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45" windowWidth="14565" windowHeight="7245" tabRatio="740"/>
  </bookViews>
  <sheets>
    <sheet name="Instructions" sheetId="10" r:id="rId1"/>
    <sheet name="Teams" sheetId="2" r:id="rId2"/>
    <sheet name="TeamSheets" sheetId="4" r:id="rId3"/>
    <sheet name="ResultsInput" sheetId="11" r:id="rId4"/>
    <sheet name="TeamResults" sheetId="6" r:id="rId5"/>
    <sheet name="TeamDeclarations" sheetId="8" r:id="rId6"/>
    <sheet name="PlayerDetails" sheetId="17" r:id="rId7"/>
    <sheet name="ResultSlips" sheetId="13" r:id="rId8"/>
    <sheet name="Pairings" sheetId="9" r:id="rId9"/>
    <sheet name="AllPairings" sheetId="1" r:id="rId10"/>
    <sheet name="Sheet1" sheetId="12" r:id="rId11"/>
    <sheet name="Header" sheetId="18" r:id="rId12"/>
    <sheet name="Player_List" sheetId="19" r:id="rId13"/>
    <sheet name="Results_List" sheetId="20" r:id="rId14"/>
    <sheet name="CountyCodes" sheetId="21" r:id="rId15"/>
  </sheets>
  <definedNames>
    <definedName name="_xlnm._FilterDatabase" localSheetId="9" hidden="1">AllPairings!$A$1:$K$213</definedName>
    <definedName name="_xlnm._FilterDatabase" localSheetId="1" hidden="1">Teams!$A$1:$E$27</definedName>
    <definedName name="a">Instructions!$A$4</definedName>
    <definedName name="b">Instructions!$A$5</definedName>
    <definedName name="gamesPerRound">Instructions!$A$3</definedName>
    <definedName name="playerDetails">PlayerDetails!$B$3:$J$626</definedName>
    <definedName name="players">Instructions!$A$2</definedName>
    <definedName name="_xlnm.Print_Area" localSheetId="7">ResultSlips!$A$1:$R$200</definedName>
    <definedName name="_xlnm.Print_Area" localSheetId="4">TeamResults!$A$2:$T$157</definedName>
    <definedName name="_xlnm.Print_Area" localSheetId="1">Teams!$B$1:$E$27</definedName>
    <definedName name="_xlnm.Print_Area" localSheetId="2">TeamSheets!$C$2:$S$295</definedName>
    <definedName name="rounds">Instructions!$A$4</definedName>
    <definedName name="startRow">Instructions!$A$5</definedName>
    <definedName name="Sub_Submission">Header!$A$1:$R$2</definedName>
    <definedName name="TeamLookup">Teams!$B$2:$C$27</definedName>
    <definedName name="teams">Instructions!$A$1</definedName>
  </definedNames>
  <calcPr calcId="145621"/>
</workbook>
</file>

<file path=xl/calcChain.xml><?xml version="1.0" encoding="utf-8"?>
<calcChain xmlns="http://schemas.openxmlformats.org/spreadsheetml/2006/main">
  <c r="D8" i="2" l="1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" i="19" l="1"/>
  <c r="D3" i="19"/>
  <c r="D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99" i="19"/>
  <c r="D100" i="19"/>
  <c r="D101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72" i="19"/>
  <c r="D173" i="19"/>
  <c r="D174" i="19"/>
  <c r="D175" i="19"/>
  <c r="D176" i="19"/>
  <c r="D177" i="19"/>
  <c r="D178" i="19"/>
  <c r="D179" i="19"/>
  <c r="D180" i="19"/>
  <c r="D181" i="19"/>
  <c r="D182" i="19"/>
  <c r="D183" i="19"/>
  <c r="D184" i="19"/>
  <c r="D185" i="19"/>
  <c r="D186" i="19"/>
  <c r="D187" i="19"/>
  <c r="D188" i="19"/>
  <c r="D189" i="19"/>
  <c r="D190" i="19"/>
  <c r="D191" i="19"/>
  <c r="D192" i="19"/>
  <c r="D193" i="19"/>
  <c r="D194" i="19"/>
  <c r="D195" i="19"/>
  <c r="D196" i="19"/>
  <c r="D197" i="19"/>
  <c r="D198" i="19"/>
  <c r="D199" i="19"/>
  <c r="D20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218" i="19"/>
  <c r="D219" i="19"/>
  <c r="D220" i="19"/>
  <c r="D221" i="19"/>
  <c r="D222" i="19"/>
  <c r="D223" i="19"/>
  <c r="D224" i="19"/>
  <c r="D225" i="19"/>
  <c r="D226" i="19"/>
  <c r="D227" i="19"/>
  <c r="D228" i="19"/>
  <c r="D229" i="19"/>
  <c r="D230" i="19"/>
  <c r="D231" i="19"/>
  <c r="D232" i="19"/>
  <c r="D233" i="19"/>
  <c r="D234" i="19"/>
  <c r="D235" i="19"/>
  <c r="D236" i="19"/>
  <c r="D237" i="19"/>
  <c r="D238" i="19"/>
  <c r="D239" i="19"/>
  <c r="D240" i="19"/>
  <c r="D241" i="19"/>
  <c r="D242" i="19"/>
  <c r="D243" i="19"/>
  <c r="D244" i="19"/>
  <c r="D245" i="19"/>
  <c r="D246" i="19"/>
  <c r="D247" i="19"/>
  <c r="D248" i="19"/>
  <c r="D249" i="19"/>
  <c r="D250" i="19"/>
  <c r="D251" i="19"/>
  <c r="D252" i="19"/>
  <c r="D253" i="19"/>
  <c r="D254" i="19"/>
  <c r="D255" i="19"/>
  <c r="D256" i="19"/>
  <c r="D257" i="19"/>
  <c r="D258" i="19"/>
  <c r="D259" i="19"/>
  <c r="D260" i="19"/>
  <c r="D261" i="19"/>
  <c r="D262" i="19"/>
  <c r="D263" i="19"/>
  <c r="D264" i="19"/>
  <c r="D265" i="19"/>
  <c r="D266" i="19"/>
  <c r="D267" i="19"/>
  <c r="D268" i="19"/>
  <c r="D269" i="19"/>
  <c r="D270" i="19"/>
  <c r="D271" i="19"/>
  <c r="D272" i="19"/>
  <c r="D273" i="19"/>
  <c r="D274" i="19"/>
  <c r="D275" i="19"/>
  <c r="D276" i="19"/>
  <c r="D277" i="19"/>
  <c r="D278" i="19"/>
  <c r="D279" i="19"/>
  <c r="D280" i="19"/>
  <c r="D281" i="19"/>
  <c r="D282" i="19"/>
  <c r="D283" i="19"/>
  <c r="D284" i="19"/>
  <c r="D285" i="19"/>
  <c r="D286" i="19"/>
  <c r="D287" i="19"/>
  <c r="D288" i="19"/>
  <c r="D289" i="19"/>
  <c r="D290" i="19"/>
  <c r="D291" i="19"/>
  <c r="D292" i="19"/>
  <c r="D293" i="19"/>
  <c r="D294" i="19"/>
  <c r="D295" i="19"/>
  <c r="D296" i="19"/>
  <c r="D297" i="19"/>
  <c r="D298" i="19"/>
  <c r="D299" i="19"/>
  <c r="D300" i="19"/>
  <c r="D301" i="19"/>
  <c r="D302" i="19"/>
  <c r="D303" i="19"/>
  <c r="D304" i="19"/>
  <c r="D305" i="19"/>
  <c r="D306" i="19"/>
  <c r="D307" i="19"/>
  <c r="D308" i="19"/>
  <c r="D309" i="19"/>
  <c r="D310" i="19"/>
  <c r="D311" i="19"/>
  <c r="D312" i="19"/>
  <c r="D313" i="19"/>
  <c r="D314" i="19"/>
  <c r="D315" i="19"/>
  <c r="D316" i="19"/>
  <c r="D317" i="19"/>
  <c r="D318" i="19"/>
  <c r="D319" i="19"/>
  <c r="D320" i="19"/>
  <c r="D321" i="19"/>
  <c r="D322" i="19"/>
  <c r="D323" i="19"/>
  <c r="D324" i="19"/>
  <c r="D325" i="19"/>
  <c r="D326" i="19"/>
  <c r="D327" i="19"/>
  <c r="D328" i="19"/>
  <c r="D329" i="19"/>
  <c r="D330" i="19"/>
  <c r="D331" i="19"/>
  <c r="D332" i="19"/>
  <c r="D333" i="19"/>
  <c r="D334" i="19"/>
  <c r="D335" i="19"/>
  <c r="D336" i="19"/>
  <c r="D337" i="19"/>
  <c r="D338" i="19"/>
  <c r="D339" i="19"/>
  <c r="D340" i="19"/>
  <c r="D341" i="19"/>
  <c r="D342" i="19"/>
  <c r="D343" i="19"/>
  <c r="D344" i="19"/>
  <c r="D345" i="19"/>
  <c r="D346" i="19"/>
  <c r="D347" i="19"/>
  <c r="D348" i="19"/>
  <c r="D349" i="19"/>
  <c r="D350" i="19"/>
  <c r="D351" i="19"/>
  <c r="D352" i="19"/>
  <c r="D353" i="19"/>
  <c r="D354" i="19"/>
  <c r="D355" i="19"/>
  <c r="D356" i="19"/>
  <c r="D357" i="19"/>
  <c r="D358" i="19"/>
  <c r="D359" i="19"/>
  <c r="D360" i="19"/>
  <c r="D361" i="19"/>
  <c r="D362" i="19"/>
  <c r="D363" i="19"/>
  <c r="D364" i="19"/>
  <c r="D365" i="19"/>
  <c r="D366" i="19"/>
  <c r="D367" i="19"/>
  <c r="D368" i="19"/>
  <c r="D369" i="19"/>
  <c r="D370" i="19"/>
  <c r="D371" i="19"/>
  <c r="D372" i="19"/>
  <c r="D373" i="19"/>
  <c r="D374" i="19"/>
  <c r="D375" i="19"/>
  <c r="D376" i="19"/>
  <c r="D377" i="19"/>
  <c r="D378" i="19"/>
  <c r="D379" i="19"/>
  <c r="D380" i="19"/>
  <c r="D381" i="19"/>
  <c r="D382" i="19"/>
  <c r="D383" i="19"/>
  <c r="D384" i="19"/>
  <c r="D385" i="19"/>
  <c r="D386" i="19"/>
  <c r="D387" i="19"/>
  <c r="D388" i="19"/>
  <c r="D389" i="19"/>
  <c r="D390" i="19"/>
  <c r="D391" i="19"/>
  <c r="D392" i="19"/>
  <c r="D393" i="19"/>
  <c r="D394" i="19"/>
  <c r="D395" i="19"/>
  <c r="D396" i="19"/>
  <c r="D397" i="19"/>
  <c r="D398" i="19"/>
  <c r="D399" i="19"/>
  <c r="D400" i="19"/>
  <c r="D401" i="19"/>
  <c r="D402" i="19"/>
  <c r="D403" i="19"/>
  <c r="D404" i="19"/>
  <c r="D405" i="19"/>
  <c r="D406" i="19"/>
  <c r="D407" i="19"/>
  <c r="D408" i="19"/>
  <c r="D409" i="19"/>
  <c r="D410" i="19"/>
  <c r="D411" i="19"/>
  <c r="D412" i="19"/>
  <c r="D413" i="19"/>
  <c r="D414" i="19"/>
  <c r="D415" i="19"/>
  <c r="D416" i="19"/>
  <c r="D417" i="19"/>
  <c r="D418" i="19"/>
  <c r="D419" i="19"/>
  <c r="D420" i="19"/>
  <c r="D421" i="19"/>
  <c r="D422" i="19"/>
  <c r="D423" i="19"/>
  <c r="D424" i="19"/>
  <c r="D425" i="19"/>
  <c r="D426" i="19"/>
  <c r="D427" i="19"/>
  <c r="D428" i="19"/>
  <c r="D429" i="19"/>
  <c r="D430" i="19"/>
  <c r="D431" i="19"/>
  <c r="D432" i="19"/>
  <c r="D433" i="19"/>
  <c r="D434" i="19"/>
  <c r="D435" i="19"/>
  <c r="D436" i="19"/>
  <c r="D437" i="19"/>
  <c r="D438" i="19"/>
  <c r="D439" i="19"/>
  <c r="D440" i="19"/>
  <c r="D441" i="19"/>
  <c r="D442" i="19"/>
  <c r="D443" i="19"/>
  <c r="D444" i="19"/>
  <c r="D445" i="19"/>
  <c r="D446" i="19"/>
  <c r="D447" i="19"/>
  <c r="D448" i="19"/>
  <c r="D449" i="19"/>
  <c r="D450" i="19"/>
  <c r="D451" i="19"/>
  <c r="D452" i="19"/>
  <c r="D453" i="19"/>
  <c r="D454" i="19"/>
  <c r="D455" i="19"/>
  <c r="D456" i="19"/>
  <c r="D457" i="19"/>
  <c r="D458" i="19"/>
  <c r="D459" i="19"/>
  <c r="D460" i="19"/>
  <c r="D461" i="19"/>
  <c r="D462" i="19"/>
  <c r="D463" i="19"/>
  <c r="D464" i="19"/>
  <c r="D465" i="19"/>
  <c r="D466" i="19"/>
  <c r="D467" i="19"/>
  <c r="D468" i="19"/>
  <c r="D469" i="19"/>
  <c r="D470" i="19"/>
  <c r="D471" i="19"/>
  <c r="D472" i="19"/>
  <c r="D473" i="19"/>
  <c r="D474" i="19"/>
  <c r="D475" i="19"/>
  <c r="D476" i="19"/>
  <c r="D477" i="19"/>
  <c r="D478" i="19"/>
  <c r="D479" i="19"/>
  <c r="D480" i="19"/>
  <c r="D481" i="19"/>
  <c r="D482" i="19"/>
  <c r="D483" i="19"/>
  <c r="D484" i="19"/>
  <c r="D485" i="19"/>
  <c r="D486" i="19"/>
  <c r="D487" i="19"/>
  <c r="D488" i="19"/>
  <c r="D489" i="19"/>
  <c r="D490" i="19"/>
  <c r="D491" i="19"/>
  <c r="D492" i="19"/>
  <c r="D493" i="19"/>
  <c r="D494" i="19"/>
  <c r="D495" i="19"/>
  <c r="D496" i="19"/>
  <c r="D497" i="19"/>
  <c r="D498" i="19"/>
  <c r="D499" i="19"/>
  <c r="D500" i="19"/>
  <c r="D501" i="19"/>
  <c r="D502" i="19"/>
  <c r="D503" i="19"/>
  <c r="D504" i="19"/>
  <c r="D505" i="19"/>
  <c r="D506" i="19"/>
  <c r="D507" i="19"/>
  <c r="D508" i="19"/>
  <c r="D509" i="19"/>
  <c r="D510" i="19"/>
  <c r="D511" i="19"/>
  <c r="D512" i="19"/>
  <c r="D513" i="19"/>
  <c r="D514" i="19"/>
  <c r="D515" i="19"/>
  <c r="D516" i="19"/>
  <c r="D517" i="19"/>
  <c r="D518" i="19"/>
  <c r="D519" i="19"/>
  <c r="D520" i="19"/>
  <c r="D521" i="19"/>
  <c r="D522" i="19"/>
  <c r="D523" i="19"/>
  <c r="D524" i="19"/>
  <c r="D525" i="19"/>
  <c r="D526" i="19"/>
  <c r="D527" i="19"/>
  <c r="D528" i="19"/>
  <c r="D529" i="19"/>
  <c r="D530" i="19"/>
  <c r="D531" i="19"/>
  <c r="D532" i="19"/>
  <c r="D533" i="19"/>
  <c r="D534" i="19"/>
  <c r="D535" i="19"/>
  <c r="D536" i="19"/>
  <c r="D537" i="19"/>
  <c r="D538" i="19"/>
  <c r="D539" i="19"/>
  <c r="D540" i="19"/>
  <c r="D541" i="19"/>
  <c r="D542" i="19"/>
  <c r="D543" i="19"/>
  <c r="D544" i="19"/>
  <c r="D545" i="19"/>
  <c r="D546" i="19"/>
  <c r="D547" i="19"/>
  <c r="D548" i="19"/>
  <c r="D549" i="19"/>
  <c r="D550" i="19"/>
  <c r="D551" i="19"/>
  <c r="D552" i="19"/>
  <c r="D553" i="19"/>
  <c r="D554" i="19"/>
  <c r="D555" i="19"/>
  <c r="D556" i="19"/>
  <c r="D557" i="19"/>
  <c r="D558" i="19"/>
  <c r="D559" i="19"/>
  <c r="D560" i="19"/>
  <c r="D561" i="19"/>
  <c r="D562" i="19"/>
  <c r="D563" i="19"/>
  <c r="D564" i="19"/>
  <c r="D565" i="19"/>
  <c r="D566" i="19"/>
  <c r="D567" i="19"/>
  <c r="D568" i="19"/>
  <c r="D569" i="19"/>
  <c r="D570" i="19"/>
  <c r="D571" i="19"/>
  <c r="D572" i="19"/>
  <c r="D573" i="19"/>
  <c r="D574" i="19"/>
  <c r="D575" i="19"/>
  <c r="D576" i="19"/>
  <c r="D577" i="19"/>
  <c r="D578" i="19"/>
  <c r="D579" i="19"/>
  <c r="D580" i="19"/>
  <c r="D581" i="19"/>
  <c r="D582" i="19"/>
  <c r="D583" i="19"/>
  <c r="D584" i="19"/>
  <c r="D585" i="19"/>
  <c r="D586" i="19"/>
  <c r="D587" i="19"/>
  <c r="D588" i="19"/>
  <c r="D589" i="19"/>
  <c r="D590" i="19"/>
  <c r="D591" i="19"/>
  <c r="D592" i="19"/>
  <c r="D593" i="19"/>
  <c r="D594" i="19"/>
  <c r="D595" i="19"/>
  <c r="D596" i="19"/>
  <c r="D597" i="19"/>
  <c r="D598" i="19"/>
  <c r="D599" i="19"/>
  <c r="D600" i="19"/>
  <c r="D601" i="19"/>
  <c r="D602" i="19"/>
  <c r="D603" i="19"/>
  <c r="D604" i="19"/>
  <c r="D605" i="19"/>
  <c r="D606" i="19"/>
  <c r="D607" i="19"/>
  <c r="D608" i="19"/>
  <c r="D609" i="19"/>
  <c r="D610" i="19"/>
  <c r="D611" i="19"/>
  <c r="D612" i="19"/>
  <c r="D613" i="19"/>
  <c r="D614" i="19"/>
  <c r="D615" i="19"/>
  <c r="D616" i="19"/>
  <c r="D617" i="19"/>
  <c r="D618" i="19"/>
  <c r="D619" i="19"/>
  <c r="D620" i="19"/>
  <c r="D621" i="19"/>
  <c r="D622" i="19"/>
  <c r="D623" i="19"/>
  <c r="D624" i="19"/>
  <c r="D625" i="19"/>
  <c r="E2" i="19"/>
  <c r="E3" i="19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135" i="19"/>
  <c r="E136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154" i="19"/>
  <c r="E155" i="19"/>
  <c r="E156" i="19"/>
  <c r="E157" i="19"/>
  <c r="E158" i="19"/>
  <c r="E159" i="19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173" i="19"/>
  <c r="E174" i="19"/>
  <c r="E175" i="19"/>
  <c r="E176" i="19"/>
  <c r="E177" i="19"/>
  <c r="E178" i="19"/>
  <c r="E179" i="19"/>
  <c r="E180" i="19"/>
  <c r="E181" i="19"/>
  <c r="E182" i="19"/>
  <c r="E183" i="19"/>
  <c r="E184" i="19"/>
  <c r="E185" i="19"/>
  <c r="E186" i="19"/>
  <c r="E187" i="19"/>
  <c r="E188" i="19"/>
  <c r="E189" i="19"/>
  <c r="E190" i="19"/>
  <c r="E191" i="19"/>
  <c r="E192" i="19"/>
  <c r="E193" i="19"/>
  <c r="E194" i="19"/>
  <c r="E195" i="19"/>
  <c r="E196" i="19"/>
  <c r="E197" i="19"/>
  <c r="E198" i="19"/>
  <c r="E199" i="19"/>
  <c r="E200" i="19"/>
  <c r="E201" i="19"/>
  <c r="E202" i="19"/>
  <c r="E203" i="19"/>
  <c r="E204" i="19"/>
  <c r="E205" i="19"/>
  <c r="E206" i="19"/>
  <c r="E207" i="19"/>
  <c r="E208" i="19"/>
  <c r="E209" i="19"/>
  <c r="E210" i="19"/>
  <c r="E211" i="19"/>
  <c r="E212" i="19"/>
  <c r="E213" i="19"/>
  <c r="E214" i="19"/>
  <c r="E215" i="19"/>
  <c r="E216" i="19"/>
  <c r="E217" i="19"/>
  <c r="E218" i="19"/>
  <c r="E219" i="19"/>
  <c r="E220" i="19"/>
  <c r="E221" i="19"/>
  <c r="E222" i="19"/>
  <c r="E223" i="19"/>
  <c r="E224" i="19"/>
  <c r="E225" i="19"/>
  <c r="E226" i="19"/>
  <c r="E227" i="19"/>
  <c r="E228" i="19"/>
  <c r="E229" i="19"/>
  <c r="E230" i="19"/>
  <c r="E231" i="19"/>
  <c r="E232" i="19"/>
  <c r="E233" i="19"/>
  <c r="E234" i="19"/>
  <c r="E235" i="19"/>
  <c r="E236" i="19"/>
  <c r="E237" i="19"/>
  <c r="E238" i="19"/>
  <c r="E239" i="19"/>
  <c r="E240" i="19"/>
  <c r="E241" i="19"/>
  <c r="E242" i="19"/>
  <c r="E243" i="19"/>
  <c r="E244" i="19"/>
  <c r="E245" i="19"/>
  <c r="E246" i="19"/>
  <c r="E247" i="19"/>
  <c r="E248" i="19"/>
  <c r="E249" i="19"/>
  <c r="E250" i="19"/>
  <c r="E251" i="19"/>
  <c r="E252" i="19"/>
  <c r="E253" i="19"/>
  <c r="E254" i="19"/>
  <c r="E255" i="19"/>
  <c r="E256" i="19"/>
  <c r="E257" i="19"/>
  <c r="E258" i="19"/>
  <c r="E259" i="19"/>
  <c r="E260" i="19"/>
  <c r="E261" i="19"/>
  <c r="E262" i="19"/>
  <c r="E263" i="19"/>
  <c r="E264" i="19"/>
  <c r="E265" i="19"/>
  <c r="E266" i="19"/>
  <c r="E267" i="19"/>
  <c r="E268" i="19"/>
  <c r="E269" i="19"/>
  <c r="E270" i="19"/>
  <c r="E271" i="19"/>
  <c r="E272" i="19"/>
  <c r="E273" i="19"/>
  <c r="E274" i="19"/>
  <c r="E275" i="19"/>
  <c r="E276" i="19"/>
  <c r="E277" i="19"/>
  <c r="E278" i="19"/>
  <c r="E279" i="19"/>
  <c r="E280" i="19"/>
  <c r="E281" i="19"/>
  <c r="E282" i="19"/>
  <c r="E283" i="19"/>
  <c r="E284" i="19"/>
  <c r="E285" i="19"/>
  <c r="E286" i="19"/>
  <c r="E287" i="19"/>
  <c r="E288" i="19"/>
  <c r="E289" i="19"/>
  <c r="E290" i="19"/>
  <c r="E291" i="19"/>
  <c r="E292" i="19"/>
  <c r="E293" i="19"/>
  <c r="E294" i="19"/>
  <c r="E295" i="19"/>
  <c r="E296" i="19"/>
  <c r="E297" i="19"/>
  <c r="E298" i="19"/>
  <c r="E299" i="19"/>
  <c r="E300" i="19"/>
  <c r="E301" i="19"/>
  <c r="E302" i="19"/>
  <c r="E303" i="19"/>
  <c r="E304" i="19"/>
  <c r="E305" i="19"/>
  <c r="E306" i="19"/>
  <c r="E307" i="19"/>
  <c r="E308" i="19"/>
  <c r="E309" i="19"/>
  <c r="E310" i="19"/>
  <c r="E311" i="19"/>
  <c r="E312" i="19"/>
  <c r="E313" i="19"/>
  <c r="E314" i="19"/>
  <c r="E315" i="19"/>
  <c r="E316" i="19"/>
  <c r="E317" i="19"/>
  <c r="E318" i="19"/>
  <c r="E319" i="19"/>
  <c r="E320" i="19"/>
  <c r="E321" i="19"/>
  <c r="E322" i="19"/>
  <c r="E323" i="19"/>
  <c r="E324" i="19"/>
  <c r="E325" i="19"/>
  <c r="E326" i="19"/>
  <c r="E327" i="19"/>
  <c r="E328" i="19"/>
  <c r="E329" i="19"/>
  <c r="E330" i="19"/>
  <c r="E331" i="19"/>
  <c r="E332" i="19"/>
  <c r="E333" i="19"/>
  <c r="E334" i="19"/>
  <c r="E335" i="19"/>
  <c r="E336" i="19"/>
  <c r="E337" i="19"/>
  <c r="E338" i="19"/>
  <c r="E339" i="19"/>
  <c r="E340" i="19"/>
  <c r="E341" i="19"/>
  <c r="E342" i="19"/>
  <c r="E343" i="19"/>
  <c r="E344" i="19"/>
  <c r="E345" i="19"/>
  <c r="E346" i="19"/>
  <c r="E347" i="19"/>
  <c r="E348" i="19"/>
  <c r="E349" i="19"/>
  <c r="E350" i="19"/>
  <c r="E351" i="19"/>
  <c r="E352" i="19"/>
  <c r="E353" i="19"/>
  <c r="E354" i="19"/>
  <c r="E355" i="19"/>
  <c r="E356" i="19"/>
  <c r="E357" i="19"/>
  <c r="E358" i="19"/>
  <c r="E359" i="19"/>
  <c r="E360" i="19"/>
  <c r="E361" i="19"/>
  <c r="E362" i="19"/>
  <c r="E363" i="19"/>
  <c r="E364" i="19"/>
  <c r="E365" i="19"/>
  <c r="E366" i="19"/>
  <c r="E367" i="19"/>
  <c r="E368" i="19"/>
  <c r="E369" i="19"/>
  <c r="E370" i="19"/>
  <c r="E371" i="19"/>
  <c r="E372" i="19"/>
  <c r="E373" i="19"/>
  <c r="E374" i="19"/>
  <c r="E375" i="19"/>
  <c r="E376" i="19"/>
  <c r="E377" i="19"/>
  <c r="E378" i="19"/>
  <c r="E379" i="19"/>
  <c r="E380" i="19"/>
  <c r="E381" i="19"/>
  <c r="E382" i="19"/>
  <c r="E383" i="19"/>
  <c r="E384" i="19"/>
  <c r="E385" i="19"/>
  <c r="E386" i="19"/>
  <c r="E387" i="19"/>
  <c r="E388" i="19"/>
  <c r="E389" i="19"/>
  <c r="E390" i="19"/>
  <c r="E391" i="19"/>
  <c r="E392" i="19"/>
  <c r="E393" i="19"/>
  <c r="E394" i="19"/>
  <c r="E395" i="19"/>
  <c r="E396" i="19"/>
  <c r="E397" i="19"/>
  <c r="E398" i="19"/>
  <c r="E399" i="19"/>
  <c r="E400" i="19"/>
  <c r="E401" i="19"/>
  <c r="E402" i="19"/>
  <c r="E403" i="19"/>
  <c r="E404" i="19"/>
  <c r="E405" i="19"/>
  <c r="E406" i="19"/>
  <c r="E407" i="19"/>
  <c r="E408" i="19"/>
  <c r="E409" i="19"/>
  <c r="E410" i="19"/>
  <c r="E411" i="19"/>
  <c r="E412" i="19"/>
  <c r="E413" i="19"/>
  <c r="E414" i="19"/>
  <c r="E415" i="19"/>
  <c r="E416" i="19"/>
  <c r="E417" i="19"/>
  <c r="E418" i="19"/>
  <c r="E419" i="19"/>
  <c r="E420" i="19"/>
  <c r="E421" i="19"/>
  <c r="E422" i="19"/>
  <c r="E423" i="19"/>
  <c r="E424" i="19"/>
  <c r="E425" i="19"/>
  <c r="E426" i="19"/>
  <c r="E427" i="19"/>
  <c r="E428" i="19"/>
  <c r="E429" i="19"/>
  <c r="E430" i="19"/>
  <c r="E431" i="19"/>
  <c r="E432" i="19"/>
  <c r="E433" i="19"/>
  <c r="E434" i="19"/>
  <c r="E435" i="19"/>
  <c r="E436" i="19"/>
  <c r="E437" i="19"/>
  <c r="E438" i="19"/>
  <c r="E439" i="19"/>
  <c r="E440" i="19"/>
  <c r="E441" i="19"/>
  <c r="E442" i="19"/>
  <c r="E443" i="19"/>
  <c r="E444" i="19"/>
  <c r="E445" i="19"/>
  <c r="E446" i="19"/>
  <c r="E447" i="19"/>
  <c r="E448" i="19"/>
  <c r="E449" i="19"/>
  <c r="E450" i="19"/>
  <c r="E451" i="19"/>
  <c r="E452" i="19"/>
  <c r="E453" i="19"/>
  <c r="E454" i="19"/>
  <c r="E455" i="19"/>
  <c r="E456" i="19"/>
  <c r="E457" i="19"/>
  <c r="E458" i="19"/>
  <c r="E459" i="19"/>
  <c r="E460" i="19"/>
  <c r="E461" i="19"/>
  <c r="E462" i="19"/>
  <c r="E463" i="19"/>
  <c r="E464" i="19"/>
  <c r="E465" i="19"/>
  <c r="E466" i="19"/>
  <c r="E467" i="19"/>
  <c r="E468" i="19"/>
  <c r="E469" i="19"/>
  <c r="E470" i="19"/>
  <c r="E471" i="19"/>
  <c r="E472" i="19"/>
  <c r="E473" i="19"/>
  <c r="E474" i="19"/>
  <c r="E475" i="19"/>
  <c r="E476" i="19"/>
  <c r="E477" i="19"/>
  <c r="E478" i="19"/>
  <c r="E479" i="19"/>
  <c r="E480" i="19"/>
  <c r="E481" i="19"/>
  <c r="E482" i="19"/>
  <c r="E483" i="19"/>
  <c r="E484" i="19"/>
  <c r="E485" i="19"/>
  <c r="E486" i="19"/>
  <c r="E487" i="19"/>
  <c r="E488" i="19"/>
  <c r="E489" i="19"/>
  <c r="E490" i="19"/>
  <c r="E491" i="19"/>
  <c r="E492" i="19"/>
  <c r="E493" i="19"/>
  <c r="E494" i="19"/>
  <c r="E495" i="19"/>
  <c r="E496" i="19"/>
  <c r="E497" i="19"/>
  <c r="E498" i="19"/>
  <c r="E499" i="19"/>
  <c r="E500" i="19"/>
  <c r="E501" i="19"/>
  <c r="E502" i="19"/>
  <c r="E503" i="19"/>
  <c r="E504" i="19"/>
  <c r="E505" i="19"/>
  <c r="E506" i="19"/>
  <c r="E507" i="19"/>
  <c r="E508" i="19"/>
  <c r="E509" i="19"/>
  <c r="E510" i="19"/>
  <c r="E511" i="19"/>
  <c r="E512" i="19"/>
  <c r="E513" i="19"/>
  <c r="E514" i="19"/>
  <c r="E515" i="19"/>
  <c r="E516" i="19"/>
  <c r="E517" i="19"/>
  <c r="E518" i="19"/>
  <c r="E519" i="19"/>
  <c r="E520" i="19"/>
  <c r="E521" i="19"/>
  <c r="E522" i="19"/>
  <c r="E523" i="19"/>
  <c r="E524" i="19"/>
  <c r="E525" i="19"/>
  <c r="E526" i="19"/>
  <c r="E527" i="19"/>
  <c r="E528" i="19"/>
  <c r="E529" i="19"/>
  <c r="E530" i="19"/>
  <c r="E531" i="19"/>
  <c r="E532" i="19"/>
  <c r="E533" i="19"/>
  <c r="E534" i="19"/>
  <c r="E535" i="19"/>
  <c r="E536" i="19"/>
  <c r="E537" i="19"/>
  <c r="E538" i="19"/>
  <c r="E539" i="19"/>
  <c r="E540" i="19"/>
  <c r="E541" i="19"/>
  <c r="E542" i="19"/>
  <c r="E543" i="19"/>
  <c r="E544" i="19"/>
  <c r="E545" i="19"/>
  <c r="E546" i="19"/>
  <c r="E547" i="19"/>
  <c r="E548" i="19"/>
  <c r="E549" i="19"/>
  <c r="E550" i="19"/>
  <c r="E551" i="19"/>
  <c r="E552" i="19"/>
  <c r="E553" i="19"/>
  <c r="E554" i="19"/>
  <c r="E555" i="19"/>
  <c r="E556" i="19"/>
  <c r="E557" i="19"/>
  <c r="E558" i="19"/>
  <c r="E559" i="19"/>
  <c r="E560" i="19"/>
  <c r="E561" i="19"/>
  <c r="E562" i="19"/>
  <c r="E563" i="19"/>
  <c r="E564" i="19"/>
  <c r="E565" i="19"/>
  <c r="E566" i="19"/>
  <c r="E567" i="19"/>
  <c r="E568" i="19"/>
  <c r="E569" i="19"/>
  <c r="E570" i="19"/>
  <c r="E571" i="19"/>
  <c r="E572" i="19"/>
  <c r="E573" i="19"/>
  <c r="E574" i="19"/>
  <c r="E575" i="19"/>
  <c r="E576" i="19"/>
  <c r="E577" i="19"/>
  <c r="E578" i="19"/>
  <c r="E579" i="19"/>
  <c r="E580" i="19"/>
  <c r="E581" i="19"/>
  <c r="E582" i="19"/>
  <c r="E583" i="19"/>
  <c r="E584" i="19"/>
  <c r="E585" i="19"/>
  <c r="E586" i="19"/>
  <c r="E587" i="19"/>
  <c r="E588" i="19"/>
  <c r="E589" i="19"/>
  <c r="E590" i="19"/>
  <c r="E591" i="19"/>
  <c r="E592" i="19"/>
  <c r="E593" i="19"/>
  <c r="E594" i="19"/>
  <c r="E595" i="19"/>
  <c r="E596" i="19"/>
  <c r="E597" i="19"/>
  <c r="E598" i="19"/>
  <c r="E599" i="19"/>
  <c r="E600" i="19"/>
  <c r="E601" i="19"/>
  <c r="E602" i="19"/>
  <c r="E603" i="19"/>
  <c r="E604" i="19"/>
  <c r="E605" i="19"/>
  <c r="E606" i="19"/>
  <c r="E607" i="19"/>
  <c r="E608" i="19"/>
  <c r="E609" i="19"/>
  <c r="E610" i="19"/>
  <c r="E611" i="19"/>
  <c r="E612" i="19"/>
  <c r="E613" i="19"/>
  <c r="E614" i="19"/>
  <c r="E615" i="19"/>
  <c r="E616" i="19"/>
  <c r="E617" i="19"/>
  <c r="E618" i="19"/>
  <c r="E619" i="19"/>
  <c r="E620" i="19"/>
  <c r="E621" i="19"/>
  <c r="E622" i="19"/>
  <c r="E623" i="19"/>
  <c r="E624" i="19"/>
  <c r="E625" i="19"/>
  <c r="B626" i="17" l="1"/>
  <c r="B625" i="17"/>
  <c r="B624" i="17"/>
  <c r="B623" i="17"/>
  <c r="B622" i="17"/>
  <c r="B621" i="17"/>
  <c r="B620" i="17"/>
  <c r="B619" i="17"/>
  <c r="B618" i="17"/>
  <c r="B617" i="17"/>
  <c r="B616" i="17"/>
  <c r="B615" i="17"/>
  <c r="B614" i="17"/>
  <c r="B613" i="17"/>
  <c r="B612" i="17"/>
  <c r="B611" i="17"/>
  <c r="B610" i="17"/>
  <c r="B609" i="17"/>
  <c r="B608" i="17"/>
  <c r="B607" i="17"/>
  <c r="B606" i="17"/>
  <c r="B605" i="17"/>
  <c r="B604" i="17"/>
  <c r="B603" i="17"/>
  <c r="B602" i="17"/>
  <c r="B601" i="17"/>
  <c r="B600" i="17"/>
  <c r="B599" i="17"/>
  <c r="B598" i="17"/>
  <c r="B597" i="17"/>
  <c r="B596" i="17"/>
  <c r="B595" i="17"/>
  <c r="B594" i="17"/>
  <c r="B593" i="17"/>
  <c r="B592" i="17"/>
  <c r="B591" i="17"/>
  <c r="B590" i="17"/>
  <c r="B589" i="17"/>
  <c r="B588" i="17"/>
  <c r="B587" i="17"/>
  <c r="B586" i="17"/>
  <c r="B585" i="17"/>
  <c r="B584" i="17"/>
  <c r="B583" i="17"/>
  <c r="B582" i="17"/>
  <c r="B581" i="17"/>
  <c r="B580" i="17"/>
  <c r="B579" i="17"/>
  <c r="B578" i="17"/>
  <c r="B577" i="17"/>
  <c r="B576" i="17"/>
  <c r="B575" i="17"/>
  <c r="B574" i="17"/>
  <c r="B573" i="17"/>
  <c r="B572" i="17"/>
  <c r="B571" i="17"/>
  <c r="B570" i="17"/>
  <c r="B569" i="17"/>
  <c r="B568" i="17"/>
  <c r="B567" i="17"/>
  <c r="B566" i="17"/>
  <c r="B565" i="17"/>
  <c r="B564" i="17"/>
  <c r="B563" i="17"/>
  <c r="B562" i="17"/>
  <c r="B561" i="17"/>
  <c r="B560" i="17"/>
  <c r="B559" i="17"/>
  <c r="B558" i="17"/>
  <c r="B557" i="17"/>
  <c r="B556" i="17"/>
  <c r="B555" i="17"/>
  <c r="B554" i="17"/>
  <c r="B553" i="17"/>
  <c r="B552" i="17"/>
  <c r="B551" i="17"/>
  <c r="B550" i="17"/>
  <c r="B549" i="17"/>
  <c r="B548" i="17"/>
  <c r="B547" i="17"/>
  <c r="B546" i="17"/>
  <c r="B545" i="17"/>
  <c r="B544" i="17"/>
  <c r="B543" i="17"/>
  <c r="B542" i="17"/>
  <c r="B541" i="17"/>
  <c r="B540" i="17"/>
  <c r="B539" i="17"/>
  <c r="B538" i="17"/>
  <c r="B537" i="17"/>
  <c r="B536" i="17"/>
  <c r="B535" i="17"/>
  <c r="B534" i="17"/>
  <c r="B533" i="17"/>
  <c r="B532" i="17"/>
  <c r="B531" i="17"/>
  <c r="B530" i="17"/>
  <c r="B529" i="17"/>
  <c r="B528" i="17"/>
  <c r="B527" i="17"/>
  <c r="B526" i="17"/>
  <c r="B525" i="17"/>
  <c r="B524" i="17"/>
  <c r="B523" i="17"/>
  <c r="B522" i="17"/>
  <c r="B521" i="17"/>
  <c r="B520" i="17"/>
  <c r="B519" i="17"/>
  <c r="B518" i="17"/>
  <c r="B517" i="17"/>
  <c r="B516" i="17"/>
  <c r="B515" i="17"/>
  <c r="B514" i="17"/>
  <c r="B513" i="17"/>
  <c r="B512" i="17"/>
  <c r="B511" i="17"/>
  <c r="B510" i="17"/>
  <c r="B509" i="17"/>
  <c r="B508" i="17"/>
  <c r="B507" i="17"/>
  <c r="B506" i="17"/>
  <c r="B505" i="17"/>
  <c r="B504" i="17"/>
  <c r="B503" i="17"/>
  <c r="B502" i="17"/>
  <c r="B501" i="17"/>
  <c r="B500" i="17"/>
  <c r="B499" i="17"/>
  <c r="B498" i="17"/>
  <c r="B497" i="17"/>
  <c r="B496" i="17"/>
  <c r="B495" i="17"/>
  <c r="B494" i="17"/>
  <c r="B493" i="17"/>
  <c r="B492" i="17"/>
  <c r="B491" i="17"/>
  <c r="B490" i="17"/>
  <c r="B489" i="17"/>
  <c r="B488" i="17"/>
  <c r="B487" i="17"/>
  <c r="B486" i="17"/>
  <c r="B485" i="17"/>
  <c r="B484" i="17"/>
  <c r="B483" i="17"/>
  <c r="B482" i="17"/>
  <c r="B481" i="17"/>
  <c r="B480" i="17"/>
  <c r="B479" i="17"/>
  <c r="B478" i="17"/>
  <c r="B477" i="17"/>
  <c r="B476" i="17"/>
  <c r="B475" i="17"/>
  <c r="B474" i="17"/>
  <c r="B473" i="17"/>
  <c r="B472" i="17"/>
  <c r="B471" i="17"/>
  <c r="B470" i="17"/>
  <c r="B469" i="17"/>
  <c r="B468" i="17"/>
  <c r="B467" i="17"/>
  <c r="B466" i="17"/>
  <c r="B465" i="17"/>
  <c r="B464" i="17"/>
  <c r="B463" i="17"/>
  <c r="B462" i="17"/>
  <c r="B461" i="17"/>
  <c r="B460" i="17"/>
  <c r="B459" i="17"/>
  <c r="B458" i="17"/>
  <c r="B457" i="17"/>
  <c r="B456" i="17"/>
  <c r="B455" i="17"/>
  <c r="B454" i="17"/>
  <c r="B453" i="17"/>
  <c r="B452" i="17"/>
  <c r="B451" i="17"/>
  <c r="B450" i="17"/>
  <c r="B449" i="17"/>
  <c r="B448" i="17"/>
  <c r="B447" i="17"/>
  <c r="B446" i="17"/>
  <c r="B445" i="17"/>
  <c r="B444" i="17"/>
  <c r="B443" i="17"/>
  <c r="B442" i="17"/>
  <c r="B441" i="17"/>
  <c r="B440" i="17"/>
  <c r="B439" i="17"/>
  <c r="B438" i="17"/>
  <c r="B437" i="17"/>
  <c r="B436" i="17"/>
  <c r="B435" i="17"/>
  <c r="B434" i="17"/>
  <c r="B433" i="17"/>
  <c r="B432" i="17"/>
  <c r="B431" i="17"/>
  <c r="B430" i="17"/>
  <c r="B429" i="17"/>
  <c r="B428" i="17"/>
  <c r="B427" i="17"/>
  <c r="B426" i="17"/>
  <c r="B425" i="17"/>
  <c r="B424" i="17"/>
  <c r="B423" i="17"/>
  <c r="B422" i="17"/>
  <c r="B421" i="17"/>
  <c r="B420" i="17"/>
  <c r="B419" i="17"/>
  <c r="B418" i="17"/>
  <c r="B417" i="17"/>
  <c r="B416" i="17"/>
  <c r="B415" i="17"/>
  <c r="B414" i="17"/>
  <c r="B413" i="17"/>
  <c r="B412" i="17"/>
  <c r="B411" i="17"/>
  <c r="B410" i="17"/>
  <c r="B409" i="17"/>
  <c r="B408" i="17"/>
  <c r="B407" i="17"/>
  <c r="B406" i="17"/>
  <c r="B405" i="17"/>
  <c r="B404" i="17"/>
  <c r="B403" i="17"/>
  <c r="B402" i="17"/>
  <c r="B401" i="17"/>
  <c r="B400" i="17"/>
  <c r="B399" i="17"/>
  <c r="B398" i="17"/>
  <c r="B397" i="17"/>
  <c r="B396" i="17"/>
  <c r="B395" i="17"/>
  <c r="B394" i="17"/>
  <c r="B393" i="17"/>
  <c r="B392" i="17"/>
  <c r="B391" i="17"/>
  <c r="B390" i="17"/>
  <c r="B389" i="17"/>
  <c r="B388" i="17"/>
  <c r="B387" i="17"/>
  <c r="B386" i="17"/>
  <c r="B385" i="17"/>
  <c r="B384" i="17"/>
  <c r="B383" i="17"/>
  <c r="B382" i="17"/>
  <c r="B381" i="17"/>
  <c r="B380" i="17"/>
  <c r="B379" i="17"/>
  <c r="B378" i="17"/>
  <c r="B377" i="17"/>
  <c r="B376" i="17"/>
  <c r="B375" i="17"/>
  <c r="B374" i="17"/>
  <c r="B373" i="17"/>
  <c r="B372" i="17"/>
  <c r="B371" i="17"/>
  <c r="B370" i="17"/>
  <c r="B369" i="17"/>
  <c r="B368" i="17"/>
  <c r="B367" i="17"/>
  <c r="B366" i="17"/>
  <c r="B365" i="17"/>
  <c r="B364" i="17"/>
  <c r="B363" i="17"/>
  <c r="B362" i="17"/>
  <c r="B361" i="17"/>
  <c r="B360" i="17"/>
  <c r="B359" i="17"/>
  <c r="B358" i="17"/>
  <c r="B357" i="17"/>
  <c r="B356" i="17"/>
  <c r="B355" i="17"/>
  <c r="B354" i="17"/>
  <c r="B353" i="17"/>
  <c r="B352" i="17"/>
  <c r="B351" i="17"/>
  <c r="B350" i="17"/>
  <c r="B349" i="17"/>
  <c r="B348" i="17"/>
  <c r="B347" i="17"/>
  <c r="B346" i="17"/>
  <c r="B345" i="17"/>
  <c r="B344" i="17"/>
  <c r="B343" i="17"/>
  <c r="B342" i="17"/>
  <c r="B341" i="17"/>
  <c r="B340" i="17"/>
  <c r="B339" i="17"/>
  <c r="B338" i="17"/>
  <c r="B337" i="17"/>
  <c r="B336" i="17"/>
  <c r="B335" i="17"/>
  <c r="B334" i="17"/>
  <c r="B333" i="17"/>
  <c r="B332" i="17"/>
  <c r="B331" i="17"/>
  <c r="B330" i="17"/>
  <c r="B329" i="17"/>
  <c r="B328" i="17"/>
  <c r="B327" i="17"/>
  <c r="B326" i="17"/>
  <c r="B325" i="17"/>
  <c r="B324" i="17"/>
  <c r="B323" i="17"/>
  <c r="B322" i="17"/>
  <c r="B321" i="17"/>
  <c r="B320" i="17"/>
  <c r="B319" i="17"/>
  <c r="B318" i="17"/>
  <c r="B317" i="17"/>
  <c r="B316" i="17"/>
  <c r="B315" i="17"/>
  <c r="B314" i="17"/>
  <c r="B313" i="17"/>
  <c r="B312" i="17"/>
  <c r="B311" i="17"/>
  <c r="B310" i="17"/>
  <c r="B309" i="17"/>
  <c r="B308" i="17"/>
  <c r="B307" i="17"/>
  <c r="B306" i="17"/>
  <c r="B305" i="17"/>
  <c r="B304" i="17"/>
  <c r="B303" i="17"/>
  <c r="B302" i="17"/>
  <c r="B301" i="17"/>
  <c r="B300" i="17"/>
  <c r="B299" i="17"/>
  <c r="B298" i="17"/>
  <c r="B297" i="17"/>
  <c r="B296" i="17"/>
  <c r="B295" i="17"/>
  <c r="B294" i="17"/>
  <c r="B293" i="17"/>
  <c r="B292" i="17"/>
  <c r="B291" i="17"/>
  <c r="B290" i="17"/>
  <c r="B289" i="17"/>
  <c r="B288" i="17"/>
  <c r="B287" i="17"/>
  <c r="B286" i="17"/>
  <c r="B285" i="17"/>
  <c r="B284" i="17"/>
  <c r="B283" i="17"/>
  <c r="B282" i="17"/>
  <c r="B281" i="17"/>
  <c r="B280" i="17"/>
  <c r="B279" i="17"/>
  <c r="B278" i="17"/>
  <c r="B277" i="17"/>
  <c r="B276" i="17"/>
  <c r="B275" i="17"/>
  <c r="B274" i="17"/>
  <c r="B273" i="17"/>
  <c r="B272" i="17"/>
  <c r="B271" i="17"/>
  <c r="B270" i="17"/>
  <c r="B269" i="17"/>
  <c r="B268" i="17"/>
  <c r="B267" i="17"/>
  <c r="B266" i="17"/>
  <c r="B265" i="17"/>
  <c r="B264" i="17"/>
  <c r="B263" i="17"/>
  <c r="B262" i="17"/>
  <c r="B261" i="17"/>
  <c r="B260" i="17"/>
  <c r="B259" i="17"/>
  <c r="B258" i="17"/>
  <c r="B257" i="17"/>
  <c r="B256" i="17"/>
  <c r="B255" i="17"/>
  <c r="B254" i="17"/>
  <c r="B253" i="17"/>
  <c r="B252" i="17"/>
  <c r="B251" i="17"/>
  <c r="B250" i="17"/>
  <c r="B249" i="17"/>
  <c r="B248" i="17"/>
  <c r="B247" i="17"/>
  <c r="B246" i="17"/>
  <c r="B245" i="17"/>
  <c r="B244" i="17"/>
  <c r="B243" i="17"/>
  <c r="B242" i="17"/>
  <c r="B241" i="17"/>
  <c r="B240" i="17"/>
  <c r="B239" i="17"/>
  <c r="B238" i="17"/>
  <c r="B237" i="17"/>
  <c r="B236" i="17"/>
  <c r="B235" i="17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6" i="17"/>
  <c r="B215" i="17"/>
  <c r="B214" i="17"/>
  <c r="B213" i="17"/>
  <c r="B212" i="17"/>
  <c r="B211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46" i="17"/>
  <c r="B45" i="17"/>
  <c r="B44" i="17"/>
  <c r="B43" i="17"/>
  <c r="B22" i="17"/>
  <c r="B21" i="17"/>
  <c r="B20" i="17"/>
  <c r="B19" i="17"/>
  <c r="H2" i="19" l="1"/>
  <c r="H3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H227" i="19"/>
  <c r="H228" i="19"/>
  <c r="H229" i="19"/>
  <c r="H230" i="19"/>
  <c r="H231" i="19"/>
  <c r="H232" i="19"/>
  <c r="H233" i="19"/>
  <c r="H234" i="19"/>
  <c r="H235" i="19"/>
  <c r="H236" i="19"/>
  <c r="H237" i="19"/>
  <c r="H238" i="19"/>
  <c r="H239" i="19"/>
  <c r="H240" i="19"/>
  <c r="H241" i="19"/>
  <c r="H242" i="19"/>
  <c r="H243" i="19"/>
  <c r="H244" i="19"/>
  <c r="H245" i="19"/>
  <c r="H246" i="19"/>
  <c r="H247" i="19"/>
  <c r="H248" i="19"/>
  <c r="H249" i="19"/>
  <c r="H250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H265" i="19"/>
  <c r="H266" i="19"/>
  <c r="H267" i="19"/>
  <c r="H268" i="19"/>
  <c r="H269" i="19"/>
  <c r="H270" i="19"/>
  <c r="H271" i="19"/>
  <c r="H272" i="19"/>
  <c r="H273" i="19"/>
  <c r="H274" i="19"/>
  <c r="H275" i="19"/>
  <c r="H276" i="19"/>
  <c r="H277" i="19"/>
  <c r="H278" i="19"/>
  <c r="H279" i="19"/>
  <c r="H280" i="19"/>
  <c r="H281" i="19"/>
  <c r="H282" i="19"/>
  <c r="H283" i="19"/>
  <c r="H284" i="19"/>
  <c r="H285" i="19"/>
  <c r="H286" i="19"/>
  <c r="H287" i="19"/>
  <c r="H288" i="19"/>
  <c r="H289" i="19"/>
  <c r="H290" i="19"/>
  <c r="H291" i="19"/>
  <c r="H292" i="19"/>
  <c r="H293" i="19"/>
  <c r="H294" i="19"/>
  <c r="H295" i="19"/>
  <c r="H296" i="19"/>
  <c r="H297" i="19"/>
  <c r="H298" i="19"/>
  <c r="H299" i="19"/>
  <c r="H300" i="19"/>
  <c r="H301" i="19"/>
  <c r="H302" i="19"/>
  <c r="H303" i="19"/>
  <c r="H304" i="19"/>
  <c r="H305" i="19"/>
  <c r="H306" i="19"/>
  <c r="H307" i="19"/>
  <c r="H308" i="19"/>
  <c r="H309" i="19"/>
  <c r="H310" i="19"/>
  <c r="H311" i="19"/>
  <c r="H312" i="19"/>
  <c r="H313" i="19"/>
  <c r="H314" i="19"/>
  <c r="H315" i="19"/>
  <c r="H316" i="19"/>
  <c r="H317" i="19"/>
  <c r="H318" i="19"/>
  <c r="H319" i="19"/>
  <c r="H320" i="19"/>
  <c r="H321" i="19"/>
  <c r="H322" i="19"/>
  <c r="H323" i="19"/>
  <c r="H324" i="19"/>
  <c r="H325" i="19"/>
  <c r="H326" i="19"/>
  <c r="H327" i="19"/>
  <c r="H328" i="19"/>
  <c r="H329" i="19"/>
  <c r="H330" i="19"/>
  <c r="H331" i="19"/>
  <c r="H332" i="19"/>
  <c r="H333" i="19"/>
  <c r="H334" i="19"/>
  <c r="H335" i="19"/>
  <c r="H336" i="19"/>
  <c r="H337" i="19"/>
  <c r="H338" i="19"/>
  <c r="H339" i="19"/>
  <c r="H340" i="19"/>
  <c r="H341" i="19"/>
  <c r="H342" i="19"/>
  <c r="H343" i="19"/>
  <c r="H344" i="19"/>
  <c r="H345" i="19"/>
  <c r="H346" i="19"/>
  <c r="H347" i="19"/>
  <c r="H348" i="19"/>
  <c r="H349" i="19"/>
  <c r="H350" i="19"/>
  <c r="H351" i="19"/>
  <c r="H352" i="19"/>
  <c r="H353" i="19"/>
  <c r="H354" i="19"/>
  <c r="H355" i="19"/>
  <c r="H356" i="19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4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400" i="19"/>
  <c r="H401" i="19"/>
  <c r="H402" i="19"/>
  <c r="H403" i="19"/>
  <c r="H404" i="19"/>
  <c r="H405" i="19"/>
  <c r="H406" i="19"/>
  <c r="H407" i="19"/>
  <c r="H408" i="19"/>
  <c r="H409" i="19"/>
  <c r="H410" i="19"/>
  <c r="H411" i="19"/>
  <c r="H412" i="19"/>
  <c r="H413" i="19"/>
  <c r="H414" i="19"/>
  <c r="H415" i="19"/>
  <c r="H416" i="19"/>
  <c r="H417" i="19"/>
  <c r="H418" i="19"/>
  <c r="H419" i="19"/>
  <c r="H420" i="19"/>
  <c r="H421" i="19"/>
  <c r="H422" i="19"/>
  <c r="H423" i="19"/>
  <c r="H424" i="19"/>
  <c r="H425" i="19"/>
  <c r="H426" i="19"/>
  <c r="H427" i="19"/>
  <c r="H428" i="19"/>
  <c r="H429" i="19"/>
  <c r="H430" i="19"/>
  <c r="H431" i="19"/>
  <c r="H432" i="19"/>
  <c r="H433" i="19"/>
  <c r="H434" i="19"/>
  <c r="H435" i="19"/>
  <c r="H436" i="19"/>
  <c r="H437" i="19"/>
  <c r="H438" i="19"/>
  <c r="H439" i="19"/>
  <c r="H440" i="19"/>
  <c r="H441" i="19"/>
  <c r="H442" i="19"/>
  <c r="H443" i="19"/>
  <c r="H444" i="19"/>
  <c r="H445" i="19"/>
  <c r="H446" i="19"/>
  <c r="H447" i="19"/>
  <c r="H448" i="19"/>
  <c r="H449" i="19"/>
  <c r="H450" i="19"/>
  <c r="H451" i="19"/>
  <c r="H452" i="19"/>
  <c r="H453" i="19"/>
  <c r="H454" i="19"/>
  <c r="H455" i="19"/>
  <c r="H456" i="19"/>
  <c r="H457" i="19"/>
  <c r="H458" i="19"/>
  <c r="H459" i="19"/>
  <c r="H460" i="19"/>
  <c r="H461" i="19"/>
  <c r="H462" i="19"/>
  <c r="H463" i="19"/>
  <c r="H464" i="19"/>
  <c r="H465" i="19"/>
  <c r="H466" i="19"/>
  <c r="H467" i="19"/>
  <c r="H468" i="19"/>
  <c r="H469" i="19"/>
  <c r="H470" i="19"/>
  <c r="H471" i="19"/>
  <c r="H472" i="19"/>
  <c r="H473" i="19"/>
  <c r="H474" i="19"/>
  <c r="H475" i="19"/>
  <c r="H476" i="19"/>
  <c r="H477" i="19"/>
  <c r="H478" i="19"/>
  <c r="H479" i="19"/>
  <c r="H480" i="19"/>
  <c r="H481" i="19"/>
  <c r="H482" i="19"/>
  <c r="H483" i="19"/>
  <c r="H484" i="19"/>
  <c r="H485" i="19"/>
  <c r="H486" i="19"/>
  <c r="H487" i="19"/>
  <c r="H488" i="19"/>
  <c r="H489" i="19"/>
  <c r="H490" i="19"/>
  <c r="H491" i="19"/>
  <c r="H492" i="19"/>
  <c r="H493" i="19"/>
  <c r="H494" i="19"/>
  <c r="H495" i="19"/>
  <c r="H496" i="19"/>
  <c r="H497" i="19"/>
  <c r="H498" i="19"/>
  <c r="H499" i="19"/>
  <c r="H500" i="19"/>
  <c r="H501" i="19"/>
  <c r="H502" i="19"/>
  <c r="H503" i="19"/>
  <c r="H504" i="19"/>
  <c r="H505" i="19"/>
  <c r="H506" i="19"/>
  <c r="H507" i="19"/>
  <c r="H508" i="19"/>
  <c r="H509" i="19"/>
  <c r="H510" i="19"/>
  <c r="H511" i="19"/>
  <c r="H512" i="19"/>
  <c r="H513" i="19"/>
  <c r="H514" i="19"/>
  <c r="H515" i="19"/>
  <c r="H516" i="19"/>
  <c r="H517" i="19"/>
  <c r="H518" i="19"/>
  <c r="H519" i="19"/>
  <c r="H520" i="19"/>
  <c r="H521" i="19"/>
  <c r="H522" i="19"/>
  <c r="H523" i="19"/>
  <c r="H524" i="19"/>
  <c r="H525" i="19"/>
  <c r="H526" i="19"/>
  <c r="H527" i="19"/>
  <c r="H528" i="19"/>
  <c r="H529" i="19"/>
  <c r="H530" i="19"/>
  <c r="H531" i="19"/>
  <c r="H532" i="19"/>
  <c r="H533" i="19"/>
  <c r="H534" i="19"/>
  <c r="H535" i="19"/>
  <c r="H536" i="19"/>
  <c r="H537" i="19"/>
  <c r="H538" i="19"/>
  <c r="H539" i="19"/>
  <c r="H540" i="19"/>
  <c r="H541" i="19"/>
  <c r="H542" i="19"/>
  <c r="H543" i="19"/>
  <c r="H544" i="19"/>
  <c r="H545" i="19"/>
  <c r="H546" i="19"/>
  <c r="H547" i="19"/>
  <c r="H548" i="19"/>
  <c r="H549" i="19"/>
  <c r="H550" i="19"/>
  <c r="H551" i="19"/>
  <c r="H552" i="19"/>
  <c r="H553" i="19"/>
  <c r="H554" i="19"/>
  <c r="H555" i="19"/>
  <c r="H556" i="19"/>
  <c r="H557" i="19"/>
  <c r="H558" i="19"/>
  <c r="H559" i="19"/>
  <c r="H560" i="19"/>
  <c r="H561" i="19"/>
  <c r="H562" i="19"/>
  <c r="H563" i="19"/>
  <c r="H564" i="19"/>
  <c r="H565" i="19"/>
  <c r="H566" i="19"/>
  <c r="H567" i="19"/>
  <c r="H568" i="19"/>
  <c r="H569" i="19"/>
  <c r="H570" i="19"/>
  <c r="H571" i="19"/>
  <c r="H572" i="19"/>
  <c r="H573" i="19"/>
  <c r="H574" i="19"/>
  <c r="H575" i="19"/>
  <c r="H576" i="19"/>
  <c r="H577" i="19"/>
  <c r="H578" i="19"/>
  <c r="H579" i="19"/>
  <c r="H580" i="19"/>
  <c r="H581" i="19"/>
  <c r="H582" i="19"/>
  <c r="H583" i="19"/>
  <c r="H584" i="19"/>
  <c r="H585" i="19"/>
  <c r="H586" i="19"/>
  <c r="H587" i="19"/>
  <c r="H588" i="19"/>
  <c r="H589" i="19"/>
  <c r="H590" i="19"/>
  <c r="H591" i="19"/>
  <c r="H592" i="19"/>
  <c r="H593" i="19"/>
  <c r="H594" i="19"/>
  <c r="H595" i="19"/>
  <c r="H596" i="19"/>
  <c r="H597" i="19"/>
  <c r="H598" i="19"/>
  <c r="H599" i="19"/>
  <c r="H600" i="19"/>
  <c r="H601" i="19"/>
  <c r="H602" i="19"/>
  <c r="H603" i="19"/>
  <c r="H604" i="19"/>
  <c r="H605" i="19"/>
  <c r="H606" i="19"/>
  <c r="H607" i="19"/>
  <c r="H608" i="19"/>
  <c r="H609" i="19"/>
  <c r="H610" i="19"/>
  <c r="H611" i="19"/>
  <c r="H612" i="19"/>
  <c r="H613" i="19"/>
  <c r="H614" i="19"/>
  <c r="H615" i="19"/>
  <c r="H616" i="19"/>
  <c r="H617" i="19"/>
  <c r="H618" i="19"/>
  <c r="H619" i="19"/>
  <c r="H620" i="19"/>
  <c r="H621" i="19"/>
  <c r="H622" i="19"/>
  <c r="H623" i="19"/>
  <c r="H624" i="19"/>
  <c r="H625" i="19"/>
  <c r="B50" i="17" l="1"/>
  <c r="B49" i="17"/>
  <c r="B48" i="17"/>
  <c r="B47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3" i="17"/>
  <c r="J19" i="17"/>
  <c r="J20" i="17"/>
  <c r="J21" i="17"/>
  <c r="J22" i="17"/>
  <c r="J23" i="17"/>
  <c r="J24" i="17"/>
  <c r="J25" i="17"/>
  <c r="J26" i="17"/>
  <c r="H418" i="8" l="1"/>
  <c r="H417" i="8"/>
  <c r="H416" i="8"/>
  <c r="H415" i="8"/>
  <c r="H414" i="8"/>
  <c r="H413" i="8"/>
  <c r="H412" i="8"/>
  <c r="H411" i="8"/>
  <c r="H410" i="8"/>
  <c r="H409" i="8"/>
  <c r="H408" i="8"/>
  <c r="H407" i="8"/>
  <c r="H406" i="8"/>
  <c r="H405" i="8"/>
  <c r="H404" i="8"/>
  <c r="H403" i="8"/>
  <c r="H402" i="8"/>
  <c r="H401" i="8"/>
  <c r="H400" i="8"/>
  <c r="H399" i="8"/>
  <c r="H398" i="8"/>
  <c r="H397" i="8"/>
  <c r="H396" i="8"/>
  <c r="H395" i="8"/>
  <c r="H394" i="8"/>
  <c r="H393" i="8"/>
  <c r="H392" i="8"/>
  <c r="H391" i="8"/>
  <c r="H390" i="8"/>
  <c r="H389" i="8"/>
  <c r="H388" i="8"/>
  <c r="H387" i="8"/>
  <c r="H386" i="8"/>
  <c r="H385" i="8"/>
  <c r="H384" i="8"/>
  <c r="H383" i="8"/>
  <c r="H382" i="8"/>
  <c r="H381" i="8"/>
  <c r="H380" i="8"/>
  <c r="H379" i="8"/>
  <c r="H378" i="8"/>
  <c r="H377" i="8"/>
  <c r="H376" i="8"/>
  <c r="H375" i="8"/>
  <c r="H374" i="8"/>
  <c r="H373" i="8"/>
  <c r="H372" i="8"/>
  <c r="H371" i="8"/>
  <c r="H370" i="8"/>
  <c r="H369" i="8"/>
  <c r="H368" i="8"/>
  <c r="H367" i="8"/>
  <c r="H366" i="8"/>
  <c r="H365" i="8"/>
  <c r="H364" i="8"/>
  <c r="H363" i="8"/>
  <c r="H362" i="8"/>
  <c r="H361" i="8"/>
  <c r="H360" i="8"/>
  <c r="H359" i="8"/>
  <c r="H358" i="8"/>
  <c r="H357" i="8"/>
  <c r="H356" i="8"/>
  <c r="H355" i="8"/>
  <c r="H354" i="8"/>
  <c r="H353" i="8"/>
  <c r="H352" i="8"/>
  <c r="H351" i="8"/>
  <c r="H350" i="8"/>
  <c r="H349" i="8"/>
  <c r="H348" i="8"/>
  <c r="H347" i="8"/>
  <c r="H346" i="8"/>
  <c r="H345" i="8"/>
  <c r="H344" i="8"/>
  <c r="H343" i="8"/>
  <c r="H342" i="8"/>
  <c r="H341" i="8"/>
  <c r="H340" i="8"/>
  <c r="H339" i="8"/>
  <c r="H338" i="8"/>
  <c r="H337" i="8"/>
  <c r="H336" i="8"/>
  <c r="H335" i="8"/>
  <c r="H334" i="8"/>
  <c r="H333" i="8"/>
  <c r="H332" i="8"/>
  <c r="H331" i="8"/>
  <c r="H330" i="8"/>
  <c r="H329" i="8"/>
  <c r="H328" i="8"/>
  <c r="H327" i="8"/>
  <c r="H326" i="8"/>
  <c r="H325" i="8"/>
  <c r="H324" i="8"/>
  <c r="H323" i="8"/>
  <c r="H322" i="8"/>
  <c r="H321" i="8"/>
  <c r="H320" i="8"/>
  <c r="H319" i="8"/>
  <c r="H318" i="8"/>
  <c r="H317" i="8"/>
  <c r="H316" i="8"/>
  <c r="H315" i="8"/>
  <c r="H314" i="8"/>
  <c r="H313" i="8"/>
  <c r="H312" i="8"/>
  <c r="H311" i="8"/>
  <c r="H310" i="8"/>
  <c r="H309" i="8"/>
  <c r="H308" i="8"/>
  <c r="H307" i="8"/>
  <c r="H306" i="8"/>
  <c r="H305" i="8"/>
  <c r="H304" i="8"/>
  <c r="H303" i="8"/>
  <c r="H302" i="8"/>
  <c r="H301" i="8"/>
  <c r="H300" i="8"/>
  <c r="H299" i="8"/>
  <c r="H298" i="8"/>
  <c r="H297" i="8"/>
  <c r="H296" i="8"/>
  <c r="H295" i="8"/>
  <c r="H294" i="8"/>
  <c r="H293" i="8"/>
  <c r="H292" i="8"/>
  <c r="H291" i="8"/>
  <c r="H290" i="8"/>
  <c r="H289" i="8"/>
  <c r="H288" i="8"/>
  <c r="H287" i="8"/>
  <c r="H286" i="8"/>
  <c r="H285" i="8"/>
  <c r="H284" i="8"/>
  <c r="H283" i="8"/>
  <c r="H282" i="8"/>
  <c r="H281" i="8"/>
  <c r="H280" i="8"/>
  <c r="H279" i="8"/>
  <c r="H278" i="8"/>
  <c r="H277" i="8"/>
  <c r="H276" i="8"/>
  <c r="H275" i="8"/>
  <c r="H274" i="8"/>
  <c r="H273" i="8"/>
  <c r="H272" i="8"/>
  <c r="H271" i="8"/>
  <c r="H270" i="8"/>
  <c r="H269" i="8"/>
  <c r="H268" i="8"/>
  <c r="H267" i="8"/>
  <c r="H266" i="8"/>
  <c r="H265" i="8"/>
  <c r="H264" i="8"/>
  <c r="H263" i="8"/>
  <c r="H262" i="8"/>
  <c r="H261" i="8"/>
  <c r="H260" i="8"/>
  <c r="H259" i="8"/>
  <c r="H258" i="8"/>
  <c r="H257" i="8"/>
  <c r="H256" i="8"/>
  <c r="H255" i="8"/>
  <c r="H254" i="8"/>
  <c r="H253" i="8"/>
  <c r="H252" i="8"/>
  <c r="H251" i="8"/>
  <c r="H250" i="8"/>
  <c r="H249" i="8"/>
  <c r="H248" i="8"/>
  <c r="H247" i="8"/>
  <c r="H246" i="8"/>
  <c r="H245" i="8"/>
  <c r="H244" i="8"/>
  <c r="H243" i="8"/>
  <c r="H242" i="8"/>
  <c r="H241" i="8"/>
  <c r="H240" i="8"/>
  <c r="H239" i="8"/>
  <c r="H238" i="8"/>
  <c r="H237" i="8"/>
  <c r="H236" i="8"/>
  <c r="H235" i="8"/>
  <c r="H234" i="8"/>
  <c r="H233" i="8"/>
  <c r="H232" i="8"/>
  <c r="H231" i="8"/>
  <c r="H230" i="8"/>
  <c r="H229" i="8"/>
  <c r="H227" i="8"/>
  <c r="H226" i="8"/>
  <c r="H225" i="8"/>
  <c r="H224" i="8"/>
  <c r="H223" i="8"/>
  <c r="H222" i="8"/>
  <c r="H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H206" i="8"/>
  <c r="H205" i="8"/>
  <c r="H204" i="8"/>
  <c r="H203" i="8"/>
  <c r="H202" i="8"/>
  <c r="H201" i="8"/>
  <c r="H200" i="8"/>
  <c r="H199" i="8"/>
  <c r="H198" i="8"/>
  <c r="H197" i="8"/>
  <c r="H196" i="8"/>
  <c r="H195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G1" i="20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C7" i="19"/>
  <c r="B7" i="19"/>
  <c r="C6" i="19"/>
  <c r="B6" i="19"/>
  <c r="C5" i="19"/>
  <c r="B5" i="19"/>
  <c r="C4" i="19"/>
  <c r="B4" i="19"/>
  <c r="C3" i="19"/>
  <c r="B3" i="19"/>
  <c r="B2" i="19"/>
  <c r="J626" i="17"/>
  <c r="I626" i="17"/>
  <c r="J625" i="17"/>
  <c r="I625" i="17"/>
  <c r="J624" i="17"/>
  <c r="I624" i="17"/>
  <c r="J623" i="17"/>
  <c r="I623" i="17"/>
  <c r="J622" i="17"/>
  <c r="I622" i="17"/>
  <c r="J621" i="17"/>
  <c r="I621" i="17"/>
  <c r="J620" i="17"/>
  <c r="I620" i="17"/>
  <c r="J619" i="17"/>
  <c r="I619" i="17"/>
  <c r="J618" i="17"/>
  <c r="I618" i="17"/>
  <c r="J617" i="17"/>
  <c r="I617" i="17"/>
  <c r="J616" i="17"/>
  <c r="I616" i="17"/>
  <c r="J615" i="17"/>
  <c r="I615" i="17"/>
  <c r="J614" i="17"/>
  <c r="I614" i="17"/>
  <c r="J613" i="17"/>
  <c r="I613" i="17"/>
  <c r="J612" i="17"/>
  <c r="I612" i="17"/>
  <c r="J611" i="17"/>
  <c r="I611" i="17"/>
  <c r="J610" i="17"/>
  <c r="I610" i="17"/>
  <c r="J609" i="17"/>
  <c r="I609" i="17"/>
  <c r="J608" i="17"/>
  <c r="I608" i="17"/>
  <c r="J607" i="17"/>
  <c r="I607" i="17"/>
  <c r="J606" i="17"/>
  <c r="I606" i="17"/>
  <c r="J605" i="17"/>
  <c r="I605" i="17"/>
  <c r="J604" i="17"/>
  <c r="I604" i="17"/>
  <c r="A604" i="17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J603" i="17"/>
  <c r="I603" i="17"/>
  <c r="J602" i="17"/>
  <c r="I602" i="17"/>
  <c r="J601" i="17"/>
  <c r="I601" i="17"/>
  <c r="J600" i="17"/>
  <c r="I600" i="17"/>
  <c r="J599" i="17"/>
  <c r="I599" i="17"/>
  <c r="J598" i="17"/>
  <c r="I598" i="17"/>
  <c r="J597" i="17"/>
  <c r="I597" i="17"/>
  <c r="J596" i="17"/>
  <c r="I596" i="17"/>
  <c r="J595" i="17"/>
  <c r="I595" i="17"/>
  <c r="J594" i="17"/>
  <c r="I594" i="17"/>
  <c r="J593" i="17"/>
  <c r="I593" i="17"/>
  <c r="J592" i="17"/>
  <c r="I592" i="17"/>
  <c r="J591" i="17"/>
  <c r="I591" i="17"/>
  <c r="J590" i="17"/>
  <c r="I590" i="17"/>
  <c r="J589" i="17"/>
  <c r="I589" i="17"/>
  <c r="J588" i="17"/>
  <c r="I588" i="17"/>
  <c r="J587" i="17"/>
  <c r="I587" i="17"/>
  <c r="J586" i="17"/>
  <c r="I586" i="17"/>
  <c r="J585" i="17"/>
  <c r="I585" i="17"/>
  <c r="J584" i="17"/>
  <c r="I584" i="17"/>
  <c r="J583" i="17"/>
  <c r="I583" i="17"/>
  <c r="J582" i="17"/>
  <c r="I582" i="17"/>
  <c r="J581" i="17"/>
  <c r="I581" i="17"/>
  <c r="J580" i="17"/>
  <c r="I580" i="17"/>
  <c r="A580" i="17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J579" i="17"/>
  <c r="I579" i="17"/>
  <c r="J578" i="17"/>
  <c r="I578" i="17"/>
  <c r="J577" i="17"/>
  <c r="I577" i="17"/>
  <c r="J576" i="17"/>
  <c r="I576" i="17"/>
  <c r="J575" i="17"/>
  <c r="I575" i="17"/>
  <c r="J574" i="17"/>
  <c r="I574" i="17"/>
  <c r="J573" i="17"/>
  <c r="I573" i="17"/>
  <c r="J572" i="17"/>
  <c r="I572" i="17"/>
  <c r="J571" i="17"/>
  <c r="I571" i="17"/>
  <c r="J570" i="17"/>
  <c r="I570" i="17"/>
  <c r="J569" i="17"/>
  <c r="I569" i="17"/>
  <c r="J568" i="17"/>
  <c r="I568" i="17"/>
  <c r="J567" i="17"/>
  <c r="I567" i="17"/>
  <c r="J566" i="17"/>
  <c r="I566" i="17"/>
  <c r="J565" i="17"/>
  <c r="I565" i="17"/>
  <c r="J564" i="17"/>
  <c r="I564" i="17"/>
  <c r="J563" i="17"/>
  <c r="I563" i="17"/>
  <c r="J562" i="17"/>
  <c r="I562" i="17"/>
  <c r="J561" i="17"/>
  <c r="I561" i="17"/>
  <c r="J560" i="17"/>
  <c r="I560" i="17"/>
  <c r="J559" i="17"/>
  <c r="I559" i="17"/>
  <c r="J558" i="17"/>
  <c r="I558" i="17"/>
  <c r="J557" i="17"/>
  <c r="I557" i="17"/>
  <c r="J556" i="17"/>
  <c r="I556" i="17"/>
  <c r="A556" i="17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J555" i="17"/>
  <c r="I555" i="17"/>
  <c r="J554" i="17"/>
  <c r="I554" i="17"/>
  <c r="J553" i="17"/>
  <c r="I553" i="17"/>
  <c r="J552" i="17"/>
  <c r="I552" i="17"/>
  <c r="J551" i="17"/>
  <c r="I551" i="17"/>
  <c r="J550" i="17"/>
  <c r="I550" i="17"/>
  <c r="J549" i="17"/>
  <c r="I549" i="17"/>
  <c r="J548" i="17"/>
  <c r="I548" i="17"/>
  <c r="J547" i="17"/>
  <c r="I547" i="17"/>
  <c r="J546" i="17"/>
  <c r="I546" i="17"/>
  <c r="J545" i="17"/>
  <c r="I545" i="17"/>
  <c r="J544" i="17"/>
  <c r="I544" i="17"/>
  <c r="J543" i="17"/>
  <c r="I543" i="17"/>
  <c r="J542" i="17"/>
  <c r="I542" i="17"/>
  <c r="J541" i="17"/>
  <c r="I541" i="17"/>
  <c r="J540" i="17"/>
  <c r="I540" i="17"/>
  <c r="J539" i="17"/>
  <c r="I539" i="17"/>
  <c r="J538" i="17"/>
  <c r="I538" i="17"/>
  <c r="J537" i="17"/>
  <c r="I537" i="17"/>
  <c r="J536" i="17"/>
  <c r="I536" i="17"/>
  <c r="J535" i="17"/>
  <c r="I535" i="17"/>
  <c r="J534" i="17"/>
  <c r="I534" i="17"/>
  <c r="J533" i="17"/>
  <c r="I533" i="17"/>
  <c r="J532" i="17"/>
  <c r="I532" i="17"/>
  <c r="A532" i="17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J531" i="17"/>
  <c r="I531" i="17"/>
  <c r="J530" i="17"/>
  <c r="I530" i="17"/>
  <c r="J529" i="17"/>
  <c r="I529" i="17"/>
  <c r="J528" i="17"/>
  <c r="I528" i="17"/>
  <c r="J527" i="17"/>
  <c r="I527" i="17"/>
  <c r="J526" i="17"/>
  <c r="I526" i="17"/>
  <c r="J525" i="17"/>
  <c r="I525" i="17"/>
  <c r="J524" i="17"/>
  <c r="I524" i="17"/>
  <c r="J523" i="17"/>
  <c r="I523" i="17"/>
  <c r="J522" i="17"/>
  <c r="I522" i="17"/>
  <c r="J521" i="17"/>
  <c r="I521" i="17"/>
  <c r="J520" i="17"/>
  <c r="I520" i="17"/>
  <c r="J519" i="17"/>
  <c r="I519" i="17"/>
  <c r="J518" i="17"/>
  <c r="I518" i="17"/>
  <c r="J517" i="17"/>
  <c r="I517" i="17"/>
  <c r="J516" i="17"/>
  <c r="I516" i="17"/>
  <c r="J515" i="17"/>
  <c r="I515" i="17"/>
  <c r="J514" i="17"/>
  <c r="I514" i="17"/>
  <c r="J513" i="17"/>
  <c r="I513" i="17"/>
  <c r="J512" i="17"/>
  <c r="I512" i="17"/>
  <c r="J511" i="17"/>
  <c r="I511" i="17"/>
  <c r="J510" i="17"/>
  <c r="I510" i="17"/>
  <c r="J509" i="17"/>
  <c r="I509" i="17"/>
  <c r="J508" i="17"/>
  <c r="I508" i="17"/>
  <c r="A508" i="17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J507" i="17"/>
  <c r="I507" i="17"/>
  <c r="J506" i="17"/>
  <c r="I506" i="17"/>
  <c r="J505" i="17"/>
  <c r="I505" i="17"/>
  <c r="J504" i="17"/>
  <c r="I504" i="17"/>
  <c r="J503" i="17"/>
  <c r="I503" i="17"/>
  <c r="J502" i="17"/>
  <c r="I502" i="17"/>
  <c r="J501" i="17"/>
  <c r="I501" i="17"/>
  <c r="J500" i="17"/>
  <c r="I500" i="17"/>
  <c r="J499" i="17"/>
  <c r="I499" i="17"/>
  <c r="J498" i="17"/>
  <c r="I498" i="17"/>
  <c r="J497" i="17"/>
  <c r="I497" i="17"/>
  <c r="J496" i="17"/>
  <c r="I496" i="17"/>
  <c r="J495" i="17"/>
  <c r="I495" i="17"/>
  <c r="J494" i="17"/>
  <c r="I494" i="17"/>
  <c r="J493" i="17"/>
  <c r="I493" i="17"/>
  <c r="J492" i="17"/>
  <c r="I492" i="17"/>
  <c r="J491" i="17"/>
  <c r="I491" i="17"/>
  <c r="J490" i="17"/>
  <c r="I490" i="17"/>
  <c r="J489" i="17"/>
  <c r="I489" i="17"/>
  <c r="J488" i="17"/>
  <c r="I488" i="17"/>
  <c r="J487" i="17"/>
  <c r="I487" i="17"/>
  <c r="J486" i="17"/>
  <c r="I486" i="17"/>
  <c r="J485" i="17"/>
  <c r="I485" i="17"/>
  <c r="A485" i="17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J484" i="17"/>
  <c r="I484" i="17"/>
  <c r="A484" i="17"/>
  <c r="J483" i="17"/>
  <c r="I483" i="17"/>
  <c r="J482" i="17"/>
  <c r="I482" i="17"/>
  <c r="J481" i="17"/>
  <c r="I481" i="17"/>
  <c r="J480" i="17"/>
  <c r="I480" i="17"/>
  <c r="J479" i="17"/>
  <c r="I479" i="17"/>
  <c r="J478" i="17"/>
  <c r="I478" i="17"/>
  <c r="J477" i="17"/>
  <c r="I477" i="17"/>
  <c r="J476" i="17"/>
  <c r="I476" i="17"/>
  <c r="J475" i="17"/>
  <c r="I475" i="17"/>
  <c r="J474" i="17"/>
  <c r="I474" i="17"/>
  <c r="J473" i="17"/>
  <c r="I473" i="17"/>
  <c r="J472" i="17"/>
  <c r="I472" i="17"/>
  <c r="J471" i="17"/>
  <c r="I471" i="17"/>
  <c r="J470" i="17"/>
  <c r="I470" i="17"/>
  <c r="J469" i="17"/>
  <c r="I469" i="17"/>
  <c r="J468" i="17"/>
  <c r="I468" i="17"/>
  <c r="J467" i="17"/>
  <c r="I467" i="17"/>
  <c r="J466" i="17"/>
  <c r="I466" i="17"/>
  <c r="J465" i="17"/>
  <c r="I465" i="17"/>
  <c r="J464" i="17"/>
  <c r="I464" i="17"/>
  <c r="J463" i="17"/>
  <c r="I463" i="17"/>
  <c r="J462" i="17"/>
  <c r="I462" i="17"/>
  <c r="J461" i="17"/>
  <c r="I461" i="17"/>
  <c r="J460" i="17"/>
  <c r="I460" i="17"/>
  <c r="A460" i="17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J459" i="17"/>
  <c r="I459" i="17"/>
  <c r="J458" i="17"/>
  <c r="I458" i="17"/>
  <c r="J457" i="17"/>
  <c r="I457" i="17"/>
  <c r="J456" i="17"/>
  <c r="I456" i="17"/>
  <c r="J455" i="17"/>
  <c r="I455" i="17"/>
  <c r="J454" i="17"/>
  <c r="I454" i="17"/>
  <c r="J453" i="17"/>
  <c r="I453" i="17"/>
  <c r="J452" i="17"/>
  <c r="I452" i="17"/>
  <c r="J451" i="17"/>
  <c r="I451" i="17"/>
  <c r="J450" i="17"/>
  <c r="I450" i="17"/>
  <c r="J449" i="17"/>
  <c r="I449" i="17"/>
  <c r="J448" i="17"/>
  <c r="I448" i="17"/>
  <c r="J447" i="17"/>
  <c r="I447" i="17"/>
  <c r="J446" i="17"/>
  <c r="I446" i="17"/>
  <c r="J445" i="17"/>
  <c r="I445" i="17"/>
  <c r="J444" i="17"/>
  <c r="I444" i="17"/>
  <c r="J443" i="17"/>
  <c r="I443" i="17"/>
  <c r="J442" i="17"/>
  <c r="I442" i="17"/>
  <c r="J441" i="17"/>
  <c r="I441" i="17"/>
  <c r="J440" i="17"/>
  <c r="I440" i="17"/>
  <c r="J439" i="17"/>
  <c r="I439" i="17"/>
  <c r="J438" i="17"/>
  <c r="I438" i="17"/>
  <c r="J437" i="17"/>
  <c r="I437" i="17"/>
  <c r="J436" i="17"/>
  <c r="I436" i="17"/>
  <c r="A436" i="17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J435" i="17"/>
  <c r="I435" i="17"/>
  <c r="J434" i="17"/>
  <c r="I434" i="17"/>
  <c r="J433" i="17"/>
  <c r="I433" i="17"/>
  <c r="J432" i="17"/>
  <c r="I432" i="17"/>
  <c r="J431" i="17"/>
  <c r="I431" i="17"/>
  <c r="J430" i="17"/>
  <c r="I430" i="17"/>
  <c r="J429" i="17"/>
  <c r="I429" i="17"/>
  <c r="J428" i="17"/>
  <c r="I428" i="17"/>
  <c r="J427" i="17"/>
  <c r="I427" i="17"/>
  <c r="J426" i="17"/>
  <c r="I426" i="17"/>
  <c r="J425" i="17"/>
  <c r="I425" i="17"/>
  <c r="J424" i="17"/>
  <c r="I424" i="17"/>
  <c r="J423" i="17"/>
  <c r="I423" i="17"/>
  <c r="J422" i="17"/>
  <c r="I422" i="17"/>
  <c r="J421" i="17"/>
  <c r="I421" i="17"/>
  <c r="J420" i="17"/>
  <c r="I420" i="17"/>
  <c r="J419" i="17"/>
  <c r="I419" i="17"/>
  <c r="J418" i="17"/>
  <c r="I418" i="17"/>
  <c r="J417" i="17"/>
  <c r="I417" i="17"/>
  <c r="J416" i="17"/>
  <c r="I416" i="17"/>
  <c r="J415" i="17"/>
  <c r="I415" i="17"/>
  <c r="J414" i="17"/>
  <c r="I414" i="17"/>
  <c r="J413" i="17"/>
  <c r="I413" i="17"/>
  <c r="J412" i="17"/>
  <c r="I412" i="17"/>
  <c r="A412" i="17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J411" i="17"/>
  <c r="I411" i="17"/>
  <c r="J410" i="17"/>
  <c r="I410" i="17"/>
  <c r="J409" i="17"/>
  <c r="I409" i="17"/>
  <c r="J408" i="17"/>
  <c r="I408" i="17"/>
  <c r="J407" i="17"/>
  <c r="I407" i="17"/>
  <c r="J406" i="17"/>
  <c r="I406" i="17"/>
  <c r="J405" i="17"/>
  <c r="I405" i="17"/>
  <c r="J404" i="17"/>
  <c r="I404" i="17"/>
  <c r="J403" i="17"/>
  <c r="I403" i="17"/>
  <c r="J402" i="17"/>
  <c r="I402" i="17"/>
  <c r="J401" i="17"/>
  <c r="I401" i="17"/>
  <c r="J400" i="17"/>
  <c r="I400" i="17"/>
  <c r="J399" i="17"/>
  <c r="I399" i="17"/>
  <c r="J398" i="17"/>
  <c r="I398" i="17"/>
  <c r="J397" i="17"/>
  <c r="I397" i="17"/>
  <c r="J396" i="17"/>
  <c r="I396" i="17"/>
  <c r="J395" i="17"/>
  <c r="I395" i="17"/>
  <c r="J394" i="17"/>
  <c r="I394" i="17"/>
  <c r="J393" i="17"/>
  <c r="I393" i="17"/>
  <c r="J392" i="17"/>
  <c r="I392" i="17"/>
  <c r="J391" i="17"/>
  <c r="I391" i="17"/>
  <c r="J390" i="17"/>
  <c r="I390" i="17"/>
  <c r="J389" i="17"/>
  <c r="I389" i="17"/>
  <c r="J388" i="17"/>
  <c r="I388" i="17"/>
  <c r="A388" i="17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J387" i="17"/>
  <c r="I387" i="17"/>
  <c r="J386" i="17"/>
  <c r="I386" i="17"/>
  <c r="J385" i="17"/>
  <c r="I385" i="17"/>
  <c r="J384" i="17"/>
  <c r="I384" i="17"/>
  <c r="J383" i="17"/>
  <c r="I383" i="17"/>
  <c r="J382" i="17"/>
  <c r="I382" i="17"/>
  <c r="J381" i="17"/>
  <c r="I381" i="17"/>
  <c r="J380" i="17"/>
  <c r="I380" i="17"/>
  <c r="J379" i="17"/>
  <c r="I379" i="17"/>
  <c r="J378" i="17"/>
  <c r="I378" i="17"/>
  <c r="J377" i="17"/>
  <c r="I377" i="17"/>
  <c r="J376" i="17"/>
  <c r="I376" i="17"/>
  <c r="J375" i="17"/>
  <c r="I375" i="17"/>
  <c r="J374" i="17"/>
  <c r="I374" i="17"/>
  <c r="J373" i="17"/>
  <c r="I373" i="17"/>
  <c r="J372" i="17"/>
  <c r="I372" i="17"/>
  <c r="J371" i="17"/>
  <c r="I371" i="17"/>
  <c r="J370" i="17"/>
  <c r="I370" i="17"/>
  <c r="J369" i="17"/>
  <c r="I369" i="17"/>
  <c r="J368" i="17"/>
  <c r="I368" i="17"/>
  <c r="J367" i="17"/>
  <c r="I367" i="17"/>
  <c r="J366" i="17"/>
  <c r="I366" i="17"/>
  <c r="J365" i="17"/>
  <c r="I365" i="17"/>
  <c r="J364" i="17"/>
  <c r="I364" i="17"/>
  <c r="A364" i="17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J363" i="17"/>
  <c r="I363" i="17"/>
  <c r="J362" i="17"/>
  <c r="I362" i="17"/>
  <c r="J361" i="17"/>
  <c r="I361" i="17"/>
  <c r="J360" i="17"/>
  <c r="I360" i="17"/>
  <c r="J359" i="17"/>
  <c r="I359" i="17"/>
  <c r="J358" i="17"/>
  <c r="I358" i="17"/>
  <c r="J357" i="17"/>
  <c r="I357" i="17"/>
  <c r="J356" i="17"/>
  <c r="I356" i="17"/>
  <c r="J355" i="17"/>
  <c r="I355" i="17"/>
  <c r="J354" i="17"/>
  <c r="I354" i="17"/>
  <c r="J353" i="17"/>
  <c r="I353" i="17"/>
  <c r="J352" i="17"/>
  <c r="I352" i="17"/>
  <c r="J351" i="17"/>
  <c r="I351" i="17"/>
  <c r="J350" i="17"/>
  <c r="I350" i="17"/>
  <c r="J349" i="17"/>
  <c r="I349" i="17"/>
  <c r="J348" i="17"/>
  <c r="I348" i="17"/>
  <c r="J347" i="17"/>
  <c r="I347" i="17"/>
  <c r="J346" i="17"/>
  <c r="I346" i="17"/>
  <c r="J345" i="17"/>
  <c r="I345" i="17"/>
  <c r="J344" i="17"/>
  <c r="I344" i="17"/>
  <c r="J343" i="17"/>
  <c r="I343" i="17"/>
  <c r="J342" i="17"/>
  <c r="I342" i="17"/>
  <c r="J341" i="17"/>
  <c r="I341" i="17"/>
  <c r="J340" i="17"/>
  <c r="I340" i="17"/>
  <c r="A340" i="17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J339" i="17"/>
  <c r="I339" i="17"/>
  <c r="J338" i="17"/>
  <c r="I338" i="17"/>
  <c r="J337" i="17"/>
  <c r="I337" i="17"/>
  <c r="J336" i="17"/>
  <c r="I336" i="17"/>
  <c r="J335" i="17"/>
  <c r="I335" i="17"/>
  <c r="J334" i="17"/>
  <c r="I334" i="17"/>
  <c r="J333" i="17"/>
  <c r="I333" i="17"/>
  <c r="J332" i="17"/>
  <c r="I332" i="17"/>
  <c r="J331" i="17"/>
  <c r="I331" i="17"/>
  <c r="A316" i="17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292" i="17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268" i="17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44" i="17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20" i="17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196" i="17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172" i="17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48" i="17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24" i="17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00" i="17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76" i="17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52" i="17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28" i="17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B26" i="17"/>
  <c r="B25" i="17"/>
  <c r="B24" i="17"/>
  <c r="B23" i="17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4" i="17"/>
  <c r="J330" i="17"/>
  <c r="I330" i="17"/>
  <c r="J329" i="17"/>
  <c r="I329" i="17"/>
  <c r="J328" i="17"/>
  <c r="I328" i="17"/>
  <c r="J327" i="17"/>
  <c r="I327" i="17"/>
  <c r="J326" i="17"/>
  <c r="I326" i="17"/>
  <c r="J325" i="17"/>
  <c r="I325" i="17"/>
  <c r="J324" i="17"/>
  <c r="I324" i="17"/>
  <c r="J323" i="17"/>
  <c r="I323" i="17"/>
  <c r="J322" i="17"/>
  <c r="I322" i="17"/>
  <c r="J321" i="17"/>
  <c r="I321" i="17"/>
  <c r="J320" i="17"/>
  <c r="I320" i="17"/>
  <c r="J319" i="17"/>
  <c r="I319" i="17"/>
  <c r="J318" i="17"/>
  <c r="I318" i="17"/>
  <c r="J317" i="17"/>
  <c r="I317" i="17"/>
  <c r="J316" i="17"/>
  <c r="I316" i="17"/>
  <c r="J315" i="17"/>
  <c r="I315" i="17"/>
  <c r="J314" i="17"/>
  <c r="I314" i="17"/>
  <c r="J313" i="17"/>
  <c r="I313" i="17"/>
  <c r="J312" i="17"/>
  <c r="I312" i="17"/>
  <c r="J311" i="17"/>
  <c r="I311" i="17"/>
  <c r="J310" i="17"/>
  <c r="I310" i="17"/>
  <c r="J309" i="17"/>
  <c r="I309" i="17"/>
  <c r="J308" i="17"/>
  <c r="I308" i="17"/>
  <c r="J307" i="17"/>
  <c r="I307" i="17"/>
  <c r="J306" i="17"/>
  <c r="I306" i="17"/>
  <c r="J305" i="17"/>
  <c r="I305" i="17"/>
  <c r="J304" i="17"/>
  <c r="I304" i="17"/>
  <c r="J303" i="17"/>
  <c r="I303" i="17"/>
  <c r="J302" i="17"/>
  <c r="I302" i="17"/>
  <c r="J301" i="17"/>
  <c r="I301" i="17"/>
  <c r="J300" i="17"/>
  <c r="I300" i="17"/>
  <c r="J299" i="17"/>
  <c r="I299" i="17"/>
  <c r="J298" i="17"/>
  <c r="I298" i="17"/>
  <c r="J297" i="17"/>
  <c r="I297" i="17"/>
  <c r="J296" i="17"/>
  <c r="I296" i="17"/>
  <c r="J295" i="17"/>
  <c r="I295" i="17"/>
  <c r="J294" i="17"/>
  <c r="I294" i="17"/>
  <c r="J293" i="17"/>
  <c r="I293" i="17"/>
  <c r="J292" i="17"/>
  <c r="I292" i="17"/>
  <c r="J291" i="17"/>
  <c r="I291" i="17"/>
  <c r="J290" i="17"/>
  <c r="I290" i="17"/>
  <c r="J289" i="17"/>
  <c r="I289" i="17"/>
  <c r="J288" i="17"/>
  <c r="I288" i="17"/>
  <c r="J287" i="17"/>
  <c r="I287" i="17"/>
  <c r="J286" i="17"/>
  <c r="I286" i="17"/>
  <c r="J285" i="17"/>
  <c r="I285" i="17"/>
  <c r="J284" i="17"/>
  <c r="I284" i="17"/>
  <c r="J283" i="17"/>
  <c r="I283" i="17"/>
  <c r="J282" i="17"/>
  <c r="I282" i="17"/>
  <c r="J281" i="17"/>
  <c r="I281" i="17"/>
  <c r="J280" i="17"/>
  <c r="I280" i="17"/>
  <c r="J279" i="17"/>
  <c r="I279" i="17"/>
  <c r="J278" i="17"/>
  <c r="I278" i="17"/>
  <c r="J277" i="17"/>
  <c r="I277" i="17"/>
  <c r="J276" i="17"/>
  <c r="I276" i="17"/>
  <c r="J275" i="17"/>
  <c r="I275" i="17"/>
  <c r="J274" i="17"/>
  <c r="I274" i="17"/>
  <c r="J273" i="17"/>
  <c r="I273" i="17"/>
  <c r="J272" i="17"/>
  <c r="I272" i="17"/>
  <c r="J271" i="17"/>
  <c r="I271" i="17"/>
  <c r="J270" i="17"/>
  <c r="I270" i="17"/>
  <c r="J269" i="17"/>
  <c r="I269" i="17"/>
  <c r="J268" i="17"/>
  <c r="I268" i="17"/>
  <c r="J267" i="17"/>
  <c r="I267" i="17"/>
  <c r="J266" i="17"/>
  <c r="I266" i="17"/>
  <c r="J265" i="17"/>
  <c r="I265" i="17"/>
  <c r="J264" i="17"/>
  <c r="I264" i="17"/>
  <c r="J263" i="17"/>
  <c r="I263" i="17"/>
  <c r="J262" i="17"/>
  <c r="I262" i="17"/>
  <c r="J261" i="17"/>
  <c r="I261" i="17"/>
  <c r="J260" i="17"/>
  <c r="I260" i="17"/>
  <c r="J259" i="17"/>
  <c r="I259" i="17"/>
  <c r="J258" i="17"/>
  <c r="I258" i="17"/>
  <c r="J257" i="17"/>
  <c r="I257" i="17"/>
  <c r="J256" i="17"/>
  <c r="I256" i="17"/>
  <c r="J255" i="17"/>
  <c r="I255" i="17"/>
  <c r="J254" i="17"/>
  <c r="I254" i="17"/>
  <c r="J253" i="17"/>
  <c r="I253" i="17"/>
  <c r="J252" i="17"/>
  <c r="I252" i="17"/>
  <c r="J251" i="17"/>
  <c r="I251" i="17"/>
  <c r="J250" i="17"/>
  <c r="I250" i="17"/>
  <c r="J249" i="17"/>
  <c r="I249" i="17"/>
  <c r="J248" i="17"/>
  <c r="I248" i="17"/>
  <c r="J247" i="17"/>
  <c r="I247" i="17"/>
  <c r="J246" i="17"/>
  <c r="I246" i="17"/>
  <c r="J245" i="17"/>
  <c r="I245" i="17"/>
  <c r="J244" i="17"/>
  <c r="I244" i="17"/>
  <c r="J243" i="17"/>
  <c r="I243" i="17"/>
  <c r="J242" i="17"/>
  <c r="I242" i="17"/>
  <c r="J241" i="17"/>
  <c r="I241" i="17"/>
  <c r="J240" i="17"/>
  <c r="I240" i="17"/>
  <c r="J239" i="17"/>
  <c r="I239" i="17"/>
  <c r="J238" i="17"/>
  <c r="I238" i="17"/>
  <c r="J237" i="17"/>
  <c r="I237" i="17"/>
  <c r="J236" i="17"/>
  <c r="I236" i="17"/>
  <c r="J235" i="17"/>
  <c r="I235" i="17"/>
  <c r="J234" i="17"/>
  <c r="I234" i="17"/>
  <c r="J233" i="17"/>
  <c r="I233" i="17"/>
  <c r="J232" i="17"/>
  <c r="I232" i="17"/>
  <c r="J231" i="17"/>
  <c r="I231" i="17"/>
  <c r="J230" i="17"/>
  <c r="I230" i="17"/>
  <c r="J229" i="17"/>
  <c r="I229" i="17"/>
  <c r="J228" i="17"/>
  <c r="I228" i="17"/>
  <c r="J227" i="17"/>
  <c r="I227" i="17"/>
  <c r="J226" i="17"/>
  <c r="I226" i="17"/>
  <c r="J225" i="17"/>
  <c r="I225" i="17"/>
  <c r="J224" i="17"/>
  <c r="I224" i="17"/>
  <c r="J223" i="17"/>
  <c r="I223" i="17"/>
  <c r="J222" i="17"/>
  <c r="I222" i="17"/>
  <c r="J221" i="17"/>
  <c r="I221" i="17"/>
  <c r="J220" i="17"/>
  <c r="I220" i="17"/>
  <c r="J219" i="17"/>
  <c r="I219" i="17"/>
  <c r="J218" i="17"/>
  <c r="I218" i="17"/>
  <c r="J217" i="17"/>
  <c r="I217" i="17"/>
  <c r="J216" i="17"/>
  <c r="I216" i="17"/>
  <c r="J215" i="17"/>
  <c r="I215" i="17"/>
  <c r="J214" i="17"/>
  <c r="I214" i="17"/>
  <c r="J213" i="17"/>
  <c r="I213" i="17"/>
  <c r="J212" i="17"/>
  <c r="I212" i="17"/>
  <c r="J211" i="17"/>
  <c r="I211" i="17"/>
  <c r="J210" i="17"/>
  <c r="I210" i="17"/>
  <c r="J209" i="17"/>
  <c r="I209" i="17"/>
  <c r="J208" i="17"/>
  <c r="I208" i="17"/>
  <c r="J207" i="17"/>
  <c r="I207" i="17"/>
  <c r="J206" i="17"/>
  <c r="I206" i="17"/>
  <c r="J205" i="17"/>
  <c r="I205" i="17"/>
  <c r="J204" i="17"/>
  <c r="I204" i="17"/>
  <c r="J203" i="17"/>
  <c r="I203" i="17"/>
  <c r="J202" i="17"/>
  <c r="I202" i="17"/>
  <c r="J201" i="17"/>
  <c r="I201" i="17"/>
  <c r="J200" i="17"/>
  <c r="I200" i="17"/>
  <c r="J199" i="17"/>
  <c r="I199" i="17"/>
  <c r="J198" i="17"/>
  <c r="I198" i="17"/>
  <c r="J197" i="17"/>
  <c r="I197" i="17"/>
  <c r="J196" i="17"/>
  <c r="I196" i="17"/>
  <c r="J195" i="17"/>
  <c r="I195" i="17"/>
  <c r="J194" i="17"/>
  <c r="I194" i="17"/>
  <c r="J193" i="17"/>
  <c r="I193" i="17"/>
  <c r="J192" i="17"/>
  <c r="I192" i="17"/>
  <c r="J191" i="17"/>
  <c r="I191" i="17"/>
  <c r="J190" i="17"/>
  <c r="I190" i="17"/>
  <c r="J189" i="17"/>
  <c r="I189" i="17"/>
  <c r="J188" i="17"/>
  <c r="I188" i="17"/>
  <c r="J187" i="17"/>
  <c r="I187" i="17"/>
  <c r="J186" i="17"/>
  <c r="I186" i="17"/>
  <c r="J185" i="17"/>
  <c r="I185" i="17"/>
  <c r="J184" i="17"/>
  <c r="I184" i="17"/>
  <c r="J183" i="17"/>
  <c r="I183" i="17"/>
  <c r="J182" i="17"/>
  <c r="I182" i="17"/>
  <c r="J181" i="17"/>
  <c r="I181" i="17"/>
  <c r="J180" i="17"/>
  <c r="I180" i="17"/>
  <c r="J179" i="17"/>
  <c r="I179" i="17"/>
  <c r="J178" i="17"/>
  <c r="I178" i="17"/>
  <c r="J177" i="17"/>
  <c r="I177" i="17"/>
  <c r="J176" i="17"/>
  <c r="I176" i="17"/>
  <c r="J175" i="17"/>
  <c r="I175" i="17"/>
  <c r="J174" i="17"/>
  <c r="I174" i="17"/>
  <c r="J173" i="17"/>
  <c r="I173" i="17"/>
  <c r="J172" i="17"/>
  <c r="I172" i="17"/>
  <c r="J171" i="17"/>
  <c r="I171" i="17"/>
  <c r="J170" i="17"/>
  <c r="I170" i="17"/>
  <c r="J169" i="17"/>
  <c r="I169" i="17"/>
  <c r="J168" i="17"/>
  <c r="I168" i="17"/>
  <c r="J167" i="17"/>
  <c r="I167" i="17"/>
  <c r="J166" i="17"/>
  <c r="I166" i="17"/>
  <c r="J165" i="17"/>
  <c r="I165" i="17"/>
  <c r="J164" i="17"/>
  <c r="I164" i="17"/>
  <c r="J163" i="17"/>
  <c r="I163" i="17"/>
  <c r="J162" i="17"/>
  <c r="I162" i="17"/>
  <c r="J161" i="17"/>
  <c r="I161" i="17"/>
  <c r="J160" i="17"/>
  <c r="I160" i="17"/>
  <c r="J159" i="17"/>
  <c r="I159" i="17"/>
  <c r="J158" i="17"/>
  <c r="I158" i="17"/>
  <c r="J157" i="17"/>
  <c r="I157" i="17"/>
  <c r="J156" i="17"/>
  <c r="I156" i="17"/>
  <c r="J155" i="17"/>
  <c r="I155" i="17"/>
  <c r="J154" i="17"/>
  <c r="I154" i="17"/>
  <c r="J153" i="17"/>
  <c r="I153" i="17"/>
  <c r="J152" i="17"/>
  <c r="I152" i="17"/>
  <c r="J151" i="17"/>
  <c r="I151" i="17"/>
  <c r="J150" i="17"/>
  <c r="I150" i="17"/>
  <c r="J149" i="17"/>
  <c r="I149" i="17"/>
  <c r="J148" i="17"/>
  <c r="I148" i="17"/>
  <c r="J147" i="17"/>
  <c r="I147" i="17"/>
  <c r="J146" i="17"/>
  <c r="I146" i="17"/>
  <c r="J145" i="17"/>
  <c r="I145" i="17"/>
  <c r="J144" i="17"/>
  <c r="I144" i="17"/>
  <c r="J143" i="17"/>
  <c r="I143" i="17"/>
  <c r="J142" i="17"/>
  <c r="I142" i="17"/>
  <c r="J141" i="17"/>
  <c r="I141" i="17"/>
  <c r="J140" i="17"/>
  <c r="I140" i="17"/>
  <c r="J139" i="17"/>
  <c r="I139" i="17"/>
  <c r="J138" i="17"/>
  <c r="I138" i="17"/>
  <c r="J137" i="17"/>
  <c r="I137" i="17"/>
  <c r="J136" i="17"/>
  <c r="I136" i="17"/>
  <c r="J135" i="17"/>
  <c r="I135" i="17"/>
  <c r="J134" i="17"/>
  <c r="I134" i="17"/>
  <c r="J133" i="17"/>
  <c r="I133" i="17"/>
  <c r="J132" i="17"/>
  <c r="I132" i="17"/>
  <c r="J131" i="17"/>
  <c r="I131" i="17"/>
  <c r="J130" i="17"/>
  <c r="I130" i="17"/>
  <c r="J129" i="17"/>
  <c r="I129" i="17"/>
  <c r="J128" i="17"/>
  <c r="I128" i="17"/>
  <c r="J127" i="17"/>
  <c r="I127" i="17"/>
  <c r="J126" i="17"/>
  <c r="I126" i="17"/>
  <c r="J125" i="17"/>
  <c r="I125" i="17"/>
  <c r="J124" i="17"/>
  <c r="I124" i="17"/>
  <c r="J123" i="17"/>
  <c r="I123" i="17"/>
  <c r="J122" i="17"/>
  <c r="I122" i="17"/>
  <c r="J121" i="17"/>
  <c r="I121" i="17"/>
  <c r="J120" i="17"/>
  <c r="I120" i="17"/>
  <c r="J119" i="17"/>
  <c r="I119" i="17"/>
  <c r="J118" i="17"/>
  <c r="I118" i="17"/>
  <c r="J117" i="17"/>
  <c r="I117" i="17"/>
  <c r="J116" i="17"/>
  <c r="I116" i="17"/>
  <c r="J115" i="17"/>
  <c r="I115" i="17"/>
  <c r="J114" i="17"/>
  <c r="I114" i="17"/>
  <c r="J113" i="17"/>
  <c r="I113" i="17"/>
  <c r="J112" i="17"/>
  <c r="I112" i="17"/>
  <c r="J111" i="17"/>
  <c r="I111" i="17"/>
  <c r="J110" i="17"/>
  <c r="I110" i="17"/>
  <c r="J109" i="17"/>
  <c r="I109" i="17"/>
  <c r="J108" i="17"/>
  <c r="I108" i="17"/>
  <c r="J107" i="17"/>
  <c r="I107" i="17"/>
  <c r="J106" i="17"/>
  <c r="I106" i="17"/>
  <c r="J105" i="17"/>
  <c r="I105" i="17"/>
  <c r="J104" i="17"/>
  <c r="I104" i="17"/>
  <c r="J103" i="17"/>
  <c r="I103" i="17"/>
  <c r="J102" i="17"/>
  <c r="I102" i="17"/>
  <c r="J101" i="17"/>
  <c r="I101" i="17"/>
  <c r="J100" i="17"/>
  <c r="I100" i="17"/>
  <c r="J99" i="17"/>
  <c r="I99" i="17"/>
  <c r="J98" i="17"/>
  <c r="I98" i="17"/>
  <c r="J97" i="17"/>
  <c r="I97" i="17"/>
  <c r="J96" i="17"/>
  <c r="I96" i="17"/>
  <c r="J95" i="17"/>
  <c r="I95" i="17"/>
  <c r="J94" i="17"/>
  <c r="I94" i="17"/>
  <c r="J93" i="17"/>
  <c r="I93" i="17"/>
  <c r="J92" i="17"/>
  <c r="I92" i="17"/>
  <c r="J91" i="17"/>
  <c r="I91" i="17"/>
  <c r="J90" i="17"/>
  <c r="I90" i="17"/>
  <c r="J89" i="17"/>
  <c r="I89" i="17"/>
  <c r="J88" i="17"/>
  <c r="I88" i="17"/>
  <c r="J87" i="17"/>
  <c r="I87" i="17"/>
  <c r="J86" i="17"/>
  <c r="I86" i="17"/>
  <c r="J85" i="17"/>
  <c r="I85" i="17"/>
  <c r="J84" i="17"/>
  <c r="I84" i="17"/>
  <c r="J83" i="17"/>
  <c r="I83" i="17"/>
  <c r="J82" i="17"/>
  <c r="I82" i="17"/>
  <c r="J81" i="17"/>
  <c r="I81" i="17"/>
  <c r="J80" i="17"/>
  <c r="I80" i="17"/>
  <c r="J79" i="17"/>
  <c r="I79" i="17"/>
  <c r="J78" i="17"/>
  <c r="I78" i="17"/>
  <c r="J77" i="17"/>
  <c r="I77" i="17"/>
  <c r="J76" i="17"/>
  <c r="I76" i="17"/>
  <c r="J75" i="17"/>
  <c r="I75" i="17"/>
  <c r="J74" i="17"/>
  <c r="I74" i="17"/>
  <c r="J73" i="17"/>
  <c r="I73" i="17"/>
  <c r="J72" i="17"/>
  <c r="I72" i="17"/>
  <c r="J71" i="17"/>
  <c r="I71" i="17"/>
  <c r="J70" i="17"/>
  <c r="I70" i="17"/>
  <c r="J69" i="17"/>
  <c r="I69" i="17"/>
  <c r="J68" i="17"/>
  <c r="I68" i="17"/>
  <c r="J67" i="17"/>
  <c r="I67" i="17"/>
  <c r="J66" i="17"/>
  <c r="I66" i="17"/>
  <c r="J65" i="17"/>
  <c r="I65" i="17"/>
  <c r="J64" i="17"/>
  <c r="I64" i="17"/>
  <c r="J63" i="17"/>
  <c r="I63" i="17"/>
  <c r="J62" i="17"/>
  <c r="I62" i="17"/>
  <c r="J61" i="17"/>
  <c r="I61" i="17"/>
  <c r="J60" i="17"/>
  <c r="I60" i="17"/>
  <c r="J59" i="17"/>
  <c r="I59" i="17"/>
  <c r="J58" i="17"/>
  <c r="I58" i="17"/>
  <c r="J57" i="17"/>
  <c r="I57" i="17"/>
  <c r="J56" i="17"/>
  <c r="I56" i="17"/>
  <c r="J55" i="17"/>
  <c r="I55" i="17"/>
  <c r="J54" i="17"/>
  <c r="I54" i="17"/>
  <c r="J53" i="17"/>
  <c r="I53" i="17"/>
  <c r="J52" i="17"/>
  <c r="I52" i="17"/>
  <c r="J51" i="17"/>
  <c r="I51" i="17"/>
  <c r="J50" i="17"/>
  <c r="I50" i="17"/>
  <c r="J49" i="17"/>
  <c r="I49" i="17"/>
  <c r="J48" i="17"/>
  <c r="I48" i="17"/>
  <c r="J47" i="17"/>
  <c r="I47" i="17"/>
  <c r="J46" i="17"/>
  <c r="I46" i="17"/>
  <c r="J45" i="17"/>
  <c r="I45" i="17"/>
  <c r="J44" i="17"/>
  <c r="I44" i="17"/>
  <c r="J43" i="17"/>
  <c r="I43" i="17"/>
  <c r="J42" i="17"/>
  <c r="I42" i="17"/>
  <c r="J41" i="17"/>
  <c r="I41" i="17"/>
  <c r="J40" i="17"/>
  <c r="I40" i="17"/>
  <c r="J39" i="17"/>
  <c r="I39" i="17"/>
  <c r="J38" i="17"/>
  <c r="I38" i="17"/>
  <c r="J37" i="17"/>
  <c r="I37" i="17"/>
  <c r="J36" i="17"/>
  <c r="I36" i="17"/>
  <c r="J35" i="17"/>
  <c r="I35" i="17"/>
  <c r="J34" i="17"/>
  <c r="I34" i="17"/>
  <c r="J33" i="17"/>
  <c r="I33" i="17"/>
  <c r="J32" i="17"/>
  <c r="I32" i="17"/>
  <c r="J31" i="17"/>
  <c r="I31" i="17"/>
  <c r="J30" i="17"/>
  <c r="I30" i="17"/>
  <c r="J29" i="17"/>
  <c r="I29" i="17"/>
  <c r="J28" i="17"/>
  <c r="I28" i="17"/>
  <c r="J27" i="17"/>
  <c r="I27" i="17"/>
  <c r="J18" i="17"/>
  <c r="I18" i="17"/>
  <c r="J17" i="17"/>
  <c r="I17" i="17"/>
  <c r="J16" i="17"/>
  <c r="I16" i="17"/>
  <c r="J15" i="17"/>
  <c r="I15" i="17"/>
  <c r="J14" i="17"/>
  <c r="I14" i="17"/>
  <c r="J13" i="17"/>
  <c r="I13" i="17"/>
  <c r="J12" i="17"/>
  <c r="I12" i="17"/>
  <c r="J11" i="17"/>
  <c r="I11" i="17"/>
  <c r="J10" i="17"/>
  <c r="I10" i="17"/>
  <c r="J9" i="17"/>
  <c r="I9" i="17"/>
  <c r="J8" i="17"/>
  <c r="I8" i="17"/>
  <c r="J7" i="17"/>
  <c r="I7" i="17"/>
  <c r="J6" i="17"/>
  <c r="I6" i="17"/>
  <c r="J5" i="17"/>
  <c r="I5" i="17"/>
  <c r="J4" i="17"/>
  <c r="I4" i="17"/>
  <c r="J3" i="17"/>
  <c r="C2" i="19" s="1"/>
  <c r="I3" i="17"/>
  <c r="H3" i="8" s="1"/>
  <c r="H228" i="8" l="1"/>
  <c r="A616" i="17"/>
  <c r="A592" i="17"/>
  <c r="A568" i="17"/>
  <c r="A544" i="17"/>
  <c r="A520" i="17"/>
  <c r="A496" i="17"/>
  <c r="A472" i="17"/>
  <c r="A448" i="17"/>
  <c r="A424" i="17"/>
  <c r="A400" i="17"/>
  <c r="A376" i="17"/>
  <c r="A352" i="17"/>
  <c r="A328" i="17"/>
  <c r="A304" i="17"/>
  <c r="A280" i="17"/>
  <c r="A256" i="17"/>
  <c r="A232" i="17"/>
  <c r="A208" i="17"/>
  <c r="A184" i="17"/>
  <c r="A160" i="17"/>
  <c r="A136" i="17"/>
  <c r="A112" i="17"/>
  <c r="A88" i="17"/>
  <c r="A64" i="17"/>
  <c r="A40" i="17"/>
  <c r="A16" i="17"/>
  <c r="A17" i="17" s="1"/>
  <c r="A18" i="17" s="1"/>
  <c r="A19" i="17" s="1"/>
  <c r="D418" i="8"/>
  <c r="D417" i="8"/>
  <c r="D416" i="8"/>
  <c r="D415" i="8"/>
  <c r="D414" i="8"/>
  <c r="D413" i="8"/>
  <c r="D412" i="8"/>
  <c r="D411" i="8"/>
  <c r="D410" i="8"/>
  <c r="D409" i="8"/>
  <c r="D408" i="8"/>
  <c r="D407" i="8"/>
  <c r="D406" i="8"/>
  <c r="D405" i="8"/>
  <c r="D404" i="8"/>
  <c r="D403" i="8"/>
  <c r="D402" i="8"/>
  <c r="D401" i="8"/>
  <c r="D400" i="8"/>
  <c r="D399" i="8"/>
  <c r="D398" i="8"/>
  <c r="D397" i="8"/>
  <c r="D396" i="8"/>
  <c r="D395" i="8"/>
  <c r="D394" i="8"/>
  <c r="D393" i="8"/>
  <c r="D392" i="8"/>
  <c r="D391" i="8"/>
  <c r="D390" i="8"/>
  <c r="D389" i="8"/>
  <c r="D388" i="8"/>
  <c r="D387" i="8"/>
  <c r="D386" i="8"/>
  <c r="D385" i="8"/>
  <c r="D384" i="8"/>
  <c r="D383" i="8"/>
  <c r="D382" i="8"/>
  <c r="D381" i="8"/>
  <c r="D380" i="8"/>
  <c r="D379" i="8"/>
  <c r="D378" i="8"/>
  <c r="D377" i="8"/>
  <c r="D376" i="8"/>
  <c r="D375" i="8"/>
  <c r="D374" i="8"/>
  <c r="D373" i="8"/>
  <c r="D372" i="8"/>
  <c r="D371" i="8"/>
  <c r="D370" i="8"/>
  <c r="D369" i="8"/>
  <c r="D368" i="8"/>
  <c r="D367" i="8"/>
  <c r="D366" i="8"/>
  <c r="D365" i="8"/>
  <c r="D364" i="8"/>
  <c r="D363" i="8"/>
  <c r="D362" i="8"/>
  <c r="D361" i="8"/>
  <c r="D360" i="8"/>
  <c r="D359" i="8"/>
  <c r="D358" i="8"/>
  <c r="D357" i="8"/>
  <c r="D356" i="8"/>
  <c r="D355" i="8"/>
  <c r="D354" i="8"/>
  <c r="D353" i="8"/>
  <c r="D352" i="8"/>
  <c r="D351" i="8"/>
  <c r="I351" i="8" s="1"/>
  <c r="D350" i="8"/>
  <c r="I350" i="8" s="1"/>
  <c r="D349" i="8"/>
  <c r="I349" i="8" s="1"/>
  <c r="D348" i="8"/>
  <c r="I348" i="8" s="1"/>
  <c r="D347" i="8"/>
  <c r="I347" i="8" s="1"/>
  <c r="D346" i="8"/>
  <c r="I346" i="8" s="1"/>
  <c r="D345" i="8"/>
  <c r="I345" i="8" s="1"/>
  <c r="D344" i="8"/>
  <c r="I344" i="8" s="1"/>
  <c r="D343" i="8"/>
  <c r="I343" i="8" s="1"/>
  <c r="D342" i="8"/>
  <c r="I342" i="8" s="1"/>
  <c r="D341" i="8"/>
  <c r="I341" i="8" s="1"/>
  <c r="D340" i="8"/>
  <c r="I340" i="8" s="1"/>
  <c r="D339" i="8"/>
  <c r="I339" i="8" s="1"/>
  <c r="D338" i="8"/>
  <c r="I338" i="8" s="1"/>
  <c r="D337" i="8"/>
  <c r="I337" i="8" s="1"/>
  <c r="D336" i="8"/>
  <c r="I336" i="8" s="1"/>
  <c r="D335" i="8"/>
  <c r="I335" i="8" s="1"/>
  <c r="D334" i="8"/>
  <c r="I334" i="8" s="1"/>
  <c r="D333" i="8"/>
  <c r="I333" i="8" s="1"/>
  <c r="D332" i="8"/>
  <c r="I332" i="8" s="1"/>
  <c r="D331" i="8"/>
  <c r="I331" i="8" s="1"/>
  <c r="D330" i="8"/>
  <c r="I330" i="8" s="1"/>
  <c r="D329" i="8"/>
  <c r="I329" i="8" s="1"/>
  <c r="D328" i="8"/>
  <c r="I328" i="8" s="1"/>
  <c r="D327" i="8"/>
  <c r="I327" i="8" s="1"/>
  <c r="D326" i="8"/>
  <c r="I326" i="8" s="1"/>
  <c r="D325" i="8"/>
  <c r="I325" i="8" s="1"/>
  <c r="D324" i="8"/>
  <c r="I324" i="8" s="1"/>
  <c r="D323" i="8"/>
  <c r="I323" i="8" s="1"/>
  <c r="D322" i="8"/>
  <c r="I322" i="8" s="1"/>
  <c r="D321" i="8"/>
  <c r="D320" i="8"/>
  <c r="I320" i="8" s="1"/>
  <c r="D319" i="8"/>
  <c r="D318" i="8"/>
  <c r="I318" i="8" s="1"/>
  <c r="D317" i="8"/>
  <c r="D316" i="8"/>
  <c r="I316" i="8" s="1"/>
  <c r="D315" i="8"/>
  <c r="D314" i="8"/>
  <c r="I314" i="8" s="1"/>
  <c r="D313" i="8"/>
  <c r="D312" i="8"/>
  <c r="I312" i="8" s="1"/>
  <c r="D311" i="8"/>
  <c r="D310" i="8"/>
  <c r="I310" i="8" s="1"/>
  <c r="D309" i="8"/>
  <c r="D308" i="8"/>
  <c r="I308" i="8" s="1"/>
  <c r="A308" i="8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D307" i="8"/>
  <c r="D306" i="8"/>
  <c r="D305" i="8"/>
  <c r="I305" i="8" s="1"/>
  <c r="D304" i="8"/>
  <c r="D303" i="8"/>
  <c r="I303" i="8" s="1"/>
  <c r="D302" i="8"/>
  <c r="D301" i="8"/>
  <c r="I301" i="8" s="1"/>
  <c r="D300" i="8"/>
  <c r="D299" i="8"/>
  <c r="I299" i="8" s="1"/>
  <c r="D298" i="8"/>
  <c r="D297" i="8"/>
  <c r="I297" i="8" s="1"/>
  <c r="D296" i="8"/>
  <c r="D295" i="8"/>
  <c r="I295" i="8" s="1"/>
  <c r="D294" i="8"/>
  <c r="D293" i="8"/>
  <c r="I293" i="8" s="1"/>
  <c r="D292" i="8"/>
  <c r="A292" i="8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D291" i="8"/>
  <c r="I291" i="8" s="1"/>
  <c r="D290" i="8"/>
  <c r="I290" i="8" s="1"/>
  <c r="D289" i="8"/>
  <c r="D288" i="8"/>
  <c r="I288" i="8" s="1"/>
  <c r="D287" i="8"/>
  <c r="D286" i="8"/>
  <c r="I286" i="8" s="1"/>
  <c r="D285" i="8"/>
  <c r="D284" i="8"/>
  <c r="I284" i="8" s="1"/>
  <c r="D283" i="8"/>
  <c r="D282" i="8"/>
  <c r="I282" i="8" s="1"/>
  <c r="D281" i="8"/>
  <c r="D280" i="8"/>
  <c r="I280" i="8" s="1"/>
  <c r="D279" i="8"/>
  <c r="D278" i="8"/>
  <c r="I278" i="8" s="1"/>
  <c r="D277" i="8"/>
  <c r="D276" i="8"/>
  <c r="I276" i="8" s="1"/>
  <c r="A276" i="8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D275" i="8"/>
  <c r="D274" i="8"/>
  <c r="D273" i="8"/>
  <c r="I273" i="8" s="1"/>
  <c r="D272" i="8"/>
  <c r="D271" i="8"/>
  <c r="I271" i="8" s="1"/>
  <c r="D270" i="8"/>
  <c r="D269" i="8"/>
  <c r="I269" i="8" s="1"/>
  <c r="D268" i="8"/>
  <c r="D267" i="8"/>
  <c r="I267" i="8" s="1"/>
  <c r="D266" i="8"/>
  <c r="D265" i="8"/>
  <c r="I265" i="8" s="1"/>
  <c r="D264" i="8"/>
  <c r="D263" i="8"/>
  <c r="I263" i="8" s="1"/>
  <c r="D262" i="8"/>
  <c r="D261" i="8"/>
  <c r="I261" i="8" s="1"/>
  <c r="D260" i="8"/>
  <c r="A260" i="8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D259" i="8"/>
  <c r="I259" i="8" s="1"/>
  <c r="D258" i="8"/>
  <c r="I258" i="8" s="1"/>
  <c r="D257" i="8"/>
  <c r="I257" i="8" s="1"/>
  <c r="D256" i="8"/>
  <c r="I256" i="8" s="1"/>
  <c r="D255" i="8"/>
  <c r="I255" i="8" s="1"/>
  <c r="D254" i="8"/>
  <c r="I254" i="8" s="1"/>
  <c r="D253" i="8"/>
  <c r="I253" i="8" s="1"/>
  <c r="D252" i="8"/>
  <c r="I252" i="8" s="1"/>
  <c r="D251" i="8"/>
  <c r="I251" i="8" s="1"/>
  <c r="D250" i="8"/>
  <c r="I250" i="8" s="1"/>
  <c r="D249" i="8"/>
  <c r="I249" i="8" s="1"/>
  <c r="D248" i="8"/>
  <c r="I248" i="8" s="1"/>
  <c r="D247" i="8"/>
  <c r="I247" i="8" s="1"/>
  <c r="D246" i="8"/>
  <c r="I246" i="8" s="1"/>
  <c r="D245" i="8"/>
  <c r="I245" i="8" s="1"/>
  <c r="D244" i="8"/>
  <c r="I244" i="8" s="1"/>
  <c r="D243" i="8"/>
  <c r="I243" i="8" s="1"/>
  <c r="D242" i="8"/>
  <c r="I242" i="8" s="1"/>
  <c r="D241" i="8"/>
  <c r="I241" i="8" s="1"/>
  <c r="D240" i="8"/>
  <c r="I240" i="8" s="1"/>
  <c r="D239" i="8"/>
  <c r="I239" i="8" s="1"/>
  <c r="D238" i="8"/>
  <c r="I238" i="8" s="1"/>
  <c r="D237" i="8"/>
  <c r="I237" i="8" s="1"/>
  <c r="D236" i="8"/>
  <c r="I236" i="8" s="1"/>
  <c r="D235" i="8"/>
  <c r="I235" i="8" s="1"/>
  <c r="D234" i="8"/>
  <c r="I234" i="8" s="1"/>
  <c r="D233" i="8"/>
  <c r="I233" i="8" s="1"/>
  <c r="D232" i="8"/>
  <c r="I232" i="8" s="1"/>
  <c r="D231" i="8"/>
  <c r="I231" i="8" s="1"/>
  <c r="D230" i="8"/>
  <c r="I230" i="8" s="1"/>
  <c r="D229" i="8"/>
  <c r="I229" i="8" s="1"/>
  <c r="D228" i="8"/>
  <c r="I228" i="8" s="1"/>
  <c r="D227" i="8"/>
  <c r="I227" i="8" s="1"/>
  <c r="D226" i="8"/>
  <c r="I226" i="8" s="1"/>
  <c r="D225" i="8"/>
  <c r="I225" i="8" s="1"/>
  <c r="D224" i="8"/>
  <c r="I224" i="8" s="1"/>
  <c r="D223" i="8"/>
  <c r="I223" i="8" s="1"/>
  <c r="D222" i="8"/>
  <c r="I222" i="8" s="1"/>
  <c r="D221" i="8"/>
  <c r="I221" i="8" s="1"/>
  <c r="D220" i="8"/>
  <c r="I220" i="8" s="1"/>
  <c r="D219" i="8"/>
  <c r="I219" i="8" s="1"/>
  <c r="D218" i="8"/>
  <c r="I218" i="8" s="1"/>
  <c r="D217" i="8"/>
  <c r="I217" i="8" s="1"/>
  <c r="D216" i="8"/>
  <c r="I216" i="8" s="1"/>
  <c r="D215" i="8"/>
  <c r="I215" i="8" s="1"/>
  <c r="D214" i="8"/>
  <c r="I214" i="8" s="1"/>
  <c r="D213" i="8"/>
  <c r="I213" i="8" s="1"/>
  <c r="D212" i="8"/>
  <c r="I212" i="8" s="1"/>
  <c r="D211" i="8"/>
  <c r="I211" i="8" s="1"/>
  <c r="D210" i="8"/>
  <c r="I210" i="8" s="1"/>
  <c r="D209" i="8"/>
  <c r="I209" i="8" s="1"/>
  <c r="D208" i="8"/>
  <c r="I208" i="8" s="1"/>
  <c r="D207" i="8"/>
  <c r="I207" i="8" s="1"/>
  <c r="D206" i="8"/>
  <c r="I206" i="8" s="1"/>
  <c r="D205" i="8"/>
  <c r="I205" i="8" s="1"/>
  <c r="D204" i="8"/>
  <c r="I204" i="8" s="1"/>
  <c r="D203" i="8"/>
  <c r="I203" i="8" s="1"/>
  <c r="D202" i="8"/>
  <c r="I202" i="8" s="1"/>
  <c r="D201" i="8"/>
  <c r="I201" i="8" s="1"/>
  <c r="D200" i="8"/>
  <c r="I200" i="8" s="1"/>
  <c r="D199" i="8"/>
  <c r="I199" i="8" s="1"/>
  <c r="D198" i="8"/>
  <c r="I198" i="8" s="1"/>
  <c r="D197" i="8"/>
  <c r="I197" i="8" s="1"/>
  <c r="D196" i="8"/>
  <c r="I196" i="8" s="1"/>
  <c r="D195" i="8"/>
  <c r="I195" i="8" s="1"/>
  <c r="D194" i="8"/>
  <c r="I194" i="8" s="1"/>
  <c r="D193" i="8"/>
  <c r="I193" i="8" s="1"/>
  <c r="D192" i="8"/>
  <c r="I192" i="8" s="1"/>
  <c r="D191" i="8"/>
  <c r="I191" i="8" s="1"/>
  <c r="D190" i="8"/>
  <c r="I190" i="8" s="1"/>
  <c r="D189" i="8"/>
  <c r="I189" i="8" s="1"/>
  <c r="D188" i="8"/>
  <c r="I188" i="8" s="1"/>
  <c r="D187" i="8"/>
  <c r="I187" i="8" s="1"/>
  <c r="D186" i="8"/>
  <c r="I186" i="8" s="1"/>
  <c r="D185" i="8"/>
  <c r="I185" i="8" s="1"/>
  <c r="D184" i="8"/>
  <c r="I184" i="8" s="1"/>
  <c r="D183" i="8"/>
  <c r="I183" i="8" s="1"/>
  <c r="D182" i="8"/>
  <c r="I182" i="8" s="1"/>
  <c r="D181" i="8"/>
  <c r="I181" i="8" s="1"/>
  <c r="D180" i="8"/>
  <c r="I180" i="8" s="1"/>
  <c r="D179" i="8"/>
  <c r="I179" i="8" s="1"/>
  <c r="D178" i="8"/>
  <c r="I178" i="8" s="1"/>
  <c r="D177" i="8"/>
  <c r="I177" i="8" s="1"/>
  <c r="D176" i="8"/>
  <c r="I176" i="8" s="1"/>
  <c r="D175" i="8"/>
  <c r="I175" i="8" s="1"/>
  <c r="D174" i="8"/>
  <c r="I174" i="8" s="1"/>
  <c r="D173" i="8"/>
  <c r="I173" i="8" s="1"/>
  <c r="D172" i="8"/>
  <c r="I172" i="8" s="1"/>
  <c r="D171" i="8"/>
  <c r="I171" i="8" s="1"/>
  <c r="D170" i="8"/>
  <c r="I170" i="8" s="1"/>
  <c r="D169" i="8"/>
  <c r="I169" i="8" s="1"/>
  <c r="D168" i="8"/>
  <c r="I168" i="8" s="1"/>
  <c r="D167" i="8"/>
  <c r="I167" i="8" s="1"/>
  <c r="D166" i="8"/>
  <c r="I166" i="8" s="1"/>
  <c r="D165" i="8"/>
  <c r="I165" i="8" s="1"/>
  <c r="D164" i="8"/>
  <c r="I164" i="8" s="1"/>
  <c r="D163" i="8"/>
  <c r="I163" i="8" s="1"/>
  <c r="D162" i="8"/>
  <c r="I162" i="8" s="1"/>
  <c r="D161" i="8"/>
  <c r="I161" i="8" s="1"/>
  <c r="D160" i="8"/>
  <c r="I160" i="8" s="1"/>
  <c r="D159" i="8"/>
  <c r="I159" i="8" s="1"/>
  <c r="D158" i="8"/>
  <c r="I158" i="8" s="1"/>
  <c r="D157" i="8"/>
  <c r="I157" i="8" s="1"/>
  <c r="D156" i="8"/>
  <c r="I156" i="8" s="1"/>
  <c r="D155" i="8"/>
  <c r="I155" i="8" s="1"/>
  <c r="D154" i="8"/>
  <c r="I154" i="8" s="1"/>
  <c r="D153" i="8"/>
  <c r="I153" i="8" s="1"/>
  <c r="D152" i="8"/>
  <c r="I152" i="8" s="1"/>
  <c r="D151" i="8"/>
  <c r="I151" i="8" s="1"/>
  <c r="D150" i="8"/>
  <c r="I150" i="8" s="1"/>
  <c r="D149" i="8"/>
  <c r="I149" i="8" s="1"/>
  <c r="D148" i="8"/>
  <c r="I148" i="8" s="1"/>
  <c r="D147" i="8"/>
  <c r="I147" i="8" s="1"/>
  <c r="D146" i="8"/>
  <c r="I146" i="8" s="1"/>
  <c r="D145" i="8"/>
  <c r="I145" i="8" s="1"/>
  <c r="D144" i="8"/>
  <c r="I144" i="8" s="1"/>
  <c r="D143" i="8"/>
  <c r="I143" i="8" s="1"/>
  <c r="D142" i="8"/>
  <c r="I142" i="8" s="1"/>
  <c r="D141" i="8"/>
  <c r="I141" i="8" s="1"/>
  <c r="D140" i="8"/>
  <c r="I140" i="8" s="1"/>
  <c r="D139" i="8"/>
  <c r="I139" i="8" s="1"/>
  <c r="D138" i="8"/>
  <c r="I138" i="8" s="1"/>
  <c r="D137" i="8"/>
  <c r="I137" i="8" s="1"/>
  <c r="D136" i="8"/>
  <c r="I136" i="8" s="1"/>
  <c r="D135" i="8"/>
  <c r="I135" i="8" s="1"/>
  <c r="D134" i="8"/>
  <c r="I134" i="8" s="1"/>
  <c r="D133" i="8"/>
  <c r="I133" i="8" s="1"/>
  <c r="D132" i="8"/>
  <c r="I132" i="8" s="1"/>
  <c r="D131" i="8"/>
  <c r="I131" i="8" s="1"/>
  <c r="D130" i="8"/>
  <c r="I130" i="8" s="1"/>
  <c r="D129" i="8"/>
  <c r="I129" i="8" s="1"/>
  <c r="D128" i="8"/>
  <c r="I128" i="8" s="1"/>
  <c r="D127" i="8"/>
  <c r="I127" i="8" s="1"/>
  <c r="D126" i="8"/>
  <c r="I126" i="8" s="1"/>
  <c r="D125" i="8"/>
  <c r="I125" i="8" s="1"/>
  <c r="D124" i="8"/>
  <c r="I124" i="8" s="1"/>
  <c r="D123" i="8"/>
  <c r="I123" i="8" s="1"/>
  <c r="D122" i="8"/>
  <c r="I122" i="8" s="1"/>
  <c r="D121" i="8"/>
  <c r="I121" i="8" s="1"/>
  <c r="D120" i="8"/>
  <c r="I120" i="8" s="1"/>
  <c r="D119" i="8"/>
  <c r="I119" i="8" s="1"/>
  <c r="D118" i="8"/>
  <c r="I118" i="8" s="1"/>
  <c r="D117" i="8"/>
  <c r="I117" i="8" s="1"/>
  <c r="D116" i="8"/>
  <c r="I116" i="8" s="1"/>
  <c r="D115" i="8"/>
  <c r="I115" i="8" s="1"/>
  <c r="D114" i="8"/>
  <c r="I114" i="8" s="1"/>
  <c r="D113" i="8"/>
  <c r="I113" i="8" s="1"/>
  <c r="D112" i="8"/>
  <c r="I112" i="8" s="1"/>
  <c r="D111" i="8"/>
  <c r="I111" i="8" s="1"/>
  <c r="D110" i="8"/>
  <c r="I110" i="8" s="1"/>
  <c r="D109" i="8"/>
  <c r="I109" i="8" s="1"/>
  <c r="D108" i="8"/>
  <c r="I108" i="8" s="1"/>
  <c r="D107" i="8"/>
  <c r="I107" i="8" s="1"/>
  <c r="D106" i="8"/>
  <c r="I106" i="8" s="1"/>
  <c r="D105" i="8"/>
  <c r="I105" i="8" s="1"/>
  <c r="D104" i="8"/>
  <c r="I104" i="8" s="1"/>
  <c r="D103" i="8"/>
  <c r="I103" i="8" s="1"/>
  <c r="D102" i="8"/>
  <c r="I102" i="8" s="1"/>
  <c r="D101" i="8"/>
  <c r="I101" i="8" s="1"/>
  <c r="D100" i="8"/>
  <c r="I100" i="8" s="1"/>
  <c r="D99" i="8"/>
  <c r="I99" i="8" s="1"/>
  <c r="D98" i="8"/>
  <c r="I98" i="8" s="1"/>
  <c r="D97" i="8"/>
  <c r="I97" i="8" s="1"/>
  <c r="D96" i="8"/>
  <c r="I96" i="8" s="1"/>
  <c r="D95" i="8"/>
  <c r="I95" i="8" s="1"/>
  <c r="D94" i="8"/>
  <c r="I94" i="8" s="1"/>
  <c r="D93" i="8"/>
  <c r="I93" i="8" s="1"/>
  <c r="D92" i="8"/>
  <c r="I92" i="8" s="1"/>
  <c r="D91" i="8"/>
  <c r="I91" i="8" s="1"/>
  <c r="D90" i="8"/>
  <c r="I90" i="8" s="1"/>
  <c r="D89" i="8"/>
  <c r="I89" i="8" s="1"/>
  <c r="D88" i="8"/>
  <c r="I88" i="8" s="1"/>
  <c r="D87" i="8"/>
  <c r="I87" i="8" s="1"/>
  <c r="D86" i="8"/>
  <c r="I86" i="8" s="1"/>
  <c r="D85" i="8"/>
  <c r="I85" i="8" s="1"/>
  <c r="D84" i="8"/>
  <c r="I84" i="8" s="1"/>
  <c r="D83" i="8"/>
  <c r="I83" i="8" s="1"/>
  <c r="D82" i="8"/>
  <c r="I82" i="8" s="1"/>
  <c r="D81" i="8"/>
  <c r="I81" i="8" s="1"/>
  <c r="D80" i="8"/>
  <c r="I80" i="8" s="1"/>
  <c r="D79" i="8"/>
  <c r="I79" i="8" s="1"/>
  <c r="D78" i="8"/>
  <c r="I78" i="8" s="1"/>
  <c r="D77" i="8"/>
  <c r="I77" i="8" s="1"/>
  <c r="D76" i="8"/>
  <c r="I76" i="8" s="1"/>
  <c r="D75" i="8"/>
  <c r="I75" i="8" s="1"/>
  <c r="D74" i="8"/>
  <c r="I74" i="8" s="1"/>
  <c r="D73" i="8"/>
  <c r="I73" i="8" s="1"/>
  <c r="D72" i="8"/>
  <c r="I72" i="8" s="1"/>
  <c r="D71" i="8"/>
  <c r="I71" i="8" s="1"/>
  <c r="D70" i="8"/>
  <c r="I70" i="8" s="1"/>
  <c r="D69" i="8"/>
  <c r="I69" i="8" s="1"/>
  <c r="D68" i="8"/>
  <c r="I68" i="8" s="1"/>
  <c r="D67" i="8"/>
  <c r="I67" i="8" s="1"/>
  <c r="D66" i="8"/>
  <c r="I66" i="8" s="1"/>
  <c r="D65" i="8"/>
  <c r="I65" i="8" s="1"/>
  <c r="D64" i="8"/>
  <c r="I64" i="8" s="1"/>
  <c r="D63" i="8"/>
  <c r="I63" i="8" s="1"/>
  <c r="D62" i="8"/>
  <c r="I62" i="8" s="1"/>
  <c r="D61" i="8"/>
  <c r="I61" i="8" s="1"/>
  <c r="D60" i="8"/>
  <c r="I60" i="8" s="1"/>
  <c r="D59" i="8"/>
  <c r="I59" i="8" s="1"/>
  <c r="D58" i="8"/>
  <c r="I58" i="8" s="1"/>
  <c r="D57" i="8"/>
  <c r="I57" i="8" s="1"/>
  <c r="D56" i="8"/>
  <c r="I56" i="8" s="1"/>
  <c r="D55" i="8"/>
  <c r="I55" i="8" s="1"/>
  <c r="D54" i="8"/>
  <c r="I54" i="8" s="1"/>
  <c r="D53" i="8"/>
  <c r="I53" i="8" s="1"/>
  <c r="D52" i="8"/>
  <c r="I52" i="8" s="1"/>
  <c r="D51" i="8"/>
  <c r="I51" i="8" s="1"/>
  <c r="D50" i="8"/>
  <c r="I50" i="8" s="1"/>
  <c r="D49" i="8"/>
  <c r="I49" i="8" s="1"/>
  <c r="D48" i="8"/>
  <c r="I48" i="8" s="1"/>
  <c r="D47" i="8"/>
  <c r="I47" i="8" s="1"/>
  <c r="D46" i="8"/>
  <c r="I46" i="8" s="1"/>
  <c r="D45" i="8"/>
  <c r="I45" i="8" s="1"/>
  <c r="D44" i="8"/>
  <c r="I44" i="8" s="1"/>
  <c r="D43" i="8"/>
  <c r="I43" i="8" s="1"/>
  <c r="D42" i="8"/>
  <c r="I42" i="8" s="1"/>
  <c r="D41" i="8"/>
  <c r="I41" i="8" s="1"/>
  <c r="D40" i="8"/>
  <c r="I40" i="8" s="1"/>
  <c r="D39" i="8"/>
  <c r="I39" i="8" s="1"/>
  <c r="D38" i="8"/>
  <c r="I38" i="8" s="1"/>
  <c r="D37" i="8"/>
  <c r="I37" i="8" s="1"/>
  <c r="D36" i="8"/>
  <c r="I36" i="8" s="1"/>
  <c r="D35" i="8"/>
  <c r="I35" i="8" s="1"/>
  <c r="D34" i="8"/>
  <c r="I34" i="8" s="1"/>
  <c r="D33" i="8"/>
  <c r="I33" i="8" s="1"/>
  <c r="D32" i="8"/>
  <c r="I32" i="8" s="1"/>
  <c r="D31" i="8"/>
  <c r="I31" i="8" s="1"/>
  <c r="D30" i="8"/>
  <c r="I30" i="8" s="1"/>
  <c r="D29" i="8"/>
  <c r="I29" i="8" s="1"/>
  <c r="D28" i="8"/>
  <c r="I28" i="8" s="1"/>
  <c r="D27" i="8"/>
  <c r="I27" i="8" s="1"/>
  <c r="D26" i="8"/>
  <c r="I26" i="8" s="1"/>
  <c r="D25" i="8"/>
  <c r="I25" i="8" s="1"/>
  <c r="D24" i="8"/>
  <c r="I24" i="8" s="1"/>
  <c r="D23" i="8"/>
  <c r="I23" i="8" s="1"/>
  <c r="D22" i="8"/>
  <c r="I22" i="8" s="1"/>
  <c r="D21" i="8"/>
  <c r="I21" i="8" s="1"/>
  <c r="D20" i="8"/>
  <c r="I20" i="8" s="1"/>
  <c r="D19" i="8"/>
  <c r="I19" i="8" s="1"/>
  <c r="D18" i="8"/>
  <c r="I18" i="8" s="1"/>
  <c r="D17" i="8"/>
  <c r="I17" i="8" s="1"/>
  <c r="D16" i="8"/>
  <c r="I16" i="8" s="1"/>
  <c r="D15" i="8"/>
  <c r="I15" i="8" s="1"/>
  <c r="D14" i="8"/>
  <c r="I14" i="8" s="1"/>
  <c r="D13" i="8"/>
  <c r="I13" i="8" s="1"/>
  <c r="D12" i="8"/>
  <c r="I12" i="8" s="1"/>
  <c r="D11" i="8"/>
  <c r="I11" i="8" s="1"/>
  <c r="D10" i="8"/>
  <c r="I10" i="8" s="1"/>
  <c r="D9" i="8"/>
  <c r="I9" i="8" s="1"/>
  <c r="D8" i="8"/>
  <c r="I8" i="8" s="1"/>
  <c r="D7" i="8"/>
  <c r="I7" i="8" s="1"/>
  <c r="D6" i="8"/>
  <c r="I6" i="8" s="1"/>
  <c r="D5" i="8"/>
  <c r="I5" i="8" s="1"/>
  <c r="D4" i="8"/>
  <c r="I4" i="8" s="1"/>
  <c r="D3" i="8"/>
  <c r="I3" i="8" s="1"/>
  <c r="E297" i="8" l="1"/>
  <c r="J297" i="8" s="1"/>
  <c r="E323" i="8"/>
  <c r="J323" i="8" s="1"/>
  <c r="E324" i="8"/>
  <c r="J324" i="8" s="1"/>
  <c r="E325" i="8"/>
  <c r="J325" i="8" s="1"/>
  <c r="E326" i="8"/>
  <c r="J326" i="8" s="1"/>
  <c r="E327" i="8"/>
  <c r="J327" i="8" s="1"/>
  <c r="E328" i="8"/>
  <c r="J328" i="8" s="1"/>
  <c r="E329" i="8"/>
  <c r="J329" i="8" s="1"/>
  <c r="E330" i="8"/>
  <c r="J330" i="8" s="1"/>
  <c r="E331" i="8"/>
  <c r="J331" i="8" s="1"/>
  <c r="E332" i="8"/>
  <c r="J332" i="8" s="1"/>
  <c r="E333" i="8"/>
  <c r="J333" i="8" s="1"/>
  <c r="E334" i="8"/>
  <c r="J334" i="8" s="1"/>
  <c r="E335" i="8"/>
  <c r="J335" i="8" s="1"/>
  <c r="E336" i="8"/>
  <c r="J336" i="8" s="1"/>
  <c r="E337" i="8"/>
  <c r="J337" i="8" s="1"/>
  <c r="E338" i="8"/>
  <c r="J338" i="8" s="1"/>
  <c r="E339" i="8"/>
  <c r="J339" i="8" s="1"/>
  <c r="E340" i="8"/>
  <c r="J340" i="8" s="1"/>
  <c r="E341" i="8"/>
  <c r="J341" i="8" s="1"/>
  <c r="E342" i="8"/>
  <c r="J342" i="8" s="1"/>
  <c r="E343" i="8"/>
  <c r="J343" i="8" s="1"/>
  <c r="E344" i="8"/>
  <c r="J344" i="8" s="1"/>
  <c r="E345" i="8"/>
  <c r="J345" i="8" s="1"/>
  <c r="E346" i="8"/>
  <c r="J346" i="8" s="1"/>
  <c r="E347" i="8"/>
  <c r="J347" i="8" s="1"/>
  <c r="E348" i="8"/>
  <c r="J348" i="8" s="1"/>
  <c r="E349" i="8"/>
  <c r="J349" i="8" s="1"/>
  <c r="E350" i="8"/>
  <c r="J350" i="8" s="1"/>
  <c r="E351" i="8"/>
  <c r="J351" i="8" s="1"/>
  <c r="I353" i="8"/>
  <c r="E353" i="8"/>
  <c r="J353" i="8" s="1"/>
  <c r="I355" i="8"/>
  <c r="E355" i="8"/>
  <c r="J355" i="8" s="1"/>
  <c r="I357" i="8"/>
  <c r="E357" i="8"/>
  <c r="J357" i="8" s="1"/>
  <c r="I359" i="8"/>
  <c r="E359" i="8"/>
  <c r="J359" i="8" s="1"/>
  <c r="I361" i="8"/>
  <c r="E361" i="8"/>
  <c r="J361" i="8" s="1"/>
  <c r="I363" i="8"/>
  <c r="E363" i="8"/>
  <c r="J363" i="8" s="1"/>
  <c r="I365" i="8"/>
  <c r="E365" i="8"/>
  <c r="J365" i="8" s="1"/>
  <c r="I367" i="8"/>
  <c r="E367" i="8"/>
  <c r="J367" i="8" s="1"/>
  <c r="I369" i="8"/>
  <c r="E369" i="8"/>
  <c r="J369" i="8" s="1"/>
  <c r="I371" i="8"/>
  <c r="E371" i="8"/>
  <c r="J371" i="8" s="1"/>
  <c r="I373" i="8"/>
  <c r="E373" i="8"/>
  <c r="J373" i="8" s="1"/>
  <c r="I375" i="8"/>
  <c r="E375" i="8"/>
  <c r="J375" i="8" s="1"/>
  <c r="I377" i="8"/>
  <c r="E377" i="8"/>
  <c r="J377" i="8" s="1"/>
  <c r="I379" i="8"/>
  <c r="E379" i="8"/>
  <c r="J379" i="8" s="1"/>
  <c r="I381" i="8"/>
  <c r="E381" i="8"/>
  <c r="J381" i="8" s="1"/>
  <c r="I383" i="8"/>
  <c r="E383" i="8"/>
  <c r="J383" i="8" s="1"/>
  <c r="I385" i="8"/>
  <c r="E385" i="8"/>
  <c r="J385" i="8" s="1"/>
  <c r="I387" i="8"/>
  <c r="E387" i="8"/>
  <c r="J387" i="8" s="1"/>
  <c r="I389" i="8"/>
  <c r="E389" i="8"/>
  <c r="J389" i="8" s="1"/>
  <c r="I391" i="8"/>
  <c r="E391" i="8"/>
  <c r="J391" i="8" s="1"/>
  <c r="I393" i="8"/>
  <c r="E393" i="8"/>
  <c r="J393" i="8" s="1"/>
  <c r="I395" i="8"/>
  <c r="E395" i="8"/>
  <c r="J395" i="8" s="1"/>
  <c r="I397" i="8"/>
  <c r="E397" i="8"/>
  <c r="J397" i="8" s="1"/>
  <c r="I399" i="8"/>
  <c r="E399" i="8"/>
  <c r="J399" i="8" s="1"/>
  <c r="I401" i="8"/>
  <c r="E401" i="8"/>
  <c r="J401" i="8" s="1"/>
  <c r="I403" i="8"/>
  <c r="E403" i="8"/>
  <c r="J403" i="8" s="1"/>
  <c r="I405" i="8"/>
  <c r="E405" i="8"/>
  <c r="J405" i="8" s="1"/>
  <c r="I407" i="8"/>
  <c r="E407" i="8"/>
  <c r="J407" i="8" s="1"/>
  <c r="I409" i="8"/>
  <c r="E409" i="8"/>
  <c r="J409" i="8" s="1"/>
  <c r="I411" i="8"/>
  <c r="E411" i="8"/>
  <c r="J411" i="8" s="1"/>
  <c r="I413" i="8"/>
  <c r="E413" i="8"/>
  <c r="J413" i="8" s="1"/>
  <c r="I415" i="8"/>
  <c r="E415" i="8"/>
  <c r="J415" i="8" s="1"/>
  <c r="I417" i="8"/>
  <c r="E417" i="8"/>
  <c r="J417" i="8" s="1"/>
  <c r="I352" i="8"/>
  <c r="E352" i="8"/>
  <c r="J352" i="8" s="1"/>
  <c r="I354" i="8"/>
  <c r="E354" i="8"/>
  <c r="J354" i="8" s="1"/>
  <c r="I356" i="8"/>
  <c r="E356" i="8"/>
  <c r="J356" i="8" s="1"/>
  <c r="I358" i="8"/>
  <c r="E358" i="8"/>
  <c r="J358" i="8" s="1"/>
  <c r="I360" i="8"/>
  <c r="E360" i="8"/>
  <c r="J360" i="8" s="1"/>
  <c r="I362" i="8"/>
  <c r="E362" i="8"/>
  <c r="J362" i="8" s="1"/>
  <c r="I364" i="8"/>
  <c r="E364" i="8"/>
  <c r="J364" i="8" s="1"/>
  <c r="I366" i="8"/>
  <c r="E366" i="8"/>
  <c r="J366" i="8" s="1"/>
  <c r="I368" i="8"/>
  <c r="E368" i="8"/>
  <c r="J368" i="8" s="1"/>
  <c r="I370" i="8"/>
  <c r="E370" i="8"/>
  <c r="J370" i="8" s="1"/>
  <c r="I372" i="8"/>
  <c r="E372" i="8"/>
  <c r="J372" i="8" s="1"/>
  <c r="I374" i="8"/>
  <c r="E374" i="8"/>
  <c r="J374" i="8" s="1"/>
  <c r="I376" i="8"/>
  <c r="E376" i="8"/>
  <c r="J376" i="8" s="1"/>
  <c r="I378" i="8"/>
  <c r="E378" i="8"/>
  <c r="J378" i="8" s="1"/>
  <c r="I380" i="8"/>
  <c r="E380" i="8"/>
  <c r="J380" i="8" s="1"/>
  <c r="I382" i="8"/>
  <c r="E382" i="8"/>
  <c r="J382" i="8" s="1"/>
  <c r="I384" i="8"/>
  <c r="E384" i="8"/>
  <c r="J384" i="8" s="1"/>
  <c r="I386" i="8"/>
  <c r="E386" i="8"/>
  <c r="J386" i="8" s="1"/>
  <c r="I388" i="8"/>
  <c r="E388" i="8"/>
  <c r="J388" i="8" s="1"/>
  <c r="I390" i="8"/>
  <c r="E390" i="8"/>
  <c r="J390" i="8" s="1"/>
  <c r="I392" i="8"/>
  <c r="E392" i="8"/>
  <c r="J392" i="8" s="1"/>
  <c r="I394" i="8"/>
  <c r="E394" i="8"/>
  <c r="J394" i="8" s="1"/>
  <c r="I396" i="8"/>
  <c r="E396" i="8"/>
  <c r="J396" i="8" s="1"/>
  <c r="I398" i="8"/>
  <c r="E398" i="8"/>
  <c r="J398" i="8" s="1"/>
  <c r="I400" i="8"/>
  <c r="E400" i="8"/>
  <c r="J400" i="8" s="1"/>
  <c r="I402" i="8"/>
  <c r="E402" i="8"/>
  <c r="J402" i="8" s="1"/>
  <c r="I404" i="8"/>
  <c r="E404" i="8"/>
  <c r="J404" i="8" s="1"/>
  <c r="I406" i="8"/>
  <c r="E406" i="8"/>
  <c r="J406" i="8" s="1"/>
  <c r="I408" i="8"/>
  <c r="E408" i="8"/>
  <c r="J408" i="8" s="1"/>
  <c r="I410" i="8"/>
  <c r="E410" i="8"/>
  <c r="J410" i="8" s="1"/>
  <c r="I412" i="8"/>
  <c r="E412" i="8"/>
  <c r="J412" i="8" s="1"/>
  <c r="I414" i="8"/>
  <c r="E414" i="8"/>
  <c r="J414" i="8" s="1"/>
  <c r="I416" i="8"/>
  <c r="E416" i="8"/>
  <c r="J416" i="8" s="1"/>
  <c r="I418" i="8"/>
  <c r="E418" i="8"/>
  <c r="J418" i="8" s="1"/>
  <c r="E284" i="8"/>
  <c r="J284" i="8" s="1"/>
  <c r="E310" i="8"/>
  <c r="J310" i="8" s="1"/>
  <c r="E271" i="8"/>
  <c r="J271" i="8" s="1"/>
  <c r="E229" i="8"/>
  <c r="J229" i="8" s="1"/>
  <c r="E230" i="8"/>
  <c r="J230" i="8" s="1"/>
  <c r="E231" i="8"/>
  <c r="J231" i="8" s="1"/>
  <c r="E232" i="8"/>
  <c r="J232" i="8" s="1"/>
  <c r="E233" i="8"/>
  <c r="J233" i="8" s="1"/>
  <c r="E234" i="8"/>
  <c r="J234" i="8" s="1"/>
  <c r="E235" i="8"/>
  <c r="J235" i="8" s="1"/>
  <c r="E236" i="8"/>
  <c r="J236" i="8" s="1"/>
  <c r="E237" i="8"/>
  <c r="J237" i="8" s="1"/>
  <c r="E238" i="8"/>
  <c r="J238" i="8" s="1"/>
  <c r="E239" i="8"/>
  <c r="J239" i="8" s="1"/>
  <c r="E240" i="8"/>
  <c r="J240" i="8" s="1"/>
  <c r="E241" i="8"/>
  <c r="J241" i="8" s="1"/>
  <c r="E242" i="8"/>
  <c r="J242" i="8" s="1"/>
  <c r="E243" i="8"/>
  <c r="J243" i="8" s="1"/>
  <c r="E244" i="8"/>
  <c r="J244" i="8" s="1"/>
  <c r="E245" i="8"/>
  <c r="J245" i="8" s="1"/>
  <c r="E246" i="8"/>
  <c r="J246" i="8" s="1"/>
  <c r="E247" i="8"/>
  <c r="J247" i="8" s="1"/>
  <c r="E248" i="8"/>
  <c r="J248" i="8" s="1"/>
  <c r="E249" i="8"/>
  <c r="J249" i="8" s="1"/>
  <c r="E250" i="8"/>
  <c r="J250" i="8" s="1"/>
  <c r="E251" i="8"/>
  <c r="J251" i="8" s="1"/>
  <c r="E252" i="8"/>
  <c r="J252" i="8" s="1"/>
  <c r="E253" i="8"/>
  <c r="J253" i="8" s="1"/>
  <c r="E254" i="8"/>
  <c r="J254" i="8" s="1"/>
  <c r="E255" i="8"/>
  <c r="J255" i="8" s="1"/>
  <c r="E256" i="8"/>
  <c r="J256" i="8" s="1"/>
  <c r="E257" i="8"/>
  <c r="J257" i="8" s="1"/>
  <c r="E258" i="8"/>
  <c r="J258" i="8" s="1"/>
  <c r="E259" i="8"/>
  <c r="J259" i="8" s="1"/>
  <c r="E263" i="8"/>
  <c r="J263" i="8" s="1"/>
  <c r="E276" i="8"/>
  <c r="J276" i="8" s="1"/>
  <c r="E305" i="8"/>
  <c r="J305" i="8" s="1"/>
  <c r="E318" i="8"/>
  <c r="J318" i="8" s="1"/>
  <c r="E267" i="8"/>
  <c r="J267" i="8" s="1"/>
  <c r="E280" i="8"/>
  <c r="J280" i="8" s="1"/>
  <c r="E288" i="8"/>
  <c r="J288" i="8" s="1"/>
  <c r="E293" i="8"/>
  <c r="J293" i="8" s="1"/>
  <c r="E301" i="8"/>
  <c r="J301" i="8" s="1"/>
  <c r="E314" i="8"/>
  <c r="J314" i="8" s="1"/>
  <c r="E322" i="8"/>
  <c r="J322" i="8" s="1"/>
  <c r="E4" i="8"/>
  <c r="J4" i="8" s="1"/>
  <c r="E5" i="8"/>
  <c r="J5" i="8" s="1"/>
  <c r="E6" i="8"/>
  <c r="J6" i="8" s="1"/>
  <c r="E7" i="8"/>
  <c r="J7" i="8" s="1"/>
  <c r="E8" i="8"/>
  <c r="J8" i="8" s="1"/>
  <c r="E9" i="8"/>
  <c r="J9" i="8" s="1"/>
  <c r="E10" i="8"/>
  <c r="J10" i="8" s="1"/>
  <c r="E11" i="8"/>
  <c r="J11" i="8" s="1"/>
  <c r="E12" i="8"/>
  <c r="J12" i="8" s="1"/>
  <c r="E13" i="8"/>
  <c r="J13" i="8" s="1"/>
  <c r="E14" i="8"/>
  <c r="J14" i="8" s="1"/>
  <c r="E15" i="8"/>
  <c r="J15" i="8" s="1"/>
  <c r="E16" i="8"/>
  <c r="J16" i="8" s="1"/>
  <c r="E17" i="8"/>
  <c r="J17" i="8" s="1"/>
  <c r="E18" i="8"/>
  <c r="J18" i="8" s="1"/>
  <c r="E19" i="8"/>
  <c r="J19" i="8" s="1"/>
  <c r="E20" i="8"/>
  <c r="J20" i="8" s="1"/>
  <c r="E21" i="8"/>
  <c r="J21" i="8" s="1"/>
  <c r="E22" i="8"/>
  <c r="J22" i="8" s="1"/>
  <c r="E23" i="8"/>
  <c r="J23" i="8" s="1"/>
  <c r="E24" i="8"/>
  <c r="J24" i="8" s="1"/>
  <c r="E25" i="8"/>
  <c r="J25" i="8" s="1"/>
  <c r="E26" i="8"/>
  <c r="J26" i="8" s="1"/>
  <c r="E27" i="8"/>
  <c r="J27" i="8" s="1"/>
  <c r="E28" i="8"/>
  <c r="J28" i="8" s="1"/>
  <c r="E29" i="8"/>
  <c r="J29" i="8" s="1"/>
  <c r="E30" i="8"/>
  <c r="J30" i="8" s="1"/>
  <c r="E31" i="8"/>
  <c r="J31" i="8" s="1"/>
  <c r="E32" i="8"/>
  <c r="J32" i="8" s="1"/>
  <c r="E33" i="8"/>
  <c r="J33" i="8" s="1"/>
  <c r="E34" i="8"/>
  <c r="J34" i="8" s="1"/>
  <c r="E35" i="8"/>
  <c r="J35" i="8" s="1"/>
  <c r="E36" i="8"/>
  <c r="J36" i="8" s="1"/>
  <c r="E37" i="8"/>
  <c r="J37" i="8" s="1"/>
  <c r="E38" i="8"/>
  <c r="J38" i="8" s="1"/>
  <c r="E39" i="8"/>
  <c r="J39" i="8" s="1"/>
  <c r="E40" i="8"/>
  <c r="J40" i="8" s="1"/>
  <c r="E41" i="8"/>
  <c r="J41" i="8" s="1"/>
  <c r="E42" i="8"/>
  <c r="J42" i="8" s="1"/>
  <c r="E43" i="8"/>
  <c r="J43" i="8" s="1"/>
  <c r="E44" i="8"/>
  <c r="J44" i="8" s="1"/>
  <c r="E45" i="8"/>
  <c r="J45" i="8" s="1"/>
  <c r="E46" i="8"/>
  <c r="J46" i="8" s="1"/>
  <c r="E47" i="8"/>
  <c r="J47" i="8" s="1"/>
  <c r="E48" i="8"/>
  <c r="J48" i="8" s="1"/>
  <c r="E49" i="8"/>
  <c r="J49" i="8" s="1"/>
  <c r="E50" i="8"/>
  <c r="J50" i="8" s="1"/>
  <c r="E51" i="8"/>
  <c r="J51" i="8" s="1"/>
  <c r="E52" i="8"/>
  <c r="J52" i="8" s="1"/>
  <c r="E53" i="8"/>
  <c r="J53" i="8" s="1"/>
  <c r="E54" i="8"/>
  <c r="J54" i="8" s="1"/>
  <c r="E55" i="8"/>
  <c r="J55" i="8" s="1"/>
  <c r="E56" i="8"/>
  <c r="J56" i="8" s="1"/>
  <c r="E57" i="8"/>
  <c r="J57" i="8" s="1"/>
  <c r="E58" i="8"/>
  <c r="J58" i="8" s="1"/>
  <c r="E59" i="8"/>
  <c r="J59" i="8" s="1"/>
  <c r="E60" i="8"/>
  <c r="J60" i="8" s="1"/>
  <c r="E61" i="8"/>
  <c r="J61" i="8" s="1"/>
  <c r="E62" i="8"/>
  <c r="J62" i="8" s="1"/>
  <c r="E63" i="8"/>
  <c r="J63" i="8" s="1"/>
  <c r="E64" i="8"/>
  <c r="J64" i="8" s="1"/>
  <c r="E65" i="8"/>
  <c r="J65" i="8" s="1"/>
  <c r="E66" i="8"/>
  <c r="J66" i="8" s="1"/>
  <c r="E67" i="8"/>
  <c r="J67" i="8" s="1"/>
  <c r="E68" i="8"/>
  <c r="J68" i="8" s="1"/>
  <c r="E69" i="8"/>
  <c r="J69" i="8" s="1"/>
  <c r="E70" i="8"/>
  <c r="J70" i="8" s="1"/>
  <c r="E71" i="8"/>
  <c r="J71" i="8" s="1"/>
  <c r="E72" i="8"/>
  <c r="J72" i="8" s="1"/>
  <c r="E73" i="8"/>
  <c r="J73" i="8" s="1"/>
  <c r="E74" i="8"/>
  <c r="J74" i="8" s="1"/>
  <c r="E75" i="8"/>
  <c r="J75" i="8" s="1"/>
  <c r="E76" i="8"/>
  <c r="J76" i="8" s="1"/>
  <c r="E77" i="8"/>
  <c r="J77" i="8" s="1"/>
  <c r="E78" i="8"/>
  <c r="J78" i="8" s="1"/>
  <c r="E79" i="8"/>
  <c r="J79" i="8" s="1"/>
  <c r="E80" i="8"/>
  <c r="J80" i="8" s="1"/>
  <c r="E81" i="8"/>
  <c r="J81" i="8" s="1"/>
  <c r="E82" i="8"/>
  <c r="J82" i="8" s="1"/>
  <c r="E83" i="8"/>
  <c r="J83" i="8" s="1"/>
  <c r="E84" i="8"/>
  <c r="J84" i="8" s="1"/>
  <c r="E85" i="8"/>
  <c r="J85" i="8" s="1"/>
  <c r="E86" i="8"/>
  <c r="J86" i="8" s="1"/>
  <c r="E87" i="8"/>
  <c r="J87" i="8" s="1"/>
  <c r="E88" i="8"/>
  <c r="J88" i="8" s="1"/>
  <c r="E89" i="8"/>
  <c r="J89" i="8" s="1"/>
  <c r="E90" i="8"/>
  <c r="J90" i="8" s="1"/>
  <c r="E91" i="8"/>
  <c r="J91" i="8" s="1"/>
  <c r="E92" i="8"/>
  <c r="J92" i="8" s="1"/>
  <c r="E93" i="8"/>
  <c r="J93" i="8" s="1"/>
  <c r="E94" i="8"/>
  <c r="J94" i="8" s="1"/>
  <c r="E95" i="8"/>
  <c r="J95" i="8" s="1"/>
  <c r="E96" i="8"/>
  <c r="J96" i="8" s="1"/>
  <c r="E97" i="8"/>
  <c r="J97" i="8" s="1"/>
  <c r="E98" i="8"/>
  <c r="J98" i="8" s="1"/>
  <c r="E99" i="8"/>
  <c r="J99" i="8" s="1"/>
  <c r="E100" i="8"/>
  <c r="J100" i="8" s="1"/>
  <c r="E101" i="8"/>
  <c r="J101" i="8" s="1"/>
  <c r="E102" i="8"/>
  <c r="J102" i="8" s="1"/>
  <c r="E103" i="8"/>
  <c r="J103" i="8" s="1"/>
  <c r="E104" i="8"/>
  <c r="J104" i="8" s="1"/>
  <c r="E105" i="8"/>
  <c r="J105" i="8" s="1"/>
  <c r="E106" i="8"/>
  <c r="J106" i="8" s="1"/>
  <c r="E107" i="8"/>
  <c r="J107" i="8" s="1"/>
  <c r="E108" i="8"/>
  <c r="J108" i="8" s="1"/>
  <c r="E109" i="8"/>
  <c r="J109" i="8" s="1"/>
  <c r="E110" i="8"/>
  <c r="J110" i="8" s="1"/>
  <c r="E111" i="8"/>
  <c r="J111" i="8" s="1"/>
  <c r="E112" i="8"/>
  <c r="J112" i="8" s="1"/>
  <c r="E113" i="8"/>
  <c r="J113" i="8" s="1"/>
  <c r="E114" i="8"/>
  <c r="J114" i="8" s="1"/>
  <c r="E115" i="8"/>
  <c r="J115" i="8" s="1"/>
  <c r="E116" i="8"/>
  <c r="J116" i="8" s="1"/>
  <c r="E117" i="8"/>
  <c r="J117" i="8" s="1"/>
  <c r="E118" i="8"/>
  <c r="J118" i="8" s="1"/>
  <c r="E119" i="8"/>
  <c r="J119" i="8" s="1"/>
  <c r="E120" i="8"/>
  <c r="J120" i="8" s="1"/>
  <c r="E121" i="8"/>
  <c r="J121" i="8" s="1"/>
  <c r="E122" i="8"/>
  <c r="J122" i="8" s="1"/>
  <c r="E123" i="8"/>
  <c r="J123" i="8" s="1"/>
  <c r="E124" i="8"/>
  <c r="J124" i="8" s="1"/>
  <c r="E125" i="8"/>
  <c r="J125" i="8" s="1"/>
  <c r="E126" i="8"/>
  <c r="J126" i="8" s="1"/>
  <c r="E127" i="8"/>
  <c r="J127" i="8" s="1"/>
  <c r="E128" i="8"/>
  <c r="J128" i="8" s="1"/>
  <c r="E129" i="8"/>
  <c r="J129" i="8" s="1"/>
  <c r="E130" i="8"/>
  <c r="J130" i="8" s="1"/>
  <c r="E131" i="8"/>
  <c r="J131" i="8" s="1"/>
  <c r="E132" i="8"/>
  <c r="J132" i="8" s="1"/>
  <c r="E133" i="8"/>
  <c r="J133" i="8" s="1"/>
  <c r="E134" i="8"/>
  <c r="J134" i="8" s="1"/>
  <c r="E135" i="8"/>
  <c r="J135" i="8" s="1"/>
  <c r="E136" i="8"/>
  <c r="J136" i="8" s="1"/>
  <c r="E137" i="8"/>
  <c r="J137" i="8" s="1"/>
  <c r="E138" i="8"/>
  <c r="J138" i="8" s="1"/>
  <c r="E139" i="8"/>
  <c r="J139" i="8" s="1"/>
  <c r="E140" i="8"/>
  <c r="J140" i="8" s="1"/>
  <c r="E141" i="8"/>
  <c r="J141" i="8" s="1"/>
  <c r="E142" i="8"/>
  <c r="J142" i="8" s="1"/>
  <c r="E143" i="8"/>
  <c r="J143" i="8" s="1"/>
  <c r="E144" i="8"/>
  <c r="J144" i="8" s="1"/>
  <c r="E145" i="8"/>
  <c r="J145" i="8" s="1"/>
  <c r="E146" i="8"/>
  <c r="J146" i="8" s="1"/>
  <c r="E147" i="8"/>
  <c r="J147" i="8" s="1"/>
  <c r="E148" i="8"/>
  <c r="J148" i="8" s="1"/>
  <c r="E149" i="8"/>
  <c r="J149" i="8" s="1"/>
  <c r="E150" i="8"/>
  <c r="J150" i="8" s="1"/>
  <c r="E151" i="8"/>
  <c r="J151" i="8" s="1"/>
  <c r="E152" i="8"/>
  <c r="J152" i="8" s="1"/>
  <c r="E153" i="8"/>
  <c r="J153" i="8" s="1"/>
  <c r="E154" i="8"/>
  <c r="J154" i="8" s="1"/>
  <c r="E155" i="8"/>
  <c r="J155" i="8" s="1"/>
  <c r="E156" i="8"/>
  <c r="J156" i="8" s="1"/>
  <c r="E157" i="8"/>
  <c r="J157" i="8" s="1"/>
  <c r="E158" i="8"/>
  <c r="J158" i="8" s="1"/>
  <c r="E159" i="8"/>
  <c r="J159" i="8" s="1"/>
  <c r="E160" i="8"/>
  <c r="J160" i="8" s="1"/>
  <c r="E161" i="8"/>
  <c r="J161" i="8" s="1"/>
  <c r="E162" i="8"/>
  <c r="J162" i="8" s="1"/>
  <c r="E163" i="8"/>
  <c r="J163" i="8" s="1"/>
  <c r="E164" i="8"/>
  <c r="J164" i="8" s="1"/>
  <c r="E165" i="8"/>
  <c r="J165" i="8" s="1"/>
  <c r="E166" i="8"/>
  <c r="J166" i="8" s="1"/>
  <c r="E167" i="8"/>
  <c r="J167" i="8" s="1"/>
  <c r="E168" i="8"/>
  <c r="J168" i="8" s="1"/>
  <c r="E169" i="8"/>
  <c r="J169" i="8" s="1"/>
  <c r="E170" i="8"/>
  <c r="J170" i="8" s="1"/>
  <c r="E171" i="8"/>
  <c r="J171" i="8" s="1"/>
  <c r="E172" i="8"/>
  <c r="J172" i="8" s="1"/>
  <c r="E173" i="8"/>
  <c r="J173" i="8" s="1"/>
  <c r="E174" i="8"/>
  <c r="J174" i="8" s="1"/>
  <c r="E175" i="8"/>
  <c r="J175" i="8" s="1"/>
  <c r="E176" i="8"/>
  <c r="J176" i="8" s="1"/>
  <c r="E177" i="8"/>
  <c r="J177" i="8" s="1"/>
  <c r="E178" i="8"/>
  <c r="J178" i="8" s="1"/>
  <c r="E179" i="8"/>
  <c r="J179" i="8" s="1"/>
  <c r="E180" i="8"/>
  <c r="J180" i="8" s="1"/>
  <c r="E181" i="8"/>
  <c r="J181" i="8" s="1"/>
  <c r="E182" i="8"/>
  <c r="J182" i="8" s="1"/>
  <c r="E183" i="8"/>
  <c r="J183" i="8" s="1"/>
  <c r="E184" i="8"/>
  <c r="J184" i="8" s="1"/>
  <c r="E185" i="8"/>
  <c r="J185" i="8" s="1"/>
  <c r="E186" i="8"/>
  <c r="J186" i="8" s="1"/>
  <c r="E187" i="8"/>
  <c r="J187" i="8" s="1"/>
  <c r="E188" i="8"/>
  <c r="J188" i="8" s="1"/>
  <c r="E189" i="8"/>
  <c r="J189" i="8" s="1"/>
  <c r="E190" i="8"/>
  <c r="J190" i="8" s="1"/>
  <c r="E191" i="8"/>
  <c r="J191" i="8" s="1"/>
  <c r="E192" i="8"/>
  <c r="J192" i="8" s="1"/>
  <c r="E193" i="8"/>
  <c r="J193" i="8" s="1"/>
  <c r="E194" i="8"/>
  <c r="J194" i="8" s="1"/>
  <c r="E195" i="8"/>
  <c r="J195" i="8" s="1"/>
  <c r="E196" i="8"/>
  <c r="J196" i="8" s="1"/>
  <c r="E197" i="8"/>
  <c r="J197" i="8" s="1"/>
  <c r="E198" i="8"/>
  <c r="J198" i="8" s="1"/>
  <c r="E199" i="8"/>
  <c r="J199" i="8" s="1"/>
  <c r="E200" i="8"/>
  <c r="J200" i="8" s="1"/>
  <c r="E201" i="8"/>
  <c r="J201" i="8" s="1"/>
  <c r="E202" i="8"/>
  <c r="J202" i="8" s="1"/>
  <c r="E203" i="8"/>
  <c r="J203" i="8" s="1"/>
  <c r="E204" i="8"/>
  <c r="J204" i="8" s="1"/>
  <c r="E205" i="8"/>
  <c r="J205" i="8" s="1"/>
  <c r="E206" i="8"/>
  <c r="J206" i="8" s="1"/>
  <c r="E207" i="8"/>
  <c r="J207" i="8" s="1"/>
  <c r="E208" i="8"/>
  <c r="J208" i="8" s="1"/>
  <c r="E209" i="8"/>
  <c r="J209" i="8" s="1"/>
  <c r="E210" i="8"/>
  <c r="J210" i="8" s="1"/>
  <c r="E211" i="8"/>
  <c r="J211" i="8" s="1"/>
  <c r="E212" i="8"/>
  <c r="J212" i="8" s="1"/>
  <c r="E213" i="8"/>
  <c r="J213" i="8" s="1"/>
  <c r="E214" i="8"/>
  <c r="J214" i="8" s="1"/>
  <c r="E215" i="8"/>
  <c r="J215" i="8" s="1"/>
  <c r="E216" i="8"/>
  <c r="J216" i="8" s="1"/>
  <c r="E217" i="8"/>
  <c r="J217" i="8" s="1"/>
  <c r="E218" i="8"/>
  <c r="J218" i="8" s="1"/>
  <c r="E219" i="8"/>
  <c r="J219" i="8" s="1"/>
  <c r="E220" i="8"/>
  <c r="J220" i="8" s="1"/>
  <c r="E221" i="8"/>
  <c r="J221" i="8" s="1"/>
  <c r="E222" i="8"/>
  <c r="J222" i="8" s="1"/>
  <c r="E223" i="8"/>
  <c r="J223" i="8" s="1"/>
  <c r="E224" i="8"/>
  <c r="J224" i="8" s="1"/>
  <c r="E225" i="8"/>
  <c r="J225" i="8" s="1"/>
  <c r="E226" i="8"/>
  <c r="J226" i="8" s="1"/>
  <c r="E227" i="8"/>
  <c r="J227" i="8" s="1"/>
  <c r="E261" i="8"/>
  <c r="J261" i="8" s="1"/>
  <c r="E264" i="8"/>
  <c r="J264" i="8" s="1"/>
  <c r="I264" i="8"/>
  <c r="E265" i="8"/>
  <c r="J265" i="8" s="1"/>
  <c r="E268" i="8"/>
  <c r="J268" i="8" s="1"/>
  <c r="I268" i="8"/>
  <c r="E269" i="8"/>
  <c r="J269" i="8" s="1"/>
  <c r="E272" i="8"/>
  <c r="J272" i="8" s="1"/>
  <c r="I272" i="8"/>
  <c r="E273" i="8"/>
  <c r="J273" i="8" s="1"/>
  <c r="E275" i="8"/>
  <c r="J275" i="8" s="1"/>
  <c r="I275" i="8"/>
  <c r="E277" i="8"/>
  <c r="J277" i="8" s="1"/>
  <c r="I277" i="8"/>
  <c r="E278" i="8"/>
  <c r="J278" i="8" s="1"/>
  <c r="E281" i="8"/>
  <c r="J281" i="8" s="1"/>
  <c r="I281" i="8"/>
  <c r="E282" i="8"/>
  <c r="J282" i="8" s="1"/>
  <c r="E285" i="8"/>
  <c r="J285" i="8" s="1"/>
  <c r="I285" i="8"/>
  <c r="E286" i="8"/>
  <c r="J286" i="8" s="1"/>
  <c r="E289" i="8"/>
  <c r="J289" i="8" s="1"/>
  <c r="I289" i="8"/>
  <c r="E290" i="8"/>
  <c r="J290" i="8" s="1"/>
  <c r="E291" i="8"/>
  <c r="J291" i="8" s="1"/>
  <c r="E292" i="8"/>
  <c r="J292" i="8" s="1"/>
  <c r="I292" i="8"/>
  <c r="E294" i="8"/>
  <c r="J294" i="8" s="1"/>
  <c r="I294" i="8"/>
  <c r="E295" i="8"/>
  <c r="J295" i="8" s="1"/>
  <c r="E298" i="8"/>
  <c r="J298" i="8" s="1"/>
  <c r="I298" i="8"/>
  <c r="E299" i="8"/>
  <c r="J299" i="8" s="1"/>
  <c r="E302" i="8"/>
  <c r="J302" i="8" s="1"/>
  <c r="I302" i="8"/>
  <c r="E303" i="8"/>
  <c r="J303" i="8" s="1"/>
  <c r="E306" i="8"/>
  <c r="J306" i="8" s="1"/>
  <c r="I306" i="8"/>
  <c r="E308" i="8"/>
  <c r="J308" i="8" s="1"/>
  <c r="E311" i="8"/>
  <c r="J311" i="8" s="1"/>
  <c r="I311" i="8"/>
  <c r="E312" i="8"/>
  <c r="J312" i="8" s="1"/>
  <c r="E315" i="8"/>
  <c r="J315" i="8" s="1"/>
  <c r="I315" i="8"/>
  <c r="E316" i="8"/>
  <c r="J316" i="8" s="1"/>
  <c r="E319" i="8"/>
  <c r="J319" i="8" s="1"/>
  <c r="I319" i="8"/>
  <c r="E320" i="8"/>
  <c r="J320" i="8" s="1"/>
  <c r="E260" i="8"/>
  <c r="J260" i="8" s="1"/>
  <c r="I260" i="8"/>
  <c r="E262" i="8"/>
  <c r="J262" i="8" s="1"/>
  <c r="I262" i="8"/>
  <c r="E266" i="8"/>
  <c r="J266" i="8" s="1"/>
  <c r="I266" i="8"/>
  <c r="E270" i="8"/>
  <c r="J270" i="8" s="1"/>
  <c r="I270" i="8"/>
  <c r="E274" i="8"/>
  <c r="J274" i="8" s="1"/>
  <c r="I274" i="8"/>
  <c r="E279" i="8"/>
  <c r="J279" i="8" s="1"/>
  <c r="I279" i="8"/>
  <c r="E283" i="8"/>
  <c r="J283" i="8" s="1"/>
  <c r="I283" i="8"/>
  <c r="E287" i="8"/>
  <c r="J287" i="8" s="1"/>
  <c r="I287" i="8"/>
  <c r="E296" i="8"/>
  <c r="J296" i="8" s="1"/>
  <c r="I296" i="8"/>
  <c r="E300" i="8"/>
  <c r="J300" i="8" s="1"/>
  <c r="I300" i="8"/>
  <c r="E304" i="8"/>
  <c r="J304" i="8" s="1"/>
  <c r="I304" i="8"/>
  <c r="E307" i="8"/>
  <c r="J307" i="8" s="1"/>
  <c r="I307" i="8"/>
  <c r="E309" i="8"/>
  <c r="J309" i="8" s="1"/>
  <c r="I309" i="8"/>
  <c r="E313" i="8"/>
  <c r="J313" i="8" s="1"/>
  <c r="I313" i="8"/>
  <c r="E317" i="8"/>
  <c r="J317" i="8" s="1"/>
  <c r="I317" i="8"/>
  <c r="E321" i="8"/>
  <c r="J321" i="8" s="1"/>
  <c r="I321" i="8"/>
  <c r="E228" i="8"/>
  <c r="J228" i="8" s="1"/>
  <c r="E3" i="8"/>
  <c r="J3" i="8" s="1"/>
  <c r="A617" i="17"/>
  <c r="A593" i="17"/>
  <c r="A569" i="17"/>
  <c r="A545" i="17"/>
  <c r="A521" i="17"/>
  <c r="A497" i="17"/>
  <c r="A473" i="17"/>
  <c r="A449" i="17"/>
  <c r="A425" i="17"/>
  <c r="A401" i="17"/>
  <c r="A377" i="17"/>
  <c r="A353" i="17"/>
  <c r="A329" i="17"/>
  <c r="A305" i="17"/>
  <c r="A281" i="17"/>
  <c r="A257" i="17"/>
  <c r="A233" i="17"/>
  <c r="A209" i="17"/>
  <c r="A185" i="17"/>
  <c r="A161" i="17"/>
  <c r="A137" i="17"/>
  <c r="A113" i="17"/>
  <c r="A89" i="17"/>
  <c r="A65" i="17"/>
  <c r="A41" i="17"/>
  <c r="A20" i="17"/>
  <c r="AO153" i="6"/>
  <c r="AN153" i="6"/>
  <c r="AM153" i="6"/>
  <c r="AL153" i="6"/>
  <c r="AK153" i="6"/>
  <c r="AJ153" i="6"/>
  <c r="AI153" i="6"/>
  <c r="AH153" i="6"/>
  <c r="AG153" i="6"/>
  <c r="AF153" i="6"/>
  <c r="AE153" i="6"/>
  <c r="AD153" i="6"/>
  <c r="AC153" i="6"/>
  <c r="AB153" i="6"/>
  <c r="AA153" i="6"/>
  <c r="Z153" i="6"/>
  <c r="Y153" i="6"/>
  <c r="X153" i="6"/>
  <c r="W153" i="6"/>
  <c r="V153" i="6"/>
  <c r="AO147" i="6"/>
  <c r="AN147" i="6"/>
  <c r="AM147" i="6"/>
  <c r="AL147" i="6"/>
  <c r="AK147" i="6"/>
  <c r="AJ147" i="6"/>
  <c r="AI147" i="6"/>
  <c r="AH147" i="6"/>
  <c r="AG147" i="6"/>
  <c r="AF147" i="6"/>
  <c r="AE147" i="6"/>
  <c r="AD147" i="6"/>
  <c r="AC147" i="6"/>
  <c r="AB147" i="6"/>
  <c r="AA147" i="6"/>
  <c r="Z147" i="6"/>
  <c r="Y147" i="6"/>
  <c r="X147" i="6"/>
  <c r="W147" i="6"/>
  <c r="V147" i="6"/>
  <c r="AO141" i="6"/>
  <c r="AN141" i="6"/>
  <c r="AM141" i="6"/>
  <c r="AL141" i="6"/>
  <c r="AK141" i="6"/>
  <c r="AJ141" i="6"/>
  <c r="AI141" i="6"/>
  <c r="AH141" i="6"/>
  <c r="AG141" i="6"/>
  <c r="AF141" i="6"/>
  <c r="AE141" i="6"/>
  <c r="AD141" i="6"/>
  <c r="AC141" i="6"/>
  <c r="AB141" i="6"/>
  <c r="AA141" i="6"/>
  <c r="Z141" i="6"/>
  <c r="Y141" i="6"/>
  <c r="X141" i="6"/>
  <c r="W141" i="6"/>
  <c r="V141" i="6"/>
  <c r="AO135" i="6"/>
  <c r="AN135" i="6"/>
  <c r="AM135" i="6"/>
  <c r="AL135" i="6"/>
  <c r="AK135" i="6"/>
  <c r="AJ135" i="6"/>
  <c r="AI135" i="6"/>
  <c r="AH135" i="6"/>
  <c r="AG135" i="6"/>
  <c r="AF135" i="6"/>
  <c r="AE135" i="6"/>
  <c r="AD135" i="6"/>
  <c r="AC135" i="6"/>
  <c r="AB135" i="6"/>
  <c r="AA135" i="6"/>
  <c r="Z135" i="6"/>
  <c r="Y135" i="6"/>
  <c r="X135" i="6"/>
  <c r="W135" i="6"/>
  <c r="V135" i="6"/>
  <c r="AO129" i="6"/>
  <c r="AN129" i="6"/>
  <c r="AM129" i="6"/>
  <c r="AL129" i="6"/>
  <c r="AK129" i="6"/>
  <c r="AJ129" i="6"/>
  <c r="AI129" i="6"/>
  <c r="AH129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AO123" i="6"/>
  <c r="AN123" i="6"/>
  <c r="AM123" i="6"/>
  <c r="AL123" i="6"/>
  <c r="AK123" i="6"/>
  <c r="AJ123" i="6"/>
  <c r="AI123" i="6"/>
  <c r="AH123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D153" i="6"/>
  <c r="C153" i="6"/>
  <c r="B153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F147" i="6"/>
  <c r="E147" i="6"/>
  <c r="D147" i="6"/>
  <c r="C147" i="6"/>
  <c r="B147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D141" i="6"/>
  <c r="C141" i="6"/>
  <c r="B141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D135" i="6"/>
  <c r="C135" i="6"/>
  <c r="B135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B129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B123" i="6"/>
  <c r="R378" i="4"/>
  <c r="Q378" i="4"/>
  <c r="P378" i="4"/>
  <c r="O378" i="4"/>
  <c r="N378" i="4"/>
  <c r="M378" i="4"/>
  <c r="L378" i="4"/>
  <c r="K378" i="4"/>
  <c r="J378" i="4"/>
  <c r="I378" i="4"/>
  <c r="H378" i="4"/>
  <c r="G378" i="4"/>
  <c r="F378" i="4"/>
  <c r="E378" i="4"/>
  <c r="D378" i="4"/>
  <c r="C378" i="4"/>
  <c r="B378" i="4"/>
  <c r="R363" i="4"/>
  <c r="Q363" i="4"/>
  <c r="P363" i="4"/>
  <c r="O363" i="4"/>
  <c r="N363" i="4"/>
  <c r="M363" i="4"/>
  <c r="L363" i="4"/>
  <c r="K363" i="4"/>
  <c r="J363" i="4"/>
  <c r="I363" i="4"/>
  <c r="H363" i="4"/>
  <c r="G363" i="4"/>
  <c r="F363" i="4"/>
  <c r="E363" i="4"/>
  <c r="D363" i="4"/>
  <c r="C363" i="4"/>
  <c r="B363" i="4"/>
  <c r="R348" i="4"/>
  <c r="Q348" i="4"/>
  <c r="P348" i="4"/>
  <c r="O348" i="4"/>
  <c r="N348" i="4"/>
  <c r="M348" i="4"/>
  <c r="L348" i="4"/>
  <c r="K348" i="4"/>
  <c r="J348" i="4"/>
  <c r="I348" i="4"/>
  <c r="H348" i="4"/>
  <c r="G348" i="4"/>
  <c r="F348" i="4"/>
  <c r="E348" i="4"/>
  <c r="D348" i="4"/>
  <c r="C348" i="4"/>
  <c r="B348" i="4"/>
  <c r="R333" i="4"/>
  <c r="Q333" i="4"/>
  <c r="P333" i="4"/>
  <c r="O333" i="4"/>
  <c r="N333" i="4"/>
  <c r="M333" i="4"/>
  <c r="L333" i="4"/>
  <c r="K333" i="4"/>
  <c r="J333" i="4"/>
  <c r="I333" i="4"/>
  <c r="H333" i="4"/>
  <c r="G333" i="4"/>
  <c r="F333" i="4"/>
  <c r="E333" i="4"/>
  <c r="D333" i="4"/>
  <c r="C333" i="4"/>
  <c r="B333" i="4"/>
  <c r="R318" i="4"/>
  <c r="Q318" i="4"/>
  <c r="P318" i="4"/>
  <c r="O318" i="4"/>
  <c r="N318" i="4"/>
  <c r="M318" i="4"/>
  <c r="L318" i="4"/>
  <c r="K318" i="4"/>
  <c r="J318" i="4"/>
  <c r="I318" i="4"/>
  <c r="H318" i="4"/>
  <c r="G318" i="4"/>
  <c r="F318" i="4"/>
  <c r="E318" i="4"/>
  <c r="D318" i="4"/>
  <c r="C318" i="4"/>
  <c r="B318" i="4"/>
  <c r="R303" i="4"/>
  <c r="Q303" i="4"/>
  <c r="P303" i="4"/>
  <c r="O303" i="4"/>
  <c r="N303" i="4"/>
  <c r="M303" i="4"/>
  <c r="L303" i="4"/>
  <c r="K303" i="4"/>
  <c r="J303" i="4"/>
  <c r="I303" i="4"/>
  <c r="H303" i="4"/>
  <c r="G303" i="4"/>
  <c r="F303" i="4"/>
  <c r="E303" i="4"/>
  <c r="D303" i="4"/>
  <c r="C303" i="4"/>
  <c r="B303" i="4"/>
  <c r="A618" i="17" l="1"/>
  <c r="A594" i="17"/>
  <c r="A570" i="17"/>
  <c r="A546" i="17"/>
  <c r="A522" i="17"/>
  <c r="A498" i="17"/>
  <c r="A474" i="17"/>
  <c r="A450" i="17"/>
  <c r="A426" i="17"/>
  <c r="A402" i="17"/>
  <c r="A378" i="17"/>
  <c r="A354" i="17"/>
  <c r="A330" i="17"/>
  <c r="A306" i="17"/>
  <c r="A282" i="17"/>
  <c r="A258" i="17"/>
  <c r="A234" i="17"/>
  <c r="A210" i="17"/>
  <c r="A186" i="17"/>
  <c r="A162" i="17"/>
  <c r="A138" i="17"/>
  <c r="A114" i="17"/>
  <c r="A90" i="17"/>
  <c r="A66" i="17"/>
  <c r="A42" i="17"/>
  <c r="A21" i="17"/>
  <c r="G601" i="11"/>
  <c r="F601" i="11"/>
  <c r="G600" i="11"/>
  <c r="F600" i="11"/>
  <c r="F599" i="11"/>
  <c r="G599" i="11" s="1"/>
  <c r="F598" i="11"/>
  <c r="G598" i="11" s="1"/>
  <c r="G597" i="11"/>
  <c r="F597" i="11"/>
  <c r="G596" i="11"/>
  <c r="F596" i="11"/>
  <c r="G595" i="11"/>
  <c r="F595" i="11"/>
  <c r="G594" i="11"/>
  <c r="F594" i="11"/>
  <c r="G593" i="11"/>
  <c r="F593" i="11"/>
  <c r="G592" i="11"/>
  <c r="F592" i="11"/>
  <c r="G591" i="11"/>
  <c r="F591" i="11"/>
  <c r="G590" i="11"/>
  <c r="F590" i="11"/>
  <c r="G589" i="11"/>
  <c r="F589" i="11"/>
  <c r="G588" i="11"/>
  <c r="F588" i="11"/>
  <c r="G587" i="11"/>
  <c r="F587" i="11"/>
  <c r="G586" i="11"/>
  <c r="F586" i="11"/>
  <c r="G585" i="11"/>
  <c r="F585" i="11"/>
  <c r="G584" i="11"/>
  <c r="F584" i="11"/>
  <c r="G583" i="11"/>
  <c r="F583" i="11"/>
  <c r="G582" i="11"/>
  <c r="F582" i="11"/>
  <c r="G581" i="11"/>
  <c r="F581" i="11"/>
  <c r="G580" i="11"/>
  <c r="F580" i="11"/>
  <c r="G579" i="11"/>
  <c r="F579" i="11"/>
  <c r="G578" i="11"/>
  <c r="F578" i="11"/>
  <c r="G577" i="11"/>
  <c r="F577" i="11"/>
  <c r="G576" i="11"/>
  <c r="F576" i="11"/>
  <c r="G575" i="11"/>
  <c r="F575" i="11"/>
  <c r="G574" i="11"/>
  <c r="F574" i="11"/>
  <c r="G573" i="11"/>
  <c r="F573" i="11"/>
  <c r="G572" i="11"/>
  <c r="F572" i="11"/>
  <c r="G571" i="11"/>
  <c r="F571" i="11"/>
  <c r="G570" i="11"/>
  <c r="F570" i="11"/>
  <c r="G569" i="11"/>
  <c r="F569" i="11"/>
  <c r="G568" i="11"/>
  <c r="F568" i="11"/>
  <c r="G567" i="11"/>
  <c r="F567" i="11"/>
  <c r="G566" i="11"/>
  <c r="F566" i="11"/>
  <c r="G565" i="11"/>
  <c r="F565" i="11"/>
  <c r="G564" i="11"/>
  <c r="F564" i="11"/>
  <c r="G563" i="11"/>
  <c r="F563" i="11"/>
  <c r="G562" i="11"/>
  <c r="F562" i="11"/>
  <c r="G561" i="11"/>
  <c r="F561" i="11"/>
  <c r="G560" i="11"/>
  <c r="F560" i="11"/>
  <c r="G559" i="11"/>
  <c r="F559" i="11"/>
  <c r="G558" i="11"/>
  <c r="F558" i="11"/>
  <c r="G557" i="11"/>
  <c r="F557" i="11"/>
  <c r="G556" i="11"/>
  <c r="F556" i="11"/>
  <c r="G555" i="11"/>
  <c r="F555" i="11"/>
  <c r="G554" i="11"/>
  <c r="F554" i="11"/>
  <c r="G553" i="11"/>
  <c r="F553" i="11"/>
  <c r="G552" i="11"/>
  <c r="F552" i="11"/>
  <c r="G551" i="11"/>
  <c r="F551" i="11"/>
  <c r="G550" i="11"/>
  <c r="F550" i="11"/>
  <c r="G549" i="11"/>
  <c r="F549" i="11"/>
  <c r="G548" i="11"/>
  <c r="F548" i="11"/>
  <c r="G547" i="11"/>
  <c r="F547" i="11"/>
  <c r="G546" i="11"/>
  <c r="F546" i="11"/>
  <c r="G545" i="11"/>
  <c r="F545" i="11"/>
  <c r="G544" i="11"/>
  <c r="F544" i="11"/>
  <c r="G543" i="11"/>
  <c r="F543" i="11"/>
  <c r="G542" i="11"/>
  <c r="F542" i="11"/>
  <c r="G541" i="11"/>
  <c r="F541" i="11"/>
  <c r="G540" i="11"/>
  <c r="F540" i="11"/>
  <c r="G539" i="11"/>
  <c r="F539" i="11"/>
  <c r="G538" i="11"/>
  <c r="F538" i="11"/>
  <c r="G537" i="11"/>
  <c r="F537" i="11"/>
  <c r="G536" i="11"/>
  <c r="F536" i="11"/>
  <c r="G535" i="11"/>
  <c r="F535" i="11"/>
  <c r="G534" i="11"/>
  <c r="F534" i="11"/>
  <c r="G533" i="11"/>
  <c r="F533" i="11"/>
  <c r="G532" i="11"/>
  <c r="F532" i="11"/>
  <c r="G531" i="11"/>
  <c r="F531" i="11"/>
  <c r="G530" i="11"/>
  <c r="F530" i="11"/>
  <c r="G529" i="11"/>
  <c r="F529" i="11"/>
  <c r="G528" i="11"/>
  <c r="F528" i="11"/>
  <c r="G527" i="11"/>
  <c r="F527" i="11"/>
  <c r="G526" i="11"/>
  <c r="F526" i="11"/>
  <c r="G525" i="11"/>
  <c r="F525" i="11"/>
  <c r="G524" i="11"/>
  <c r="F524" i="11"/>
  <c r="G523" i="11"/>
  <c r="F523" i="11"/>
  <c r="G522" i="11"/>
  <c r="F522" i="11"/>
  <c r="G521" i="11"/>
  <c r="F521" i="11"/>
  <c r="G520" i="11"/>
  <c r="F520" i="11"/>
  <c r="G519" i="11"/>
  <c r="F519" i="11"/>
  <c r="G518" i="11"/>
  <c r="F518" i="11"/>
  <c r="G517" i="11"/>
  <c r="F517" i="11"/>
  <c r="G516" i="11"/>
  <c r="F516" i="11"/>
  <c r="G515" i="11"/>
  <c r="F515" i="11"/>
  <c r="G514" i="11"/>
  <c r="F514" i="11"/>
  <c r="G513" i="11"/>
  <c r="F513" i="11"/>
  <c r="G512" i="11"/>
  <c r="F512" i="11"/>
  <c r="G511" i="11"/>
  <c r="F511" i="11"/>
  <c r="G510" i="11"/>
  <c r="F510" i="11"/>
  <c r="G509" i="11"/>
  <c r="F509" i="11"/>
  <c r="G508" i="11"/>
  <c r="F508" i="11"/>
  <c r="G507" i="11"/>
  <c r="F507" i="11"/>
  <c r="G506" i="11"/>
  <c r="F506" i="11"/>
  <c r="G505" i="11"/>
  <c r="F505" i="11"/>
  <c r="G504" i="11"/>
  <c r="F504" i="11"/>
  <c r="G503" i="11"/>
  <c r="F503" i="11"/>
  <c r="G502" i="11"/>
  <c r="F502" i="11"/>
  <c r="G501" i="11"/>
  <c r="F501" i="11"/>
  <c r="G500" i="11"/>
  <c r="F500" i="11"/>
  <c r="G499" i="11"/>
  <c r="F499" i="11"/>
  <c r="G498" i="11"/>
  <c r="F498" i="11"/>
  <c r="G497" i="11"/>
  <c r="F497" i="11"/>
  <c r="G496" i="11"/>
  <c r="F496" i="11"/>
  <c r="G495" i="11"/>
  <c r="F495" i="11"/>
  <c r="G494" i="11"/>
  <c r="F494" i="11"/>
  <c r="G493" i="11"/>
  <c r="F493" i="11"/>
  <c r="G492" i="11"/>
  <c r="F492" i="11"/>
  <c r="G491" i="11"/>
  <c r="F491" i="11"/>
  <c r="G490" i="11"/>
  <c r="F490" i="11"/>
  <c r="G489" i="11"/>
  <c r="F489" i="11"/>
  <c r="G488" i="11"/>
  <c r="F488" i="11"/>
  <c r="G487" i="11"/>
  <c r="F487" i="11"/>
  <c r="G486" i="11"/>
  <c r="F486" i="11"/>
  <c r="G485" i="11"/>
  <c r="F485" i="11"/>
  <c r="G484" i="11"/>
  <c r="F484" i="11"/>
  <c r="G483" i="11"/>
  <c r="F483" i="11"/>
  <c r="G482" i="11"/>
  <c r="F482" i="11"/>
  <c r="G481" i="11"/>
  <c r="F481" i="11"/>
  <c r="G480" i="11"/>
  <c r="F480" i="11"/>
  <c r="G479" i="11"/>
  <c r="F479" i="11"/>
  <c r="G478" i="11"/>
  <c r="F478" i="11"/>
  <c r="G477" i="11"/>
  <c r="F477" i="11"/>
  <c r="G476" i="11"/>
  <c r="F476" i="11"/>
  <c r="G475" i="11"/>
  <c r="F475" i="11"/>
  <c r="G474" i="11"/>
  <c r="F474" i="11"/>
  <c r="G473" i="11"/>
  <c r="F473" i="11"/>
  <c r="G472" i="11"/>
  <c r="F472" i="11"/>
  <c r="G471" i="11"/>
  <c r="F471" i="11"/>
  <c r="G470" i="11"/>
  <c r="F470" i="11"/>
  <c r="G469" i="11"/>
  <c r="F469" i="11"/>
  <c r="G468" i="11"/>
  <c r="F468" i="11"/>
  <c r="G467" i="11"/>
  <c r="F467" i="11"/>
  <c r="G466" i="11"/>
  <c r="F466" i="11"/>
  <c r="G465" i="11"/>
  <c r="F465" i="11"/>
  <c r="G464" i="11"/>
  <c r="F464" i="11"/>
  <c r="G463" i="11"/>
  <c r="F463" i="11"/>
  <c r="G462" i="11"/>
  <c r="F462" i="11"/>
  <c r="G461" i="11"/>
  <c r="F461" i="11"/>
  <c r="G460" i="11"/>
  <c r="F460" i="11"/>
  <c r="G459" i="11"/>
  <c r="F459" i="11"/>
  <c r="G458" i="11"/>
  <c r="F458" i="11"/>
  <c r="G457" i="11"/>
  <c r="F457" i="11"/>
  <c r="G456" i="11"/>
  <c r="F456" i="11"/>
  <c r="G455" i="11"/>
  <c r="F455" i="11"/>
  <c r="G454" i="11"/>
  <c r="F454" i="11"/>
  <c r="G453" i="11"/>
  <c r="F453" i="11"/>
  <c r="G452" i="11"/>
  <c r="F452" i="11"/>
  <c r="G451" i="11"/>
  <c r="F451" i="11"/>
  <c r="G450" i="11"/>
  <c r="F450" i="11"/>
  <c r="G449" i="11"/>
  <c r="F449" i="11"/>
  <c r="G448" i="11"/>
  <c r="F448" i="11"/>
  <c r="G447" i="11"/>
  <c r="F447" i="11"/>
  <c r="G446" i="11"/>
  <c r="F446" i="11"/>
  <c r="G445" i="11"/>
  <c r="F445" i="11"/>
  <c r="G444" i="11"/>
  <c r="F444" i="11"/>
  <c r="G443" i="11"/>
  <c r="F443" i="11"/>
  <c r="G442" i="11"/>
  <c r="F442" i="11"/>
  <c r="G441" i="11"/>
  <c r="F441" i="11"/>
  <c r="G440" i="11"/>
  <c r="F440" i="11"/>
  <c r="G439" i="11"/>
  <c r="F439" i="11"/>
  <c r="G438" i="11"/>
  <c r="F438" i="11"/>
  <c r="G437" i="11"/>
  <c r="F437" i="11"/>
  <c r="G436" i="11"/>
  <c r="F436" i="11"/>
  <c r="G435" i="11"/>
  <c r="F435" i="11"/>
  <c r="G434" i="11"/>
  <c r="F434" i="11"/>
  <c r="G433" i="11"/>
  <c r="F433" i="11"/>
  <c r="G432" i="11"/>
  <c r="F432" i="11"/>
  <c r="G431" i="11"/>
  <c r="F431" i="11"/>
  <c r="G430" i="11"/>
  <c r="F430" i="11"/>
  <c r="G429" i="11"/>
  <c r="F429" i="11"/>
  <c r="G428" i="11"/>
  <c r="F428" i="11"/>
  <c r="G427" i="11"/>
  <c r="F427" i="11"/>
  <c r="G426" i="11"/>
  <c r="F426" i="11"/>
  <c r="G425" i="11"/>
  <c r="F425" i="11"/>
  <c r="G424" i="11"/>
  <c r="F424" i="11"/>
  <c r="G423" i="11"/>
  <c r="F423" i="11"/>
  <c r="G422" i="11"/>
  <c r="F422" i="11"/>
  <c r="G421" i="11"/>
  <c r="F421" i="11"/>
  <c r="G420" i="11"/>
  <c r="F420" i="11"/>
  <c r="G419" i="11"/>
  <c r="F419" i="11"/>
  <c r="G418" i="11"/>
  <c r="F418" i="11"/>
  <c r="G417" i="11"/>
  <c r="F417" i="11"/>
  <c r="G416" i="11"/>
  <c r="F416" i="11"/>
  <c r="G415" i="11"/>
  <c r="F415" i="11"/>
  <c r="G414" i="11"/>
  <c r="F414" i="11"/>
  <c r="G413" i="11"/>
  <c r="F413" i="11"/>
  <c r="G412" i="11"/>
  <c r="F412" i="11"/>
  <c r="G411" i="11"/>
  <c r="F411" i="11"/>
  <c r="G410" i="11"/>
  <c r="F410" i="11"/>
  <c r="G409" i="11"/>
  <c r="F409" i="11"/>
  <c r="G408" i="11"/>
  <c r="F408" i="11"/>
  <c r="G407" i="11"/>
  <c r="F407" i="11"/>
  <c r="G406" i="11"/>
  <c r="F406" i="11"/>
  <c r="G405" i="11"/>
  <c r="F405" i="11"/>
  <c r="G404" i="11"/>
  <c r="F404" i="11"/>
  <c r="G403" i="11"/>
  <c r="F403" i="11"/>
  <c r="G402" i="11"/>
  <c r="F402" i="11"/>
  <c r="G401" i="11"/>
  <c r="F401" i="11"/>
  <c r="G400" i="11"/>
  <c r="F400" i="11"/>
  <c r="G399" i="11"/>
  <c r="F399" i="11"/>
  <c r="G398" i="11"/>
  <c r="F398" i="11"/>
  <c r="G397" i="11"/>
  <c r="F397" i="11"/>
  <c r="G396" i="11"/>
  <c r="F396" i="11"/>
  <c r="G395" i="11"/>
  <c r="F395" i="11"/>
  <c r="G394" i="11"/>
  <c r="F394" i="11"/>
  <c r="G393" i="11"/>
  <c r="F393" i="11"/>
  <c r="G392" i="11"/>
  <c r="F392" i="11"/>
  <c r="G391" i="11"/>
  <c r="F391" i="11"/>
  <c r="G390" i="11"/>
  <c r="F390" i="11"/>
  <c r="G389" i="11"/>
  <c r="F389" i="11"/>
  <c r="G388" i="11"/>
  <c r="F388" i="11"/>
  <c r="G387" i="11"/>
  <c r="F387" i="11"/>
  <c r="G386" i="11"/>
  <c r="F386" i="11"/>
  <c r="G385" i="11"/>
  <c r="F385" i="11"/>
  <c r="G384" i="11"/>
  <c r="F384" i="11"/>
  <c r="G383" i="11"/>
  <c r="F383" i="11"/>
  <c r="G382" i="11"/>
  <c r="F382" i="11"/>
  <c r="G381" i="11"/>
  <c r="F381" i="11"/>
  <c r="G380" i="11"/>
  <c r="F380" i="11"/>
  <c r="G379" i="11"/>
  <c r="F379" i="11"/>
  <c r="G378" i="11"/>
  <c r="F378" i="11"/>
  <c r="G377" i="11"/>
  <c r="F377" i="11"/>
  <c r="G376" i="11"/>
  <c r="F376" i="11"/>
  <c r="G375" i="11"/>
  <c r="F375" i="11"/>
  <c r="G374" i="11"/>
  <c r="F374" i="11"/>
  <c r="G373" i="11"/>
  <c r="F373" i="11"/>
  <c r="G372" i="11"/>
  <c r="F372" i="11"/>
  <c r="G371" i="11"/>
  <c r="F371" i="11"/>
  <c r="G370" i="11"/>
  <c r="F370" i="11"/>
  <c r="G369" i="11"/>
  <c r="F369" i="11"/>
  <c r="G368" i="11"/>
  <c r="F368" i="11"/>
  <c r="G367" i="11"/>
  <c r="F367" i="11"/>
  <c r="G366" i="11"/>
  <c r="F366" i="11"/>
  <c r="G365" i="11"/>
  <c r="F365" i="11"/>
  <c r="G364" i="11"/>
  <c r="F364" i="11"/>
  <c r="G363" i="11"/>
  <c r="F363" i="11"/>
  <c r="G362" i="11"/>
  <c r="F362" i="11"/>
  <c r="G361" i="11"/>
  <c r="F361" i="11"/>
  <c r="G360" i="11"/>
  <c r="F360" i="11"/>
  <c r="G359" i="11"/>
  <c r="F359" i="11"/>
  <c r="G358" i="11"/>
  <c r="F358" i="11"/>
  <c r="G357" i="11"/>
  <c r="F357" i="11"/>
  <c r="G356" i="11"/>
  <c r="F356" i="11"/>
  <c r="G355" i="11"/>
  <c r="F355" i="11"/>
  <c r="G354" i="11"/>
  <c r="F354" i="11"/>
  <c r="G353" i="11"/>
  <c r="F353" i="11"/>
  <c r="G352" i="11"/>
  <c r="F352" i="11"/>
  <c r="G351" i="11"/>
  <c r="F351" i="11"/>
  <c r="G350" i="11"/>
  <c r="F350" i="11"/>
  <c r="G349" i="11"/>
  <c r="F349" i="11"/>
  <c r="G348" i="11"/>
  <c r="F348" i="11"/>
  <c r="G347" i="11"/>
  <c r="F347" i="11"/>
  <c r="G346" i="11"/>
  <c r="F346" i="11"/>
  <c r="G345" i="11"/>
  <c r="F345" i="11"/>
  <c r="G344" i="11"/>
  <c r="F344" i="11"/>
  <c r="G343" i="11"/>
  <c r="F343" i="11"/>
  <c r="G342" i="11"/>
  <c r="F342" i="11"/>
  <c r="G341" i="11"/>
  <c r="F341" i="11"/>
  <c r="G340" i="11"/>
  <c r="F340" i="11"/>
  <c r="G339" i="11"/>
  <c r="F339" i="11"/>
  <c r="G338" i="11"/>
  <c r="F338" i="11"/>
  <c r="G337" i="11"/>
  <c r="F337" i="11"/>
  <c r="G336" i="11"/>
  <c r="F336" i="11"/>
  <c r="G335" i="11"/>
  <c r="F335" i="11"/>
  <c r="G334" i="11"/>
  <c r="F334" i="11"/>
  <c r="G333" i="11"/>
  <c r="F333" i="11"/>
  <c r="G332" i="11"/>
  <c r="F332" i="11"/>
  <c r="G331" i="11"/>
  <c r="F331" i="11"/>
  <c r="G330" i="11"/>
  <c r="F330" i="11"/>
  <c r="G329" i="11"/>
  <c r="F329" i="11"/>
  <c r="G328" i="11"/>
  <c r="F328" i="11"/>
  <c r="G327" i="11"/>
  <c r="F327" i="11"/>
  <c r="G326" i="11"/>
  <c r="F326" i="11"/>
  <c r="G325" i="11"/>
  <c r="F325" i="11"/>
  <c r="G324" i="11"/>
  <c r="F324" i="11"/>
  <c r="G323" i="11"/>
  <c r="F323" i="11"/>
  <c r="G322" i="11"/>
  <c r="F322" i="11"/>
  <c r="G321" i="11"/>
  <c r="F321" i="11"/>
  <c r="G320" i="11"/>
  <c r="F320" i="11"/>
  <c r="G319" i="11"/>
  <c r="F319" i="11"/>
  <c r="G318" i="11"/>
  <c r="F318" i="11"/>
  <c r="G317" i="11"/>
  <c r="F317" i="11"/>
  <c r="G316" i="11"/>
  <c r="F316" i="11"/>
  <c r="G315" i="11"/>
  <c r="F315" i="11"/>
  <c r="G314" i="11"/>
  <c r="F314" i="11"/>
  <c r="G313" i="11"/>
  <c r="F313" i="11"/>
  <c r="G312" i="11"/>
  <c r="F312" i="11"/>
  <c r="G311" i="11"/>
  <c r="F311" i="11"/>
  <c r="G310" i="11"/>
  <c r="F310" i="11"/>
  <c r="G309" i="11"/>
  <c r="F309" i="11"/>
  <c r="G308" i="11"/>
  <c r="F308" i="11"/>
  <c r="G307" i="11"/>
  <c r="F307" i="11"/>
  <c r="G306" i="11"/>
  <c r="F306" i="11"/>
  <c r="G305" i="11"/>
  <c r="F305" i="11"/>
  <c r="G304" i="11"/>
  <c r="F304" i="11"/>
  <c r="G303" i="11"/>
  <c r="F303" i="11"/>
  <c r="G302" i="11"/>
  <c r="F302" i="11"/>
  <c r="F301" i="11"/>
  <c r="G301" i="11" s="1"/>
  <c r="F300" i="11"/>
  <c r="G300" i="11" s="1"/>
  <c r="F299" i="11"/>
  <c r="G299" i="11" s="1"/>
  <c r="F298" i="11"/>
  <c r="G298" i="11" s="1"/>
  <c r="F297" i="11"/>
  <c r="G297" i="11" s="1"/>
  <c r="F296" i="11"/>
  <c r="G296" i="11" s="1"/>
  <c r="F295" i="11"/>
  <c r="G295" i="11" s="1"/>
  <c r="F294" i="11"/>
  <c r="G294" i="11" s="1"/>
  <c r="F293" i="11"/>
  <c r="G293" i="11" s="1"/>
  <c r="F292" i="11"/>
  <c r="G292" i="11" s="1"/>
  <c r="F291" i="11"/>
  <c r="G291" i="11" s="1"/>
  <c r="F290" i="11"/>
  <c r="G290" i="11" s="1"/>
  <c r="F289" i="11"/>
  <c r="G289" i="11" s="1"/>
  <c r="F288" i="11"/>
  <c r="G288" i="11" s="1"/>
  <c r="F287" i="11"/>
  <c r="G287" i="11" s="1"/>
  <c r="F286" i="11"/>
  <c r="G286" i="11" s="1"/>
  <c r="F285" i="11"/>
  <c r="G285" i="11" s="1"/>
  <c r="F284" i="11"/>
  <c r="G284" i="11" s="1"/>
  <c r="F283" i="11"/>
  <c r="G283" i="11" s="1"/>
  <c r="F282" i="11"/>
  <c r="G282" i="11" s="1"/>
  <c r="F281" i="11"/>
  <c r="G281" i="11" s="1"/>
  <c r="F280" i="11"/>
  <c r="G280" i="11" s="1"/>
  <c r="F279" i="11"/>
  <c r="G279" i="11" s="1"/>
  <c r="F278" i="11"/>
  <c r="G278" i="11" s="1"/>
  <c r="F277" i="11"/>
  <c r="G277" i="11" s="1"/>
  <c r="F276" i="11"/>
  <c r="G276" i="11" s="1"/>
  <c r="F275" i="11"/>
  <c r="G275" i="11" s="1"/>
  <c r="F274" i="11"/>
  <c r="G274" i="11" s="1"/>
  <c r="F273" i="11"/>
  <c r="G273" i="11" s="1"/>
  <c r="F272" i="11"/>
  <c r="G272" i="11" s="1"/>
  <c r="F271" i="11"/>
  <c r="G271" i="11" s="1"/>
  <c r="F270" i="11"/>
  <c r="G270" i="11" s="1"/>
  <c r="F269" i="11"/>
  <c r="G269" i="11" s="1"/>
  <c r="F268" i="11"/>
  <c r="G268" i="11" s="1"/>
  <c r="F267" i="11"/>
  <c r="G267" i="11" s="1"/>
  <c r="F266" i="11"/>
  <c r="G266" i="11" s="1"/>
  <c r="F265" i="11"/>
  <c r="G265" i="11" s="1"/>
  <c r="F264" i="11"/>
  <c r="G264" i="11" s="1"/>
  <c r="F263" i="11"/>
  <c r="G263" i="11" s="1"/>
  <c r="F262" i="11"/>
  <c r="G262" i="11" s="1"/>
  <c r="F261" i="11"/>
  <c r="G261" i="11" s="1"/>
  <c r="F260" i="11"/>
  <c r="G260" i="11" s="1"/>
  <c r="F259" i="11"/>
  <c r="G259" i="11" s="1"/>
  <c r="F258" i="11"/>
  <c r="G258" i="11" s="1"/>
  <c r="F257" i="11"/>
  <c r="G257" i="11" s="1"/>
  <c r="F256" i="11"/>
  <c r="G256" i="11" s="1"/>
  <c r="F255" i="11"/>
  <c r="G255" i="11" s="1"/>
  <c r="F254" i="11"/>
  <c r="G254" i="11" s="1"/>
  <c r="F253" i="11"/>
  <c r="G253" i="11" s="1"/>
  <c r="F252" i="11"/>
  <c r="G252" i="11" s="1"/>
  <c r="F251" i="11"/>
  <c r="G251" i="11" s="1"/>
  <c r="F250" i="11"/>
  <c r="G250" i="11" s="1"/>
  <c r="F249" i="11"/>
  <c r="G249" i="11" s="1"/>
  <c r="F248" i="11"/>
  <c r="G248" i="11" s="1"/>
  <c r="F247" i="11"/>
  <c r="G247" i="11" s="1"/>
  <c r="F246" i="11"/>
  <c r="G246" i="11" s="1"/>
  <c r="F245" i="11"/>
  <c r="G245" i="11" s="1"/>
  <c r="F244" i="11"/>
  <c r="G244" i="11" s="1"/>
  <c r="F243" i="11"/>
  <c r="G243" i="11" s="1"/>
  <c r="F242" i="11"/>
  <c r="G242" i="11" s="1"/>
  <c r="F241" i="11"/>
  <c r="G241" i="11" s="1"/>
  <c r="F240" i="11"/>
  <c r="G240" i="11" s="1"/>
  <c r="F239" i="11"/>
  <c r="G239" i="11" s="1"/>
  <c r="F238" i="11"/>
  <c r="G238" i="11" s="1"/>
  <c r="F237" i="11"/>
  <c r="G237" i="11" s="1"/>
  <c r="F236" i="11"/>
  <c r="G236" i="11" s="1"/>
  <c r="F235" i="11"/>
  <c r="G235" i="11" s="1"/>
  <c r="F234" i="11"/>
  <c r="G234" i="11" s="1"/>
  <c r="F233" i="11"/>
  <c r="G233" i="11" s="1"/>
  <c r="F232" i="11"/>
  <c r="G232" i="11" s="1"/>
  <c r="F231" i="11"/>
  <c r="G231" i="11" s="1"/>
  <c r="F230" i="11"/>
  <c r="G230" i="11" s="1"/>
  <c r="F229" i="11"/>
  <c r="G229" i="11" s="1"/>
  <c r="F228" i="11"/>
  <c r="G228" i="11" s="1"/>
  <c r="F227" i="11"/>
  <c r="G227" i="11" s="1"/>
  <c r="F226" i="11"/>
  <c r="G226" i="11" s="1"/>
  <c r="F225" i="11"/>
  <c r="G225" i="11" s="1"/>
  <c r="F224" i="11"/>
  <c r="G224" i="11" s="1"/>
  <c r="F223" i="11"/>
  <c r="G223" i="11" s="1"/>
  <c r="F222" i="11"/>
  <c r="G222" i="11" s="1"/>
  <c r="F221" i="11"/>
  <c r="G221" i="11" s="1"/>
  <c r="F220" i="11"/>
  <c r="G220" i="11" s="1"/>
  <c r="F219" i="11"/>
  <c r="G219" i="11" s="1"/>
  <c r="F218" i="11"/>
  <c r="G218" i="11" s="1"/>
  <c r="F217" i="11"/>
  <c r="G217" i="11" s="1"/>
  <c r="F216" i="11"/>
  <c r="G216" i="11" s="1"/>
  <c r="F215" i="11"/>
  <c r="G215" i="11" s="1"/>
  <c r="F214" i="11"/>
  <c r="G214" i="11" s="1"/>
  <c r="F213" i="11"/>
  <c r="G213" i="11" s="1"/>
  <c r="F212" i="11"/>
  <c r="G212" i="11" s="1"/>
  <c r="F211" i="11"/>
  <c r="G211" i="11" s="1"/>
  <c r="F210" i="11"/>
  <c r="G210" i="11" s="1"/>
  <c r="F209" i="11"/>
  <c r="G209" i="11" s="1"/>
  <c r="F208" i="11"/>
  <c r="G208" i="11" s="1"/>
  <c r="F207" i="11"/>
  <c r="G207" i="11" s="1"/>
  <c r="F206" i="11"/>
  <c r="G206" i="11" s="1"/>
  <c r="F205" i="11"/>
  <c r="G205" i="11" s="1"/>
  <c r="F204" i="11"/>
  <c r="G204" i="11" s="1"/>
  <c r="F203" i="11"/>
  <c r="G203" i="11" s="1"/>
  <c r="F202" i="11"/>
  <c r="F201" i="11"/>
  <c r="G201" i="11" s="1"/>
  <c r="F200" i="11"/>
  <c r="G200" i="11" s="1"/>
  <c r="F199" i="11"/>
  <c r="G199" i="11" s="1"/>
  <c r="F198" i="11"/>
  <c r="G198" i="11" s="1"/>
  <c r="F197" i="11"/>
  <c r="G197" i="11" s="1"/>
  <c r="F196" i="11"/>
  <c r="G196" i="11" s="1"/>
  <c r="F195" i="11"/>
  <c r="G195" i="11" s="1"/>
  <c r="F194" i="11"/>
  <c r="G194" i="11" s="1"/>
  <c r="F193" i="11"/>
  <c r="G193" i="11" s="1"/>
  <c r="F192" i="11"/>
  <c r="G192" i="11" s="1"/>
  <c r="F191" i="11"/>
  <c r="G191" i="11" s="1"/>
  <c r="F190" i="11"/>
  <c r="G190" i="11" s="1"/>
  <c r="F189" i="11"/>
  <c r="G189" i="11" s="1"/>
  <c r="F188" i="11"/>
  <c r="G188" i="11" s="1"/>
  <c r="F187" i="11"/>
  <c r="G187" i="11" s="1"/>
  <c r="F186" i="11"/>
  <c r="G186" i="11" s="1"/>
  <c r="F185" i="11"/>
  <c r="G185" i="11" s="1"/>
  <c r="F184" i="11"/>
  <c r="G184" i="11" s="1"/>
  <c r="F183" i="11"/>
  <c r="G183" i="11" s="1"/>
  <c r="F182" i="11"/>
  <c r="G182" i="11" s="1"/>
  <c r="F181" i="11"/>
  <c r="G181" i="11" s="1"/>
  <c r="F180" i="11"/>
  <c r="G180" i="11" s="1"/>
  <c r="F179" i="11"/>
  <c r="G179" i="11" s="1"/>
  <c r="F178" i="11"/>
  <c r="G178" i="11" s="1"/>
  <c r="F177" i="11"/>
  <c r="G177" i="11" s="1"/>
  <c r="F176" i="11"/>
  <c r="G176" i="11" s="1"/>
  <c r="F175" i="11"/>
  <c r="G175" i="11" s="1"/>
  <c r="F174" i="11"/>
  <c r="G174" i="11" s="1"/>
  <c r="F173" i="11"/>
  <c r="G173" i="11" s="1"/>
  <c r="F172" i="11"/>
  <c r="G172" i="11" s="1"/>
  <c r="F171" i="11"/>
  <c r="G171" i="11" s="1"/>
  <c r="F170" i="11"/>
  <c r="G170" i="11" s="1"/>
  <c r="F169" i="11"/>
  <c r="G169" i="11" s="1"/>
  <c r="F168" i="11"/>
  <c r="G168" i="11" s="1"/>
  <c r="F167" i="11"/>
  <c r="G167" i="11" s="1"/>
  <c r="F166" i="11"/>
  <c r="G166" i="11" s="1"/>
  <c r="F165" i="11"/>
  <c r="G165" i="11" s="1"/>
  <c r="F164" i="11"/>
  <c r="G164" i="11" s="1"/>
  <c r="F163" i="11"/>
  <c r="G163" i="11" s="1"/>
  <c r="F162" i="11"/>
  <c r="G162" i="11" s="1"/>
  <c r="F161" i="11"/>
  <c r="G161" i="11" s="1"/>
  <c r="G160" i="11"/>
  <c r="F160" i="11"/>
  <c r="G159" i="11"/>
  <c r="F159" i="11"/>
  <c r="G158" i="11"/>
  <c r="F158" i="11"/>
  <c r="G157" i="11"/>
  <c r="F157" i="11"/>
  <c r="G156" i="11"/>
  <c r="F156" i="11"/>
  <c r="G155" i="11"/>
  <c r="F155" i="11"/>
  <c r="G154" i="11"/>
  <c r="F154" i="11"/>
  <c r="G153" i="11"/>
  <c r="F153" i="11"/>
  <c r="G152" i="11"/>
  <c r="F152" i="11"/>
  <c r="G151" i="11"/>
  <c r="F151" i="11"/>
  <c r="G150" i="11"/>
  <c r="F150" i="11"/>
  <c r="G149" i="11"/>
  <c r="F149" i="11"/>
  <c r="G148" i="1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F102" i="11"/>
  <c r="F101" i="11"/>
  <c r="G101" i="11" s="1"/>
  <c r="F100" i="11"/>
  <c r="G100" i="11" s="1"/>
  <c r="F99" i="11"/>
  <c r="G99" i="11" s="1"/>
  <c r="F98" i="11"/>
  <c r="G98" i="11" s="1"/>
  <c r="F97" i="11"/>
  <c r="G97" i="11" s="1"/>
  <c r="F96" i="11"/>
  <c r="G96" i="11" s="1"/>
  <c r="F95" i="11"/>
  <c r="G95" i="11" s="1"/>
  <c r="F94" i="11"/>
  <c r="G94" i="11" s="1"/>
  <c r="F93" i="11"/>
  <c r="G93" i="11" s="1"/>
  <c r="F92" i="11"/>
  <c r="G92" i="11" s="1"/>
  <c r="F91" i="11"/>
  <c r="G91" i="11" s="1"/>
  <c r="F90" i="11"/>
  <c r="G90" i="11" s="1"/>
  <c r="F89" i="11"/>
  <c r="G89" i="11" s="1"/>
  <c r="F88" i="11"/>
  <c r="G88" i="11" s="1"/>
  <c r="F87" i="11"/>
  <c r="G87" i="11" s="1"/>
  <c r="F86" i="11"/>
  <c r="G86" i="11" s="1"/>
  <c r="F85" i="11"/>
  <c r="G85" i="11" s="1"/>
  <c r="F84" i="11"/>
  <c r="G84" i="11" s="1"/>
  <c r="F83" i="11"/>
  <c r="G83" i="11" s="1"/>
  <c r="F82" i="11"/>
  <c r="G82" i="11" s="1"/>
  <c r="F81" i="11"/>
  <c r="G81" i="11" s="1"/>
  <c r="F80" i="11"/>
  <c r="G80" i="11" s="1"/>
  <c r="F79" i="11"/>
  <c r="G79" i="11" s="1"/>
  <c r="F78" i="11"/>
  <c r="G78" i="11" s="1"/>
  <c r="F77" i="11"/>
  <c r="G77" i="11" s="1"/>
  <c r="F76" i="11"/>
  <c r="G76" i="11" s="1"/>
  <c r="F75" i="11"/>
  <c r="G75" i="11" s="1"/>
  <c r="F74" i="11"/>
  <c r="G74" i="11" s="1"/>
  <c r="F73" i="11"/>
  <c r="G73" i="11" s="1"/>
  <c r="F72" i="11"/>
  <c r="G72" i="11" s="1"/>
  <c r="F71" i="11"/>
  <c r="G71" i="11" s="1"/>
  <c r="F70" i="11"/>
  <c r="G70" i="11" s="1"/>
  <c r="F69" i="11"/>
  <c r="G69" i="11" s="1"/>
  <c r="F68" i="11"/>
  <c r="G68" i="11" s="1"/>
  <c r="F67" i="11"/>
  <c r="G67" i="11" s="1"/>
  <c r="F66" i="11"/>
  <c r="G66" i="11" s="1"/>
  <c r="F65" i="11"/>
  <c r="G65" i="11" s="1"/>
  <c r="F64" i="11"/>
  <c r="G64" i="11" s="1"/>
  <c r="F63" i="11"/>
  <c r="G63" i="11" s="1"/>
  <c r="F62" i="11"/>
  <c r="G62" i="11" s="1"/>
  <c r="F61" i="11"/>
  <c r="G61" i="11" s="1"/>
  <c r="F60" i="11"/>
  <c r="G60" i="11" s="1"/>
  <c r="F59" i="11"/>
  <c r="G59" i="11" s="1"/>
  <c r="F58" i="11"/>
  <c r="G58" i="11" s="1"/>
  <c r="F57" i="11"/>
  <c r="G57" i="11" s="1"/>
  <c r="F56" i="11"/>
  <c r="G56" i="11" s="1"/>
  <c r="F55" i="11"/>
  <c r="G55" i="11" s="1"/>
  <c r="F54" i="11"/>
  <c r="G54" i="11" s="1"/>
  <c r="F53" i="11"/>
  <c r="G53" i="11" s="1"/>
  <c r="F52" i="11"/>
  <c r="G52" i="11" s="1"/>
  <c r="F51" i="11"/>
  <c r="G51" i="11" s="1"/>
  <c r="F50" i="11"/>
  <c r="G50" i="11" s="1"/>
  <c r="F49" i="11"/>
  <c r="G49" i="11" s="1"/>
  <c r="F48" i="11"/>
  <c r="G48" i="11" s="1"/>
  <c r="F47" i="11"/>
  <c r="G47" i="11" s="1"/>
  <c r="F46" i="11"/>
  <c r="G46" i="11" s="1"/>
  <c r="F45" i="11"/>
  <c r="G45" i="11" s="1"/>
  <c r="F44" i="11"/>
  <c r="G44" i="11" s="1"/>
  <c r="F43" i="11"/>
  <c r="G43" i="11" s="1"/>
  <c r="F42" i="11"/>
  <c r="G42" i="11" s="1"/>
  <c r="F41" i="11"/>
  <c r="G41" i="11" s="1"/>
  <c r="F40" i="11"/>
  <c r="G40" i="11" s="1"/>
  <c r="F39" i="11"/>
  <c r="G39" i="11" s="1"/>
  <c r="F38" i="11"/>
  <c r="G38" i="11" s="1"/>
  <c r="F37" i="11"/>
  <c r="G37" i="11" s="1"/>
  <c r="F36" i="11"/>
  <c r="G36" i="11" s="1"/>
  <c r="F35" i="11"/>
  <c r="G35" i="11" s="1"/>
  <c r="F34" i="11"/>
  <c r="G34" i="11" s="1"/>
  <c r="F33" i="11"/>
  <c r="G33" i="11" s="1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F4" i="11"/>
  <c r="G4" i="11" s="1"/>
  <c r="F3" i="11"/>
  <c r="G3" i="11" s="1"/>
  <c r="F2" i="11"/>
  <c r="A619" i="17" l="1"/>
  <c r="A595" i="17"/>
  <c r="A571" i="17"/>
  <c r="A547" i="17"/>
  <c r="A523" i="17"/>
  <c r="A499" i="17"/>
  <c r="A475" i="17"/>
  <c r="A451" i="17"/>
  <c r="A427" i="17"/>
  <c r="A403" i="17"/>
  <c r="A379" i="17"/>
  <c r="A355" i="17"/>
  <c r="A331" i="17"/>
  <c r="A307" i="17"/>
  <c r="A283" i="17"/>
  <c r="A259" i="17"/>
  <c r="A235" i="17"/>
  <c r="A211" i="17"/>
  <c r="A187" i="17"/>
  <c r="A163" i="17"/>
  <c r="A139" i="17"/>
  <c r="A115" i="17"/>
  <c r="A91" i="17"/>
  <c r="A67" i="17"/>
  <c r="A43" i="17"/>
  <c r="A22" i="17"/>
  <c r="G202" i="11"/>
  <c r="G102" i="11"/>
  <c r="G2" i="11"/>
  <c r="A602" i="9"/>
  <c r="A603" i="9" s="1"/>
  <c r="A620" i="17" l="1"/>
  <c r="A596" i="17"/>
  <c r="A572" i="17"/>
  <c r="A548" i="17"/>
  <c r="A524" i="17"/>
  <c r="A500" i="17"/>
  <c r="A476" i="17"/>
  <c r="A452" i="17"/>
  <c r="A428" i="17"/>
  <c r="A404" i="17"/>
  <c r="A380" i="17"/>
  <c r="A356" i="17"/>
  <c r="A332" i="17"/>
  <c r="A308" i="17"/>
  <c r="A284" i="17"/>
  <c r="A260" i="17"/>
  <c r="A236" i="17"/>
  <c r="A212" i="17"/>
  <c r="A188" i="17"/>
  <c r="A164" i="17"/>
  <c r="A140" i="17"/>
  <c r="A116" i="17"/>
  <c r="A92" i="17"/>
  <c r="A68" i="17"/>
  <c r="A44" i="17"/>
  <c r="A23" i="17"/>
  <c r="A604" i="9"/>
  <c r="A5" i="10"/>
  <c r="B625" i="19" l="1"/>
  <c r="B624" i="19"/>
  <c r="B623" i="19"/>
  <c r="B622" i="19"/>
  <c r="B621" i="19"/>
  <c r="B620" i="19"/>
  <c r="B619" i="19"/>
  <c r="B618" i="19"/>
  <c r="B617" i="19"/>
  <c r="B616" i="19"/>
  <c r="B615" i="19"/>
  <c r="B614" i="19"/>
  <c r="B613" i="19"/>
  <c r="B612" i="19"/>
  <c r="B611" i="19"/>
  <c r="B610" i="19"/>
  <c r="B609" i="19"/>
  <c r="B608" i="19"/>
  <c r="B607" i="19"/>
  <c r="B606" i="19"/>
  <c r="B605" i="19"/>
  <c r="B604" i="19"/>
  <c r="B603" i="19"/>
  <c r="B602" i="19"/>
  <c r="B601" i="19"/>
  <c r="B600" i="19"/>
  <c r="B599" i="19"/>
  <c r="B598" i="19"/>
  <c r="B597" i="19"/>
  <c r="B596" i="19"/>
  <c r="B595" i="19"/>
  <c r="B594" i="19"/>
  <c r="B593" i="19"/>
  <c r="B592" i="19"/>
  <c r="B591" i="19"/>
  <c r="B590" i="19"/>
  <c r="B589" i="19"/>
  <c r="B588" i="19"/>
  <c r="B587" i="19"/>
  <c r="B586" i="19"/>
  <c r="B585" i="19"/>
  <c r="B584" i="19"/>
  <c r="B583" i="19"/>
  <c r="B582" i="19"/>
  <c r="B581" i="19"/>
  <c r="B580" i="19"/>
  <c r="B579" i="19"/>
  <c r="B578" i="19"/>
  <c r="B577" i="19"/>
  <c r="B576" i="19"/>
  <c r="B575" i="19"/>
  <c r="B574" i="19"/>
  <c r="B573" i="19"/>
  <c r="B572" i="19"/>
  <c r="B571" i="19"/>
  <c r="B570" i="19"/>
  <c r="B569" i="19"/>
  <c r="B568" i="19"/>
  <c r="B567" i="19"/>
  <c r="B566" i="19"/>
  <c r="B565" i="19"/>
  <c r="B564" i="19"/>
  <c r="B563" i="19"/>
  <c r="B562" i="19"/>
  <c r="B561" i="19"/>
  <c r="B560" i="19"/>
  <c r="B559" i="19"/>
  <c r="B558" i="19"/>
  <c r="B557" i="19"/>
  <c r="B556" i="19"/>
  <c r="B555" i="19"/>
  <c r="B554" i="19"/>
  <c r="B553" i="19"/>
  <c r="B552" i="19"/>
  <c r="B551" i="19"/>
  <c r="B550" i="19"/>
  <c r="B549" i="19"/>
  <c r="B548" i="19"/>
  <c r="B547" i="19"/>
  <c r="B546" i="19"/>
  <c r="B545" i="19"/>
  <c r="B544" i="19"/>
  <c r="B543" i="19"/>
  <c r="B542" i="19"/>
  <c r="C542" i="19"/>
  <c r="B541" i="19"/>
  <c r="B540" i="19"/>
  <c r="B539" i="19"/>
  <c r="B538" i="19"/>
  <c r="B537" i="19"/>
  <c r="B536" i="19"/>
  <c r="B535" i="19"/>
  <c r="B534" i="19"/>
  <c r="B533" i="19"/>
  <c r="B532" i="19"/>
  <c r="B531" i="19"/>
  <c r="B530" i="19"/>
  <c r="B529" i="19"/>
  <c r="B528" i="19"/>
  <c r="B527" i="19"/>
  <c r="B526" i="19"/>
  <c r="B322" i="19"/>
  <c r="B323" i="19"/>
  <c r="B324" i="19"/>
  <c r="B325" i="19"/>
  <c r="B326" i="19"/>
  <c r="B327" i="19"/>
  <c r="B328" i="19"/>
  <c r="B329" i="19"/>
  <c r="B330" i="19"/>
  <c r="B331" i="19"/>
  <c r="B332" i="19"/>
  <c r="B333" i="19"/>
  <c r="B334" i="19"/>
  <c r="B335" i="19"/>
  <c r="B336" i="19"/>
  <c r="B337" i="19"/>
  <c r="B338" i="19"/>
  <c r="B339" i="19"/>
  <c r="C340" i="19"/>
  <c r="C341" i="19"/>
  <c r="C342" i="19"/>
  <c r="C343" i="19"/>
  <c r="C344" i="19"/>
  <c r="C345" i="19"/>
  <c r="C346" i="19"/>
  <c r="C347" i="19"/>
  <c r="C348" i="19"/>
  <c r="C349" i="19"/>
  <c r="C350" i="19"/>
  <c r="C351" i="19"/>
  <c r="C352" i="19"/>
  <c r="C353" i="19"/>
  <c r="C354" i="19"/>
  <c r="C355" i="19"/>
  <c r="C356" i="19"/>
  <c r="C357" i="19"/>
  <c r="C358" i="19"/>
  <c r="C359" i="19"/>
  <c r="C360" i="19"/>
  <c r="C361" i="19"/>
  <c r="C362" i="19"/>
  <c r="C363" i="19"/>
  <c r="C364" i="19"/>
  <c r="C365" i="19"/>
  <c r="C366" i="19"/>
  <c r="C367" i="19"/>
  <c r="C368" i="19"/>
  <c r="C625" i="19"/>
  <c r="C624" i="19"/>
  <c r="C623" i="19"/>
  <c r="C622" i="19"/>
  <c r="C621" i="19"/>
  <c r="C620" i="19"/>
  <c r="C619" i="19"/>
  <c r="C618" i="19"/>
  <c r="C617" i="19"/>
  <c r="C616" i="19"/>
  <c r="C615" i="19"/>
  <c r="C614" i="19"/>
  <c r="C613" i="19"/>
  <c r="C612" i="19"/>
  <c r="C611" i="19"/>
  <c r="C610" i="19"/>
  <c r="C609" i="19"/>
  <c r="C608" i="19"/>
  <c r="C607" i="19"/>
  <c r="C606" i="19"/>
  <c r="C605" i="19"/>
  <c r="C604" i="19"/>
  <c r="C603" i="19"/>
  <c r="C602" i="19"/>
  <c r="C601" i="19"/>
  <c r="C600" i="19"/>
  <c r="C599" i="19"/>
  <c r="C598" i="19"/>
  <c r="C597" i="19"/>
  <c r="C596" i="19"/>
  <c r="C595" i="19"/>
  <c r="C594" i="19"/>
  <c r="C593" i="19"/>
  <c r="C592" i="19"/>
  <c r="C591" i="19"/>
  <c r="C590" i="19"/>
  <c r="C589" i="19"/>
  <c r="C588" i="19"/>
  <c r="C587" i="19"/>
  <c r="C586" i="19"/>
  <c r="C585" i="19"/>
  <c r="C584" i="19"/>
  <c r="C583" i="19"/>
  <c r="C582" i="19"/>
  <c r="C581" i="19"/>
  <c r="C580" i="19"/>
  <c r="C579" i="19"/>
  <c r="C578" i="19"/>
  <c r="C577" i="19"/>
  <c r="C576" i="19"/>
  <c r="C575" i="19"/>
  <c r="C574" i="19"/>
  <c r="C573" i="19"/>
  <c r="C572" i="19"/>
  <c r="C571" i="19"/>
  <c r="C570" i="19"/>
  <c r="C569" i="19"/>
  <c r="C568" i="19"/>
  <c r="C567" i="19"/>
  <c r="C566" i="19"/>
  <c r="C565" i="19"/>
  <c r="C564" i="19"/>
  <c r="C563" i="19"/>
  <c r="C562" i="19"/>
  <c r="C561" i="19"/>
  <c r="C560" i="19"/>
  <c r="C559" i="19"/>
  <c r="C558" i="19"/>
  <c r="C557" i="19"/>
  <c r="C556" i="19"/>
  <c r="C555" i="19"/>
  <c r="C554" i="19"/>
  <c r="C553" i="19"/>
  <c r="C552" i="19"/>
  <c r="C551" i="19"/>
  <c r="C550" i="19"/>
  <c r="C549" i="19"/>
  <c r="C548" i="19"/>
  <c r="C547" i="19"/>
  <c r="C546" i="19"/>
  <c r="C545" i="19"/>
  <c r="C544" i="19"/>
  <c r="C543" i="19"/>
  <c r="C541" i="19"/>
  <c r="C540" i="19"/>
  <c r="C539" i="19"/>
  <c r="C538" i="19"/>
  <c r="C537" i="19"/>
  <c r="C536" i="19"/>
  <c r="C535" i="19"/>
  <c r="C534" i="19"/>
  <c r="C533" i="19"/>
  <c r="C532" i="19"/>
  <c r="C531" i="19"/>
  <c r="C530" i="19"/>
  <c r="C529" i="19"/>
  <c r="C528" i="19"/>
  <c r="C527" i="19"/>
  <c r="C526" i="19"/>
  <c r="C525" i="19"/>
  <c r="C524" i="19"/>
  <c r="C523" i="19"/>
  <c r="C522" i="19"/>
  <c r="C521" i="19"/>
  <c r="C520" i="19"/>
  <c r="C519" i="19"/>
  <c r="C518" i="19"/>
  <c r="C517" i="19"/>
  <c r="C516" i="19"/>
  <c r="C515" i="19"/>
  <c r="C514" i="19"/>
  <c r="C513" i="19"/>
  <c r="C512" i="19"/>
  <c r="C511" i="19"/>
  <c r="C510" i="19"/>
  <c r="C509" i="19"/>
  <c r="C508" i="19"/>
  <c r="C507" i="19"/>
  <c r="C506" i="19"/>
  <c r="C505" i="19"/>
  <c r="C504" i="19"/>
  <c r="C503" i="19"/>
  <c r="C502" i="19"/>
  <c r="C501" i="19"/>
  <c r="C500" i="19"/>
  <c r="C499" i="19"/>
  <c r="C498" i="19"/>
  <c r="C497" i="19"/>
  <c r="C496" i="19"/>
  <c r="C495" i="19"/>
  <c r="C494" i="19"/>
  <c r="C493" i="19"/>
  <c r="C492" i="19"/>
  <c r="C491" i="19"/>
  <c r="C490" i="19"/>
  <c r="C489" i="19"/>
  <c r="C488" i="19"/>
  <c r="C487" i="19"/>
  <c r="C486" i="19"/>
  <c r="C485" i="19"/>
  <c r="C484" i="19"/>
  <c r="C483" i="19"/>
  <c r="C482" i="19"/>
  <c r="C481" i="19"/>
  <c r="C480" i="19"/>
  <c r="C479" i="19"/>
  <c r="C478" i="19"/>
  <c r="C477" i="19"/>
  <c r="C476" i="19"/>
  <c r="C475" i="19"/>
  <c r="C474" i="19"/>
  <c r="C473" i="19"/>
  <c r="C472" i="19"/>
  <c r="C471" i="19"/>
  <c r="C470" i="19"/>
  <c r="C469" i="19"/>
  <c r="C468" i="19"/>
  <c r="C467" i="19"/>
  <c r="C466" i="19"/>
  <c r="C465" i="19"/>
  <c r="C464" i="19"/>
  <c r="C463" i="19"/>
  <c r="C462" i="19"/>
  <c r="C461" i="19"/>
  <c r="C460" i="19"/>
  <c r="B525" i="19"/>
  <c r="B523" i="19"/>
  <c r="B521" i="19"/>
  <c r="B519" i="19"/>
  <c r="B517" i="19"/>
  <c r="B515" i="19"/>
  <c r="B513" i="19"/>
  <c r="B511" i="19"/>
  <c r="B509" i="19"/>
  <c r="B507" i="19"/>
  <c r="B505" i="19"/>
  <c r="B503" i="19"/>
  <c r="B501" i="19"/>
  <c r="C459" i="19"/>
  <c r="C457" i="19"/>
  <c r="B456" i="19"/>
  <c r="B455" i="19"/>
  <c r="B454" i="19"/>
  <c r="B453" i="19"/>
  <c r="B452" i="19"/>
  <c r="B451" i="19"/>
  <c r="B450" i="19"/>
  <c r="B449" i="19"/>
  <c r="B448" i="19"/>
  <c r="B447" i="19"/>
  <c r="B446" i="19"/>
  <c r="B445" i="19"/>
  <c r="B444" i="19"/>
  <c r="B443" i="19"/>
  <c r="B442" i="19"/>
  <c r="B441" i="19"/>
  <c r="B440" i="19"/>
  <c r="B439" i="19"/>
  <c r="B438" i="19"/>
  <c r="B437" i="19"/>
  <c r="B436" i="19"/>
  <c r="B435" i="19"/>
  <c r="B434" i="19"/>
  <c r="B433" i="19"/>
  <c r="B432" i="19"/>
  <c r="B431" i="19"/>
  <c r="B430" i="19"/>
  <c r="B429" i="19"/>
  <c r="B428" i="19"/>
  <c r="B427" i="19"/>
  <c r="B426" i="19"/>
  <c r="B425" i="19"/>
  <c r="B424" i="19"/>
  <c r="B423" i="19"/>
  <c r="B422" i="19"/>
  <c r="B421" i="19"/>
  <c r="B420" i="19"/>
  <c r="B419" i="19"/>
  <c r="B418" i="19"/>
  <c r="B417" i="19"/>
  <c r="B416" i="19"/>
  <c r="B415" i="19"/>
  <c r="B414" i="19"/>
  <c r="B413" i="19"/>
  <c r="B412" i="19"/>
  <c r="B411" i="19"/>
  <c r="B410" i="19"/>
  <c r="B409" i="19"/>
  <c r="B408" i="19"/>
  <c r="B407" i="19"/>
  <c r="B406" i="19"/>
  <c r="B405" i="19"/>
  <c r="B404" i="19"/>
  <c r="B403" i="19"/>
  <c r="B402" i="19"/>
  <c r="B401" i="19"/>
  <c r="B400" i="19"/>
  <c r="B399" i="19"/>
  <c r="B398" i="19"/>
  <c r="B397" i="19"/>
  <c r="B396" i="19"/>
  <c r="B395" i="19"/>
  <c r="B394" i="19"/>
  <c r="B393" i="19"/>
  <c r="B392" i="19"/>
  <c r="B391" i="19"/>
  <c r="B390" i="19"/>
  <c r="B389" i="19"/>
  <c r="B388" i="19"/>
  <c r="B387" i="19"/>
  <c r="B386" i="19"/>
  <c r="B385" i="19"/>
  <c r="B384" i="19"/>
  <c r="B383" i="19"/>
  <c r="B382" i="19"/>
  <c r="B381" i="19"/>
  <c r="B380" i="19"/>
  <c r="B379" i="19"/>
  <c r="B378" i="19"/>
  <c r="B377" i="19"/>
  <c r="B376" i="19"/>
  <c r="B375" i="19"/>
  <c r="B374" i="19"/>
  <c r="C322" i="19"/>
  <c r="C323" i="19"/>
  <c r="C324" i="19"/>
  <c r="C325" i="19"/>
  <c r="C326" i="19"/>
  <c r="C327" i="19"/>
  <c r="C328" i="19"/>
  <c r="C329" i="19"/>
  <c r="C330" i="19"/>
  <c r="C331" i="19"/>
  <c r="C332" i="19"/>
  <c r="C333" i="19"/>
  <c r="C334" i="19"/>
  <c r="C335" i="19"/>
  <c r="C336" i="19"/>
  <c r="C337" i="19"/>
  <c r="C338" i="19"/>
  <c r="B370" i="19"/>
  <c r="B372" i="19"/>
  <c r="B321" i="19"/>
  <c r="B320" i="19"/>
  <c r="B319" i="19"/>
  <c r="B318" i="19"/>
  <c r="B317" i="19"/>
  <c r="B316" i="19"/>
  <c r="B315" i="19"/>
  <c r="B314" i="19"/>
  <c r="B313" i="19"/>
  <c r="B312" i="19"/>
  <c r="B311" i="19"/>
  <c r="B310" i="19"/>
  <c r="B309" i="19"/>
  <c r="B308" i="19"/>
  <c r="B307" i="19"/>
  <c r="B306" i="19"/>
  <c r="B305" i="19"/>
  <c r="B304" i="19"/>
  <c r="B303" i="19"/>
  <c r="B302" i="19"/>
  <c r="B301" i="19"/>
  <c r="B300" i="19"/>
  <c r="B299" i="19"/>
  <c r="B298" i="19"/>
  <c r="B297" i="19"/>
  <c r="B296" i="19"/>
  <c r="B295" i="19"/>
  <c r="B294" i="19"/>
  <c r="B293" i="19"/>
  <c r="B292" i="19"/>
  <c r="B291" i="19"/>
  <c r="B524" i="19"/>
  <c r="B522" i="19"/>
  <c r="B520" i="19"/>
  <c r="B518" i="19"/>
  <c r="B516" i="19"/>
  <c r="B514" i="19"/>
  <c r="B512" i="19"/>
  <c r="B510" i="19"/>
  <c r="B508" i="19"/>
  <c r="B506" i="19"/>
  <c r="B504" i="19"/>
  <c r="B502" i="19"/>
  <c r="B500" i="19"/>
  <c r="B499" i="19"/>
  <c r="B498" i="19"/>
  <c r="B497" i="19"/>
  <c r="B496" i="19"/>
  <c r="B495" i="19"/>
  <c r="B494" i="19"/>
  <c r="B493" i="19"/>
  <c r="B492" i="19"/>
  <c r="B491" i="19"/>
  <c r="B490" i="19"/>
  <c r="B489" i="19"/>
  <c r="B488" i="19"/>
  <c r="B487" i="19"/>
  <c r="B486" i="19"/>
  <c r="B485" i="19"/>
  <c r="B484" i="19"/>
  <c r="B483" i="19"/>
  <c r="B482" i="19"/>
  <c r="B481" i="19"/>
  <c r="B480" i="19"/>
  <c r="B479" i="19"/>
  <c r="B478" i="19"/>
  <c r="B477" i="19"/>
  <c r="B476" i="19"/>
  <c r="B475" i="19"/>
  <c r="B474" i="19"/>
  <c r="B473" i="19"/>
  <c r="B472" i="19"/>
  <c r="B471" i="19"/>
  <c r="B470" i="19"/>
  <c r="B469" i="19"/>
  <c r="B468" i="19"/>
  <c r="B467" i="19"/>
  <c r="B466" i="19"/>
  <c r="B465" i="19"/>
  <c r="B464" i="19"/>
  <c r="B463" i="19"/>
  <c r="B462" i="19"/>
  <c r="B461" i="19"/>
  <c r="B460" i="19"/>
  <c r="B459" i="19"/>
  <c r="B458" i="19"/>
  <c r="B457" i="19"/>
  <c r="C458" i="19"/>
  <c r="C456" i="19"/>
  <c r="C455" i="19"/>
  <c r="C454" i="19"/>
  <c r="C453" i="19"/>
  <c r="C452" i="19"/>
  <c r="C451" i="19"/>
  <c r="C450" i="19"/>
  <c r="C449" i="19"/>
  <c r="C448" i="19"/>
  <c r="C447" i="19"/>
  <c r="C446" i="19"/>
  <c r="C445" i="19"/>
  <c r="C444" i="19"/>
  <c r="C443" i="19"/>
  <c r="C442" i="19"/>
  <c r="C441" i="19"/>
  <c r="C440" i="19"/>
  <c r="C439" i="19"/>
  <c r="C438" i="19"/>
  <c r="C437" i="19"/>
  <c r="C436" i="19"/>
  <c r="C435" i="19"/>
  <c r="C434" i="19"/>
  <c r="C433" i="19"/>
  <c r="C432" i="19"/>
  <c r="C431" i="19"/>
  <c r="C430" i="19"/>
  <c r="C429" i="19"/>
  <c r="C428" i="19"/>
  <c r="C427" i="19"/>
  <c r="C426" i="19"/>
  <c r="C425" i="19"/>
  <c r="C424" i="19"/>
  <c r="C423" i="19"/>
  <c r="C422" i="19"/>
  <c r="C421" i="19"/>
  <c r="C420" i="19"/>
  <c r="C419" i="19"/>
  <c r="C418" i="19"/>
  <c r="C417" i="19"/>
  <c r="C416" i="19"/>
  <c r="C415" i="19"/>
  <c r="C414" i="19"/>
  <c r="C413" i="19"/>
  <c r="C412" i="19"/>
  <c r="C411" i="19"/>
  <c r="C410" i="19"/>
  <c r="C409" i="19"/>
  <c r="C408" i="19"/>
  <c r="C407" i="19"/>
  <c r="C406" i="19"/>
  <c r="C405" i="19"/>
  <c r="C404" i="19"/>
  <c r="C403" i="19"/>
  <c r="C402" i="19"/>
  <c r="C401" i="19"/>
  <c r="C400" i="19"/>
  <c r="C399" i="19"/>
  <c r="C398" i="19"/>
  <c r="C397" i="19"/>
  <c r="C396" i="19"/>
  <c r="C395" i="19"/>
  <c r="C394" i="19"/>
  <c r="C393" i="19"/>
  <c r="C392" i="19"/>
  <c r="C391" i="19"/>
  <c r="C390" i="19"/>
  <c r="C389" i="19"/>
  <c r="C388" i="19"/>
  <c r="C387" i="19"/>
  <c r="C386" i="19"/>
  <c r="C385" i="19"/>
  <c r="C384" i="19"/>
  <c r="C383" i="19"/>
  <c r="C382" i="19"/>
  <c r="C381" i="19"/>
  <c r="C380" i="19"/>
  <c r="C379" i="19"/>
  <c r="C378" i="19"/>
  <c r="C377" i="19"/>
  <c r="C376" i="19"/>
  <c r="C375" i="19"/>
  <c r="C374" i="19"/>
  <c r="C373" i="19"/>
  <c r="C372" i="19"/>
  <c r="C371" i="19"/>
  <c r="C370" i="19"/>
  <c r="C369" i="19"/>
  <c r="B340" i="19"/>
  <c r="B341" i="19"/>
  <c r="B342" i="19"/>
  <c r="B343" i="19"/>
  <c r="B344" i="19"/>
  <c r="B345" i="19"/>
  <c r="B346" i="19"/>
  <c r="B347" i="19"/>
  <c r="B348" i="19"/>
  <c r="B349" i="19"/>
  <c r="B350" i="19"/>
  <c r="B351" i="19"/>
  <c r="B352" i="19"/>
  <c r="B353" i="19"/>
  <c r="B354" i="19"/>
  <c r="B355" i="19"/>
  <c r="B356" i="19"/>
  <c r="B357" i="19"/>
  <c r="B358" i="19"/>
  <c r="B359" i="19"/>
  <c r="B360" i="19"/>
  <c r="B361" i="19"/>
  <c r="B362" i="19"/>
  <c r="B363" i="19"/>
  <c r="B364" i="19"/>
  <c r="B365" i="19"/>
  <c r="B366" i="19"/>
  <c r="B367" i="19"/>
  <c r="B368" i="19"/>
  <c r="B369" i="19"/>
  <c r="B371" i="19"/>
  <c r="B373" i="19"/>
  <c r="C321" i="19"/>
  <c r="C320" i="19"/>
  <c r="C319" i="19"/>
  <c r="C318" i="19"/>
  <c r="C317" i="19"/>
  <c r="C316" i="19"/>
  <c r="C315" i="19"/>
  <c r="C314" i="19"/>
  <c r="C313" i="19"/>
  <c r="C312" i="19"/>
  <c r="C311" i="19"/>
  <c r="C310" i="19"/>
  <c r="C309" i="19"/>
  <c r="C308" i="19"/>
  <c r="C307" i="19"/>
  <c r="C306" i="19"/>
  <c r="C305" i="19"/>
  <c r="C304" i="19"/>
  <c r="C303" i="19"/>
  <c r="C302" i="19"/>
  <c r="C301" i="19"/>
  <c r="C300" i="19"/>
  <c r="C299" i="19"/>
  <c r="C298" i="19"/>
  <c r="C297" i="19"/>
  <c r="C296" i="19"/>
  <c r="C295" i="19"/>
  <c r="C294" i="19"/>
  <c r="C293" i="19"/>
  <c r="C292" i="19"/>
  <c r="C291" i="19"/>
  <c r="C290" i="19"/>
  <c r="C289" i="19"/>
  <c r="C288" i="19"/>
  <c r="C287" i="19"/>
  <c r="C286" i="19"/>
  <c r="C285" i="19"/>
  <c r="C284" i="19"/>
  <c r="C283" i="19"/>
  <c r="C282" i="19"/>
  <c r="C281" i="19"/>
  <c r="C280" i="19"/>
  <c r="C279" i="19"/>
  <c r="B290" i="19"/>
  <c r="B289" i="19"/>
  <c r="B288" i="19"/>
  <c r="B287" i="19"/>
  <c r="B286" i="19"/>
  <c r="B285" i="19"/>
  <c r="B284" i="19"/>
  <c r="B283" i="19"/>
  <c r="B282" i="19"/>
  <c r="B281" i="19"/>
  <c r="B280" i="19"/>
  <c r="B279" i="19"/>
  <c r="C278" i="19"/>
  <c r="C277" i="19"/>
  <c r="C276" i="19"/>
  <c r="C275" i="19"/>
  <c r="C274" i="19"/>
  <c r="C273" i="19"/>
  <c r="C272" i="19"/>
  <c r="C271" i="19"/>
  <c r="C270" i="19"/>
  <c r="C269" i="19"/>
  <c r="C268" i="19"/>
  <c r="C267" i="19"/>
  <c r="C266" i="19"/>
  <c r="C265" i="19"/>
  <c r="C264" i="19"/>
  <c r="C263" i="19"/>
  <c r="C262" i="19"/>
  <c r="C261" i="19"/>
  <c r="C260" i="19"/>
  <c r="C259" i="19"/>
  <c r="C258" i="19"/>
  <c r="C257" i="19"/>
  <c r="C256" i="19"/>
  <c r="C255" i="19"/>
  <c r="C254" i="19"/>
  <c r="C253" i="19"/>
  <c r="C252" i="19"/>
  <c r="C251" i="19"/>
  <c r="C250" i="19"/>
  <c r="C249" i="19"/>
  <c r="C248" i="19"/>
  <c r="C247" i="19"/>
  <c r="C246" i="19"/>
  <c r="C245" i="19"/>
  <c r="C244" i="19"/>
  <c r="C243" i="19"/>
  <c r="C242" i="19"/>
  <c r="C241" i="19"/>
  <c r="C240" i="19"/>
  <c r="C239" i="19"/>
  <c r="C238" i="19"/>
  <c r="C237" i="19"/>
  <c r="C236" i="19"/>
  <c r="C235" i="19"/>
  <c r="C234" i="19"/>
  <c r="C233" i="19"/>
  <c r="C232" i="19"/>
  <c r="C231" i="19"/>
  <c r="C230" i="19"/>
  <c r="C229" i="19"/>
  <c r="C228" i="19"/>
  <c r="B227" i="19"/>
  <c r="B226" i="19"/>
  <c r="B225" i="19"/>
  <c r="B224" i="19"/>
  <c r="B223" i="19"/>
  <c r="B222" i="19"/>
  <c r="B221" i="19"/>
  <c r="B220" i="19"/>
  <c r="B219" i="19"/>
  <c r="B218" i="19"/>
  <c r="B217" i="19"/>
  <c r="B216" i="19"/>
  <c r="B215" i="19"/>
  <c r="B214" i="19"/>
  <c r="B213" i="19"/>
  <c r="B212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278" i="19"/>
  <c r="B277" i="19"/>
  <c r="B276" i="19"/>
  <c r="B275" i="19"/>
  <c r="B274" i="19"/>
  <c r="B273" i="19"/>
  <c r="B272" i="19"/>
  <c r="B271" i="19"/>
  <c r="B270" i="19"/>
  <c r="B269" i="19"/>
  <c r="B268" i="19"/>
  <c r="B267" i="19"/>
  <c r="B266" i="19"/>
  <c r="B265" i="19"/>
  <c r="B264" i="19"/>
  <c r="B263" i="19"/>
  <c r="B262" i="19"/>
  <c r="B261" i="19"/>
  <c r="B260" i="19"/>
  <c r="B259" i="19"/>
  <c r="B258" i="19"/>
  <c r="B257" i="19"/>
  <c r="B256" i="19"/>
  <c r="B255" i="19"/>
  <c r="B254" i="19"/>
  <c r="B253" i="19"/>
  <c r="B252" i="19"/>
  <c r="B251" i="19"/>
  <c r="B250" i="19"/>
  <c r="B249" i="19"/>
  <c r="B248" i="19"/>
  <c r="B247" i="19"/>
  <c r="B246" i="19"/>
  <c r="B245" i="19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C226" i="19"/>
  <c r="C225" i="19"/>
  <c r="C224" i="19"/>
  <c r="C223" i="19"/>
  <c r="C222" i="19"/>
  <c r="C221" i="19"/>
  <c r="C220" i="19"/>
  <c r="C219" i="19"/>
  <c r="C218" i="19"/>
  <c r="C217" i="19"/>
  <c r="C216" i="19"/>
  <c r="C215" i="19"/>
  <c r="C214" i="19"/>
  <c r="C213" i="19"/>
  <c r="C212" i="19"/>
  <c r="C211" i="19"/>
  <c r="C210" i="19"/>
  <c r="C209" i="19"/>
  <c r="C208" i="19"/>
  <c r="C207" i="19"/>
  <c r="C206" i="19"/>
  <c r="C205" i="19"/>
  <c r="C204" i="19"/>
  <c r="C203" i="19"/>
  <c r="C202" i="19"/>
  <c r="C201" i="19"/>
  <c r="C200" i="19"/>
  <c r="C199" i="19"/>
  <c r="C198" i="19"/>
  <c r="C197" i="19"/>
  <c r="C196" i="19"/>
  <c r="C195" i="19"/>
  <c r="C194" i="19"/>
  <c r="C193" i="19"/>
  <c r="C192" i="19"/>
  <c r="C191" i="19"/>
  <c r="C190" i="19"/>
  <c r="C189" i="19"/>
  <c r="C188" i="19"/>
  <c r="C187" i="19"/>
  <c r="C186" i="19"/>
  <c r="C185" i="19"/>
  <c r="C184" i="19"/>
  <c r="C183" i="19"/>
  <c r="C182" i="19"/>
  <c r="C181" i="19"/>
  <c r="C180" i="19"/>
  <c r="C179" i="19"/>
  <c r="C178" i="19"/>
  <c r="C177" i="19"/>
  <c r="C176" i="19"/>
  <c r="C175" i="19"/>
  <c r="C174" i="19"/>
  <c r="C173" i="19"/>
  <c r="C172" i="19"/>
  <c r="C171" i="19"/>
  <c r="C170" i="19"/>
  <c r="C169" i="19"/>
  <c r="C168" i="19"/>
  <c r="C167" i="19"/>
  <c r="C166" i="19"/>
  <c r="C165" i="19"/>
  <c r="C164" i="19"/>
  <c r="C163" i="19"/>
  <c r="C162" i="19"/>
  <c r="C161" i="19"/>
  <c r="C160" i="19"/>
  <c r="C159" i="19"/>
  <c r="C158" i="19"/>
  <c r="C157" i="19"/>
  <c r="C156" i="19"/>
  <c r="C155" i="19"/>
  <c r="C154" i="19"/>
  <c r="C153" i="19"/>
  <c r="C152" i="19"/>
  <c r="C151" i="19"/>
  <c r="C150" i="19"/>
  <c r="C149" i="19"/>
  <c r="C148" i="19"/>
  <c r="C147" i="19"/>
  <c r="C146" i="19"/>
  <c r="C145" i="19"/>
  <c r="C144" i="19"/>
  <c r="C143" i="19"/>
  <c r="C142" i="19"/>
  <c r="C141" i="19"/>
  <c r="C140" i="19"/>
  <c r="C139" i="19"/>
  <c r="C138" i="19"/>
  <c r="C137" i="19"/>
  <c r="C136" i="19"/>
  <c r="C135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339" i="19"/>
  <c r="C227" i="19"/>
  <c r="A621" i="17"/>
  <c r="A597" i="17"/>
  <c r="A573" i="17"/>
  <c r="A549" i="17"/>
  <c r="A525" i="17"/>
  <c r="A501" i="17"/>
  <c r="A477" i="17"/>
  <c r="A453" i="17"/>
  <c r="A429" i="17"/>
  <c r="A405" i="17"/>
  <c r="A381" i="17"/>
  <c r="A357" i="17"/>
  <c r="A333" i="17"/>
  <c r="A309" i="17"/>
  <c r="A285" i="17"/>
  <c r="A261" i="17"/>
  <c r="A237" i="17"/>
  <c r="A213" i="17"/>
  <c r="A189" i="17"/>
  <c r="A165" i="17"/>
  <c r="A141" i="17"/>
  <c r="A117" i="17"/>
  <c r="A93" i="17"/>
  <c r="A69" i="17"/>
  <c r="A45" i="17"/>
  <c r="A24" i="17"/>
  <c r="A605" i="9"/>
  <c r="B288" i="4"/>
  <c r="C288" i="4"/>
  <c r="D288" i="4"/>
  <c r="E288" i="4"/>
  <c r="F288" i="4"/>
  <c r="G288" i="4"/>
  <c r="H288" i="4"/>
  <c r="I288" i="4"/>
  <c r="J288" i="4"/>
  <c r="K288" i="4"/>
  <c r="L288" i="4"/>
  <c r="M288" i="4"/>
  <c r="N288" i="4"/>
  <c r="O288" i="4"/>
  <c r="P288" i="4"/>
  <c r="Q288" i="4"/>
  <c r="R288" i="4"/>
  <c r="A622" i="17" l="1"/>
  <c r="A598" i="17"/>
  <c r="A574" i="17"/>
  <c r="A550" i="17"/>
  <c r="A526" i="17"/>
  <c r="A502" i="17"/>
  <c r="A478" i="17"/>
  <c r="A454" i="17"/>
  <c r="A430" i="17"/>
  <c r="A406" i="17"/>
  <c r="A382" i="17"/>
  <c r="A358" i="17"/>
  <c r="A334" i="17"/>
  <c r="A310" i="17"/>
  <c r="A286" i="17"/>
  <c r="A262" i="17"/>
  <c r="A238" i="17"/>
  <c r="A214" i="17"/>
  <c r="A190" i="17"/>
  <c r="A166" i="17"/>
  <c r="A142" i="17"/>
  <c r="A118" i="17"/>
  <c r="A94" i="17"/>
  <c r="A70" i="17"/>
  <c r="A46" i="17"/>
  <c r="A25" i="17"/>
  <c r="A606" i="9"/>
  <c r="A3" i="10"/>
  <c r="B7" i="9" s="1"/>
  <c r="C9" i="9"/>
  <c r="C11" i="9"/>
  <c r="C13" i="9"/>
  <c r="C15" i="9"/>
  <c r="C17" i="9"/>
  <c r="B19" i="9"/>
  <c r="C20" i="9"/>
  <c r="C22" i="9"/>
  <c r="B24" i="9"/>
  <c r="G24" i="20" s="1"/>
  <c r="B27" i="9"/>
  <c r="C28" i="9"/>
  <c r="B30" i="9"/>
  <c r="C31" i="9"/>
  <c r="B33" i="9"/>
  <c r="C34" i="9"/>
  <c r="C37" i="9"/>
  <c r="B40" i="9"/>
  <c r="G40" i="20" s="1"/>
  <c r="B43" i="9"/>
  <c r="C44" i="9"/>
  <c r="B46" i="9"/>
  <c r="C47" i="9"/>
  <c r="B49" i="9"/>
  <c r="C50" i="9"/>
  <c r="C53" i="9"/>
  <c r="B56" i="9"/>
  <c r="G56" i="20" s="1"/>
  <c r="B59" i="9"/>
  <c r="C60" i="9"/>
  <c r="B62" i="9"/>
  <c r="C63" i="9"/>
  <c r="B65" i="9"/>
  <c r="C66" i="9"/>
  <c r="B69" i="9"/>
  <c r="C70" i="9"/>
  <c r="C71" i="9"/>
  <c r="B72" i="9"/>
  <c r="G72" i="20" s="1"/>
  <c r="C73" i="9"/>
  <c r="B74" i="9"/>
  <c r="C75" i="9"/>
  <c r="B76" i="9"/>
  <c r="C77" i="9"/>
  <c r="B78" i="9"/>
  <c r="C79" i="9"/>
  <c r="B80" i="9"/>
  <c r="C81" i="9"/>
  <c r="B82" i="9"/>
  <c r="C83" i="9"/>
  <c r="B84" i="9"/>
  <c r="C85" i="9"/>
  <c r="B86" i="9"/>
  <c r="C87" i="9"/>
  <c r="B88" i="9"/>
  <c r="C89" i="9"/>
  <c r="B90" i="9"/>
  <c r="C91" i="9"/>
  <c r="B92" i="9"/>
  <c r="C93" i="9"/>
  <c r="B94" i="9"/>
  <c r="C95" i="9"/>
  <c r="B96" i="9"/>
  <c r="C97" i="9"/>
  <c r="B98" i="9"/>
  <c r="C99" i="9"/>
  <c r="B100" i="9"/>
  <c r="C101" i="9"/>
  <c r="B102" i="9"/>
  <c r="C103" i="9"/>
  <c r="B104" i="9"/>
  <c r="C105" i="9"/>
  <c r="B106" i="9"/>
  <c r="C107" i="9"/>
  <c r="B108" i="9"/>
  <c r="C109" i="9"/>
  <c r="B110" i="9"/>
  <c r="C111" i="9"/>
  <c r="B112" i="9"/>
  <c r="C113" i="9"/>
  <c r="B114" i="9"/>
  <c r="G114" i="20" s="1"/>
  <c r="C114" i="9"/>
  <c r="D114" i="9"/>
  <c r="H114" i="9" s="1"/>
  <c r="B115" i="9"/>
  <c r="C115" i="9"/>
  <c r="D115" i="9"/>
  <c r="H115" i="9" s="1"/>
  <c r="B116" i="9"/>
  <c r="G116" i="20" s="1"/>
  <c r="C116" i="9"/>
  <c r="D116" i="9"/>
  <c r="B117" i="9"/>
  <c r="C117" i="9"/>
  <c r="D117" i="9"/>
  <c r="H117" i="9" s="1"/>
  <c r="B118" i="9"/>
  <c r="G118" i="20" s="1"/>
  <c r="C118" i="9"/>
  <c r="D118" i="9"/>
  <c r="H118" i="9" s="1"/>
  <c r="B119" i="9"/>
  <c r="C119" i="9"/>
  <c r="D119" i="9"/>
  <c r="H119" i="9" s="1"/>
  <c r="B120" i="9"/>
  <c r="G120" i="20" s="1"/>
  <c r="C120" i="9"/>
  <c r="D120" i="9"/>
  <c r="B121" i="9"/>
  <c r="C121" i="9"/>
  <c r="D121" i="9"/>
  <c r="H121" i="9" s="1"/>
  <c r="B122" i="9"/>
  <c r="G122" i="20" s="1"/>
  <c r="C122" i="9"/>
  <c r="D122" i="9"/>
  <c r="H122" i="9" s="1"/>
  <c r="B123" i="9"/>
  <c r="C123" i="9"/>
  <c r="D123" i="9"/>
  <c r="H123" i="9" s="1"/>
  <c r="B124" i="9"/>
  <c r="G124" i="20" s="1"/>
  <c r="C124" i="9"/>
  <c r="D124" i="9"/>
  <c r="B125" i="9"/>
  <c r="C125" i="9"/>
  <c r="D125" i="9"/>
  <c r="H125" i="9" s="1"/>
  <c r="B126" i="9"/>
  <c r="G126" i="20" s="1"/>
  <c r="C126" i="9"/>
  <c r="D126" i="9"/>
  <c r="H126" i="9" s="1"/>
  <c r="B127" i="9"/>
  <c r="C127" i="9"/>
  <c r="D127" i="9"/>
  <c r="H127" i="9" s="1"/>
  <c r="B128" i="9"/>
  <c r="G128" i="20" s="1"/>
  <c r="C128" i="9"/>
  <c r="D128" i="9"/>
  <c r="B129" i="9"/>
  <c r="C129" i="9"/>
  <c r="D129" i="9"/>
  <c r="H129" i="9" s="1"/>
  <c r="B130" i="9"/>
  <c r="G130" i="20" s="1"/>
  <c r="C130" i="9"/>
  <c r="D130" i="9"/>
  <c r="H130" i="9" s="1"/>
  <c r="B131" i="9"/>
  <c r="C131" i="9"/>
  <c r="D131" i="9"/>
  <c r="H131" i="9" s="1"/>
  <c r="B132" i="9"/>
  <c r="G132" i="20" s="1"/>
  <c r="C132" i="9"/>
  <c r="D132" i="9"/>
  <c r="B133" i="9"/>
  <c r="C133" i="9"/>
  <c r="D133" i="9"/>
  <c r="H133" i="9" s="1"/>
  <c r="B134" i="9"/>
  <c r="G134" i="20" s="1"/>
  <c r="C134" i="9"/>
  <c r="D134" i="9"/>
  <c r="H134" i="9" s="1"/>
  <c r="B135" i="9"/>
  <c r="C135" i="9"/>
  <c r="D135" i="9"/>
  <c r="H135" i="9" s="1"/>
  <c r="B136" i="9"/>
  <c r="G136" i="20" s="1"/>
  <c r="C136" i="9"/>
  <c r="D136" i="9"/>
  <c r="B137" i="9"/>
  <c r="C137" i="9"/>
  <c r="D137" i="9"/>
  <c r="H137" i="9" s="1"/>
  <c r="B138" i="9"/>
  <c r="G138" i="20" s="1"/>
  <c r="C138" i="9"/>
  <c r="D138" i="9"/>
  <c r="H138" i="9" s="1"/>
  <c r="B139" i="9"/>
  <c r="C139" i="9"/>
  <c r="D139" i="9"/>
  <c r="H139" i="9" s="1"/>
  <c r="B140" i="9"/>
  <c r="G140" i="20" s="1"/>
  <c r="C140" i="9"/>
  <c r="D140" i="9"/>
  <c r="B141" i="9"/>
  <c r="C141" i="9"/>
  <c r="D141" i="9"/>
  <c r="H141" i="9" s="1"/>
  <c r="B142" i="9"/>
  <c r="G142" i="20" s="1"/>
  <c r="C142" i="9"/>
  <c r="D142" i="9"/>
  <c r="H142" i="9" s="1"/>
  <c r="B143" i="9"/>
  <c r="C143" i="9"/>
  <c r="D143" i="9"/>
  <c r="H143" i="9" s="1"/>
  <c r="B144" i="9"/>
  <c r="G144" i="20" s="1"/>
  <c r="C144" i="9"/>
  <c r="D144" i="9"/>
  <c r="B145" i="9"/>
  <c r="C145" i="9"/>
  <c r="D145" i="9"/>
  <c r="H145" i="9" s="1"/>
  <c r="B146" i="9"/>
  <c r="G146" i="20" s="1"/>
  <c r="C146" i="9"/>
  <c r="D146" i="9"/>
  <c r="H146" i="9" s="1"/>
  <c r="B147" i="9"/>
  <c r="C147" i="9"/>
  <c r="D147" i="9"/>
  <c r="H147" i="9" s="1"/>
  <c r="B148" i="9"/>
  <c r="G148" i="20" s="1"/>
  <c r="C148" i="9"/>
  <c r="D148" i="9"/>
  <c r="B149" i="9"/>
  <c r="C149" i="9"/>
  <c r="D149" i="9"/>
  <c r="H149" i="9" s="1"/>
  <c r="B150" i="9"/>
  <c r="G150" i="20" s="1"/>
  <c r="C150" i="9"/>
  <c r="D150" i="9"/>
  <c r="H150" i="9" s="1"/>
  <c r="B151" i="9"/>
  <c r="C151" i="9"/>
  <c r="D151" i="9"/>
  <c r="H151" i="9" s="1"/>
  <c r="B152" i="9"/>
  <c r="G152" i="20" s="1"/>
  <c r="C152" i="9"/>
  <c r="D152" i="9"/>
  <c r="B153" i="9"/>
  <c r="C153" i="9"/>
  <c r="D153" i="9"/>
  <c r="H153" i="9" s="1"/>
  <c r="B154" i="9"/>
  <c r="G154" i="20" s="1"/>
  <c r="C154" i="9"/>
  <c r="D154" i="9"/>
  <c r="B155" i="9"/>
  <c r="C155" i="9"/>
  <c r="D155" i="9"/>
  <c r="H155" i="9" s="1"/>
  <c r="B156" i="9"/>
  <c r="G156" i="20" s="1"/>
  <c r="C156" i="9"/>
  <c r="D156" i="9"/>
  <c r="B157" i="9"/>
  <c r="C157" i="9"/>
  <c r="D157" i="9"/>
  <c r="H157" i="9" s="1"/>
  <c r="B158" i="9"/>
  <c r="G158" i="20" s="1"/>
  <c r="C158" i="9"/>
  <c r="D158" i="9"/>
  <c r="B159" i="9"/>
  <c r="C159" i="9"/>
  <c r="D159" i="9"/>
  <c r="H159" i="9" s="1"/>
  <c r="B160" i="9"/>
  <c r="G160" i="20" s="1"/>
  <c r="C160" i="9"/>
  <c r="D160" i="9"/>
  <c r="B161" i="9"/>
  <c r="C161" i="9"/>
  <c r="D161" i="9"/>
  <c r="H161" i="9" s="1"/>
  <c r="B162" i="9"/>
  <c r="G162" i="20" s="1"/>
  <c r="C162" i="9"/>
  <c r="D162" i="9"/>
  <c r="B163" i="9"/>
  <c r="C163" i="9"/>
  <c r="D163" i="9"/>
  <c r="H163" i="9" s="1"/>
  <c r="B164" i="9"/>
  <c r="G164" i="20" s="1"/>
  <c r="C164" i="9"/>
  <c r="D164" i="9"/>
  <c r="B165" i="9"/>
  <c r="C165" i="9"/>
  <c r="D165" i="9"/>
  <c r="H165" i="9" s="1"/>
  <c r="B166" i="9"/>
  <c r="G166" i="20" s="1"/>
  <c r="C166" i="9"/>
  <c r="D166" i="9"/>
  <c r="B167" i="9"/>
  <c r="C167" i="9"/>
  <c r="D167" i="9"/>
  <c r="H167" i="9" s="1"/>
  <c r="B168" i="9"/>
  <c r="G168" i="20" s="1"/>
  <c r="C168" i="9"/>
  <c r="D168" i="9"/>
  <c r="B169" i="9"/>
  <c r="C169" i="9"/>
  <c r="D169" i="9"/>
  <c r="H169" i="9" s="1"/>
  <c r="B170" i="9"/>
  <c r="G170" i="20" s="1"/>
  <c r="C170" i="9"/>
  <c r="D170" i="9"/>
  <c r="B171" i="9"/>
  <c r="C171" i="9"/>
  <c r="D171" i="9"/>
  <c r="H171" i="9" s="1"/>
  <c r="B172" i="9"/>
  <c r="G172" i="20" s="1"/>
  <c r="C172" i="9"/>
  <c r="D172" i="9"/>
  <c r="B173" i="9"/>
  <c r="C173" i="9"/>
  <c r="D173" i="9"/>
  <c r="H173" i="9" s="1"/>
  <c r="B174" i="9"/>
  <c r="G174" i="20" s="1"/>
  <c r="C174" i="9"/>
  <c r="D174" i="9"/>
  <c r="B175" i="9"/>
  <c r="C175" i="9"/>
  <c r="D175" i="9"/>
  <c r="H175" i="9" s="1"/>
  <c r="B176" i="9"/>
  <c r="G176" i="20" s="1"/>
  <c r="C176" i="9"/>
  <c r="D176" i="9"/>
  <c r="B177" i="9"/>
  <c r="C177" i="9"/>
  <c r="D177" i="9"/>
  <c r="H177" i="9" s="1"/>
  <c r="B178" i="9"/>
  <c r="G178" i="20" s="1"/>
  <c r="C178" i="9"/>
  <c r="D178" i="9"/>
  <c r="B179" i="9"/>
  <c r="C179" i="9"/>
  <c r="D179" i="9"/>
  <c r="H179" i="9" s="1"/>
  <c r="B180" i="9"/>
  <c r="G180" i="20" s="1"/>
  <c r="C180" i="9"/>
  <c r="D180" i="9"/>
  <c r="B181" i="9"/>
  <c r="C181" i="9"/>
  <c r="D181" i="9"/>
  <c r="H181" i="9" s="1"/>
  <c r="B182" i="9"/>
  <c r="G182" i="20" s="1"/>
  <c r="C182" i="9"/>
  <c r="D182" i="9"/>
  <c r="B183" i="9"/>
  <c r="C183" i="9"/>
  <c r="D183" i="9"/>
  <c r="H183" i="9" s="1"/>
  <c r="B184" i="9"/>
  <c r="G184" i="20" s="1"/>
  <c r="C184" i="9"/>
  <c r="D184" i="9"/>
  <c r="B185" i="9"/>
  <c r="C185" i="9"/>
  <c r="D185" i="9"/>
  <c r="H185" i="9" s="1"/>
  <c r="B186" i="9"/>
  <c r="G186" i="20" s="1"/>
  <c r="C186" i="9"/>
  <c r="D186" i="9"/>
  <c r="B187" i="9"/>
  <c r="C187" i="9"/>
  <c r="D187" i="9"/>
  <c r="H187" i="9" s="1"/>
  <c r="B188" i="9"/>
  <c r="G188" i="20" s="1"/>
  <c r="C188" i="9"/>
  <c r="D188" i="9"/>
  <c r="B189" i="9"/>
  <c r="C189" i="9"/>
  <c r="D189" i="9"/>
  <c r="H189" i="9" s="1"/>
  <c r="B190" i="9"/>
  <c r="G190" i="20" s="1"/>
  <c r="C190" i="9"/>
  <c r="D190" i="9"/>
  <c r="B191" i="9"/>
  <c r="C191" i="9"/>
  <c r="D191" i="9"/>
  <c r="H191" i="9" s="1"/>
  <c r="B192" i="9"/>
  <c r="G192" i="20" s="1"/>
  <c r="C192" i="9"/>
  <c r="D192" i="9"/>
  <c r="B193" i="9"/>
  <c r="C193" i="9"/>
  <c r="D193" i="9"/>
  <c r="H193" i="9" s="1"/>
  <c r="B194" i="9"/>
  <c r="G194" i="20" s="1"/>
  <c r="C194" i="9"/>
  <c r="D194" i="9"/>
  <c r="B195" i="9"/>
  <c r="C195" i="9"/>
  <c r="D195" i="9"/>
  <c r="H195" i="9" s="1"/>
  <c r="B196" i="9"/>
  <c r="C196" i="9"/>
  <c r="D196" i="9"/>
  <c r="H196" i="9" s="1"/>
  <c r="B197" i="9"/>
  <c r="C197" i="9"/>
  <c r="D197" i="9"/>
  <c r="H197" i="9" s="1"/>
  <c r="B198" i="9"/>
  <c r="C198" i="9"/>
  <c r="D198" i="9"/>
  <c r="H198" i="9" s="1"/>
  <c r="B199" i="9"/>
  <c r="C199" i="9"/>
  <c r="D199" i="9"/>
  <c r="H199" i="9" s="1"/>
  <c r="B200" i="9"/>
  <c r="C200" i="9"/>
  <c r="D200" i="9"/>
  <c r="H200" i="9" s="1"/>
  <c r="B201" i="9"/>
  <c r="C201" i="9"/>
  <c r="D201" i="9"/>
  <c r="H201" i="9" s="1"/>
  <c r="B202" i="9"/>
  <c r="C202" i="9"/>
  <c r="D202" i="9"/>
  <c r="B203" i="9"/>
  <c r="C203" i="9"/>
  <c r="D203" i="9"/>
  <c r="H203" i="9" s="1"/>
  <c r="B204" i="9"/>
  <c r="C204" i="9"/>
  <c r="D204" i="9"/>
  <c r="H204" i="9" s="1"/>
  <c r="B205" i="9"/>
  <c r="C205" i="9"/>
  <c r="D205" i="9"/>
  <c r="H205" i="9" s="1"/>
  <c r="B206" i="9"/>
  <c r="C206" i="9"/>
  <c r="D206" i="9"/>
  <c r="H206" i="9" s="1"/>
  <c r="B207" i="9"/>
  <c r="C207" i="9"/>
  <c r="D207" i="9"/>
  <c r="H207" i="9" s="1"/>
  <c r="B208" i="9"/>
  <c r="C208" i="9"/>
  <c r="D208" i="9"/>
  <c r="H208" i="9" s="1"/>
  <c r="B209" i="9"/>
  <c r="C209" i="9"/>
  <c r="D209" i="9"/>
  <c r="H209" i="9" s="1"/>
  <c r="B210" i="9"/>
  <c r="C210" i="9"/>
  <c r="D210" i="9"/>
  <c r="H210" i="9" s="1"/>
  <c r="B211" i="9"/>
  <c r="C211" i="9"/>
  <c r="D211" i="9"/>
  <c r="H211" i="9" s="1"/>
  <c r="B212" i="9"/>
  <c r="C212" i="9"/>
  <c r="D212" i="9"/>
  <c r="H212" i="9" s="1"/>
  <c r="B213" i="9"/>
  <c r="C213" i="9"/>
  <c r="D213" i="9"/>
  <c r="H213" i="9" s="1"/>
  <c r="B214" i="9"/>
  <c r="C214" i="9"/>
  <c r="D214" i="9"/>
  <c r="H214" i="9" s="1"/>
  <c r="B215" i="9"/>
  <c r="C215" i="9"/>
  <c r="D215" i="9"/>
  <c r="H215" i="9" s="1"/>
  <c r="B216" i="9"/>
  <c r="C216" i="9"/>
  <c r="D216" i="9"/>
  <c r="H216" i="9" s="1"/>
  <c r="B217" i="9"/>
  <c r="C217" i="9"/>
  <c r="D217" i="9"/>
  <c r="H217" i="9" s="1"/>
  <c r="B218" i="9"/>
  <c r="C218" i="9"/>
  <c r="D218" i="9"/>
  <c r="H218" i="9" s="1"/>
  <c r="B219" i="9"/>
  <c r="C219" i="9"/>
  <c r="D219" i="9"/>
  <c r="H219" i="9" s="1"/>
  <c r="B220" i="9"/>
  <c r="C220" i="9"/>
  <c r="D220" i="9"/>
  <c r="H220" i="9" s="1"/>
  <c r="B221" i="9"/>
  <c r="C221" i="9"/>
  <c r="D221" i="9"/>
  <c r="H221" i="9" s="1"/>
  <c r="B222" i="9"/>
  <c r="C222" i="9"/>
  <c r="D222" i="9"/>
  <c r="B223" i="9"/>
  <c r="C223" i="9"/>
  <c r="D223" i="9"/>
  <c r="H223" i="9" s="1"/>
  <c r="B224" i="9"/>
  <c r="C224" i="9"/>
  <c r="D224" i="9"/>
  <c r="H224" i="9" s="1"/>
  <c r="B225" i="9"/>
  <c r="C225" i="9"/>
  <c r="D225" i="9"/>
  <c r="H225" i="9" s="1"/>
  <c r="B226" i="9"/>
  <c r="C226" i="9"/>
  <c r="D226" i="9"/>
  <c r="H226" i="9" s="1"/>
  <c r="B227" i="9"/>
  <c r="C227" i="9"/>
  <c r="D227" i="9"/>
  <c r="H227" i="9" s="1"/>
  <c r="B228" i="9"/>
  <c r="C228" i="9"/>
  <c r="D228" i="9"/>
  <c r="H228" i="9" s="1"/>
  <c r="B229" i="9"/>
  <c r="C229" i="9"/>
  <c r="D229" i="9"/>
  <c r="H229" i="9" s="1"/>
  <c r="B230" i="9"/>
  <c r="C230" i="9"/>
  <c r="D230" i="9"/>
  <c r="H230" i="9" s="1"/>
  <c r="B231" i="9"/>
  <c r="C231" i="9"/>
  <c r="D231" i="9"/>
  <c r="H231" i="9" s="1"/>
  <c r="B232" i="9"/>
  <c r="C232" i="9"/>
  <c r="D232" i="9"/>
  <c r="H232" i="9" s="1"/>
  <c r="B233" i="9"/>
  <c r="C233" i="9"/>
  <c r="D233" i="9"/>
  <c r="H233" i="9" s="1"/>
  <c r="B234" i="9"/>
  <c r="C234" i="9"/>
  <c r="D234" i="9"/>
  <c r="H234" i="9" s="1"/>
  <c r="B235" i="9"/>
  <c r="C235" i="9"/>
  <c r="D235" i="9"/>
  <c r="H235" i="9" s="1"/>
  <c r="B236" i="9"/>
  <c r="G236" i="20" s="1"/>
  <c r="C236" i="9"/>
  <c r="D236" i="9"/>
  <c r="H236" i="9" s="1"/>
  <c r="B237" i="9"/>
  <c r="C237" i="9"/>
  <c r="D237" i="9"/>
  <c r="H237" i="9" s="1"/>
  <c r="B238" i="9"/>
  <c r="G238" i="20" s="1"/>
  <c r="C238" i="9"/>
  <c r="D238" i="9"/>
  <c r="H238" i="9" s="1"/>
  <c r="B239" i="9"/>
  <c r="C239" i="9"/>
  <c r="D239" i="9"/>
  <c r="H239" i="9" s="1"/>
  <c r="B240" i="9"/>
  <c r="G240" i="20" s="1"/>
  <c r="C240" i="9"/>
  <c r="D240" i="9"/>
  <c r="H240" i="9" s="1"/>
  <c r="B241" i="9"/>
  <c r="C241" i="9"/>
  <c r="D241" i="9"/>
  <c r="H241" i="9" s="1"/>
  <c r="B242" i="9"/>
  <c r="G242" i="20" s="1"/>
  <c r="C242" i="9"/>
  <c r="D242" i="9"/>
  <c r="H242" i="9" s="1"/>
  <c r="B243" i="9"/>
  <c r="C243" i="9"/>
  <c r="D243" i="9"/>
  <c r="H243" i="9" s="1"/>
  <c r="B244" i="9"/>
  <c r="G244" i="20" s="1"/>
  <c r="C244" i="9"/>
  <c r="D244" i="9"/>
  <c r="H244" i="9" s="1"/>
  <c r="B245" i="9"/>
  <c r="C245" i="9"/>
  <c r="D245" i="9"/>
  <c r="H245" i="9" s="1"/>
  <c r="B246" i="9"/>
  <c r="G246" i="20" s="1"/>
  <c r="C246" i="9"/>
  <c r="D246" i="9"/>
  <c r="H246" i="9" s="1"/>
  <c r="B247" i="9"/>
  <c r="C247" i="9"/>
  <c r="D247" i="9"/>
  <c r="H247" i="9" s="1"/>
  <c r="B248" i="9"/>
  <c r="G248" i="20" s="1"/>
  <c r="C248" i="9"/>
  <c r="D248" i="9"/>
  <c r="B249" i="9"/>
  <c r="C249" i="9"/>
  <c r="D249" i="9"/>
  <c r="H249" i="9" s="1"/>
  <c r="B250" i="9"/>
  <c r="C250" i="9"/>
  <c r="D250" i="9"/>
  <c r="B251" i="9"/>
  <c r="C251" i="9"/>
  <c r="D251" i="9"/>
  <c r="H251" i="9" s="1"/>
  <c r="B252" i="9"/>
  <c r="C252" i="9"/>
  <c r="D252" i="9"/>
  <c r="B253" i="9"/>
  <c r="C253" i="9"/>
  <c r="D253" i="9"/>
  <c r="H253" i="9" s="1"/>
  <c r="B254" i="9"/>
  <c r="C254" i="9"/>
  <c r="D254" i="9"/>
  <c r="B255" i="9"/>
  <c r="C255" i="9"/>
  <c r="D255" i="9"/>
  <c r="H255" i="9" s="1"/>
  <c r="B256" i="9"/>
  <c r="C256" i="9"/>
  <c r="D256" i="9"/>
  <c r="H256" i="9" s="1"/>
  <c r="B257" i="9"/>
  <c r="C257" i="9"/>
  <c r="D257" i="9"/>
  <c r="H257" i="9" s="1"/>
  <c r="B258" i="9"/>
  <c r="C258" i="9"/>
  <c r="D258" i="9"/>
  <c r="B259" i="9"/>
  <c r="C259" i="9"/>
  <c r="D259" i="9"/>
  <c r="H259" i="9" s="1"/>
  <c r="B260" i="9"/>
  <c r="C260" i="9"/>
  <c r="D260" i="9"/>
  <c r="H260" i="9" s="1"/>
  <c r="B261" i="9"/>
  <c r="C261" i="9"/>
  <c r="D261" i="9"/>
  <c r="H261" i="9" s="1"/>
  <c r="B262" i="9"/>
  <c r="C262" i="9"/>
  <c r="D262" i="9"/>
  <c r="B263" i="9"/>
  <c r="C263" i="9"/>
  <c r="D263" i="9"/>
  <c r="H263" i="9" s="1"/>
  <c r="B264" i="9"/>
  <c r="C264" i="9"/>
  <c r="D264" i="9"/>
  <c r="H264" i="9" s="1"/>
  <c r="B265" i="9"/>
  <c r="C265" i="9"/>
  <c r="D265" i="9"/>
  <c r="H265" i="9" s="1"/>
  <c r="B266" i="9"/>
  <c r="C266" i="9"/>
  <c r="D266" i="9"/>
  <c r="B267" i="9"/>
  <c r="C267" i="9"/>
  <c r="D267" i="9"/>
  <c r="H267" i="9" s="1"/>
  <c r="B268" i="9"/>
  <c r="C268" i="9"/>
  <c r="D268" i="9"/>
  <c r="H268" i="9" s="1"/>
  <c r="B269" i="9"/>
  <c r="C269" i="9"/>
  <c r="D269" i="9"/>
  <c r="H269" i="9" s="1"/>
  <c r="B270" i="9"/>
  <c r="C270" i="9"/>
  <c r="D270" i="9"/>
  <c r="B271" i="9"/>
  <c r="C271" i="9"/>
  <c r="D271" i="9"/>
  <c r="H271" i="9" s="1"/>
  <c r="B272" i="9"/>
  <c r="C272" i="9"/>
  <c r="D272" i="9"/>
  <c r="H272" i="9" s="1"/>
  <c r="B273" i="9"/>
  <c r="C273" i="9"/>
  <c r="D273" i="9"/>
  <c r="H273" i="9" s="1"/>
  <c r="B274" i="9"/>
  <c r="C274" i="9"/>
  <c r="D274" i="9"/>
  <c r="H274" i="9" s="1"/>
  <c r="B275" i="9"/>
  <c r="C275" i="9"/>
  <c r="D275" i="9"/>
  <c r="H275" i="9" s="1"/>
  <c r="B276" i="9"/>
  <c r="C276" i="9"/>
  <c r="D276" i="9"/>
  <c r="H276" i="9" s="1"/>
  <c r="B277" i="9"/>
  <c r="C277" i="9"/>
  <c r="D277" i="9"/>
  <c r="H277" i="9" s="1"/>
  <c r="B278" i="9"/>
  <c r="C278" i="9"/>
  <c r="D278" i="9"/>
  <c r="H278" i="9" s="1"/>
  <c r="B279" i="9"/>
  <c r="C279" i="9"/>
  <c r="D279" i="9"/>
  <c r="H279" i="9" s="1"/>
  <c r="B280" i="9"/>
  <c r="C280" i="9"/>
  <c r="D280" i="9"/>
  <c r="H280" i="9" s="1"/>
  <c r="B281" i="9"/>
  <c r="C281" i="9"/>
  <c r="D281" i="9"/>
  <c r="H281" i="9" s="1"/>
  <c r="B282" i="9"/>
  <c r="C282" i="9"/>
  <c r="D282" i="9"/>
  <c r="H282" i="9" s="1"/>
  <c r="B283" i="9"/>
  <c r="C283" i="9"/>
  <c r="D283" i="9"/>
  <c r="H283" i="9" s="1"/>
  <c r="B284" i="9"/>
  <c r="C284" i="9"/>
  <c r="D284" i="9"/>
  <c r="H284" i="9" s="1"/>
  <c r="B285" i="9"/>
  <c r="C285" i="9"/>
  <c r="D285" i="9"/>
  <c r="H285" i="9" s="1"/>
  <c r="B286" i="9"/>
  <c r="C286" i="9"/>
  <c r="D286" i="9"/>
  <c r="H286" i="9" s="1"/>
  <c r="B287" i="9"/>
  <c r="C287" i="9"/>
  <c r="D287" i="9"/>
  <c r="H287" i="9" s="1"/>
  <c r="B288" i="9"/>
  <c r="C288" i="9"/>
  <c r="D288" i="9"/>
  <c r="H288" i="9" s="1"/>
  <c r="B289" i="9"/>
  <c r="C289" i="9"/>
  <c r="D289" i="9"/>
  <c r="H289" i="9" s="1"/>
  <c r="B290" i="9"/>
  <c r="C290" i="9"/>
  <c r="D290" i="9"/>
  <c r="H290" i="9" s="1"/>
  <c r="B291" i="9"/>
  <c r="C291" i="9"/>
  <c r="D291" i="9"/>
  <c r="H291" i="9" s="1"/>
  <c r="B292" i="9"/>
  <c r="C292" i="9"/>
  <c r="D292" i="9"/>
  <c r="H292" i="9" s="1"/>
  <c r="B293" i="9"/>
  <c r="C293" i="9"/>
  <c r="D293" i="9"/>
  <c r="H293" i="9" s="1"/>
  <c r="B294" i="9"/>
  <c r="C294" i="9"/>
  <c r="D294" i="9"/>
  <c r="H294" i="9" s="1"/>
  <c r="B295" i="9"/>
  <c r="C295" i="9"/>
  <c r="D295" i="9"/>
  <c r="H295" i="9" s="1"/>
  <c r="B296" i="9"/>
  <c r="C296" i="9"/>
  <c r="D296" i="9"/>
  <c r="H296" i="9" s="1"/>
  <c r="B297" i="9"/>
  <c r="C297" i="9"/>
  <c r="D297" i="9"/>
  <c r="H297" i="9" s="1"/>
  <c r="B298" i="9"/>
  <c r="C298" i="9"/>
  <c r="D298" i="9"/>
  <c r="H298" i="9" s="1"/>
  <c r="B299" i="9"/>
  <c r="C299" i="9"/>
  <c r="D299" i="9"/>
  <c r="H299" i="9" s="1"/>
  <c r="B300" i="9"/>
  <c r="C300" i="9"/>
  <c r="D300" i="9"/>
  <c r="H300" i="9" s="1"/>
  <c r="B301" i="9"/>
  <c r="C301" i="9"/>
  <c r="D301" i="9"/>
  <c r="H301" i="9" s="1"/>
  <c r="B302" i="9"/>
  <c r="C302" i="9"/>
  <c r="D302" i="9"/>
  <c r="H302" i="9" s="1"/>
  <c r="B303" i="9"/>
  <c r="C303" i="9"/>
  <c r="D303" i="9"/>
  <c r="H303" i="9" s="1"/>
  <c r="B304" i="9"/>
  <c r="C304" i="9"/>
  <c r="D304" i="9"/>
  <c r="H304" i="9" s="1"/>
  <c r="B305" i="9"/>
  <c r="C305" i="9"/>
  <c r="D305" i="9"/>
  <c r="H305" i="9" s="1"/>
  <c r="B306" i="9"/>
  <c r="C306" i="9"/>
  <c r="D306" i="9"/>
  <c r="H306" i="9" s="1"/>
  <c r="B307" i="9"/>
  <c r="C307" i="9"/>
  <c r="D307" i="9"/>
  <c r="H307" i="9" s="1"/>
  <c r="B308" i="9"/>
  <c r="C308" i="9"/>
  <c r="D308" i="9"/>
  <c r="H308" i="9" s="1"/>
  <c r="B309" i="9"/>
  <c r="C309" i="9"/>
  <c r="D309" i="9"/>
  <c r="H309" i="9" s="1"/>
  <c r="B310" i="9"/>
  <c r="C310" i="9"/>
  <c r="D310" i="9"/>
  <c r="H310" i="9" s="1"/>
  <c r="B311" i="9"/>
  <c r="C311" i="9"/>
  <c r="D311" i="9"/>
  <c r="H311" i="9" s="1"/>
  <c r="B312" i="9"/>
  <c r="C312" i="9"/>
  <c r="D312" i="9"/>
  <c r="H312" i="9" s="1"/>
  <c r="B313" i="9"/>
  <c r="C313" i="9"/>
  <c r="D313" i="9"/>
  <c r="H313" i="9" s="1"/>
  <c r="B314" i="9"/>
  <c r="C314" i="9"/>
  <c r="D314" i="9"/>
  <c r="H314" i="9" s="1"/>
  <c r="B315" i="9"/>
  <c r="C315" i="9"/>
  <c r="D315" i="9"/>
  <c r="H315" i="9" s="1"/>
  <c r="B316" i="9"/>
  <c r="C316" i="9"/>
  <c r="D316" i="9"/>
  <c r="H316" i="9" s="1"/>
  <c r="B317" i="9"/>
  <c r="C317" i="9"/>
  <c r="D317" i="9"/>
  <c r="H317" i="9" s="1"/>
  <c r="B318" i="9"/>
  <c r="C318" i="9"/>
  <c r="D318" i="9"/>
  <c r="H318" i="9" s="1"/>
  <c r="B319" i="9"/>
  <c r="C319" i="9"/>
  <c r="D319" i="9"/>
  <c r="H319" i="9" s="1"/>
  <c r="B320" i="9"/>
  <c r="C320" i="9"/>
  <c r="D320" i="9"/>
  <c r="H320" i="9" s="1"/>
  <c r="B321" i="9"/>
  <c r="C321" i="9"/>
  <c r="D321" i="9"/>
  <c r="H321" i="9" s="1"/>
  <c r="B322" i="9"/>
  <c r="C322" i="9"/>
  <c r="D322" i="9"/>
  <c r="H322" i="9" s="1"/>
  <c r="B323" i="9"/>
  <c r="C323" i="9"/>
  <c r="D323" i="9"/>
  <c r="H323" i="9" s="1"/>
  <c r="B324" i="9"/>
  <c r="C324" i="9"/>
  <c r="D324" i="9"/>
  <c r="H324" i="9" s="1"/>
  <c r="B325" i="9"/>
  <c r="C325" i="9"/>
  <c r="D325" i="9"/>
  <c r="H325" i="9" s="1"/>
  <c r="B326" i="9"/>
  <c r="C326" i="9"/>
  <c r="D326" i="9"/>
  <c r="H326" i="9" s="1"/>
  <c r="B327" i="9"/>
  <c r="C327" i="9"/>
  <c r="D327" i="9"/>
  <c r="H327" i="9" s="1"/>
  <c r="B328" i="9"/>
  <c r="C328" i="9"/>
  <c r="D328" i="9"/>
  <c r="H328" i="9" s="1"/>
  <c r="B329" i="9"/>
  <c r="C329" i="9"/>
  <c r="D329" i="9"/>
  <c r="H329" i="9" s="1"/>
  <c r="B330" i="9"/>
  <c r="C330" i="9"/>
  <c r="D330" i="9"/>
  <c r="H330" i="9" s="1"/>
  <c r="B331" i="9"/>
  <c r="C331" i="9"/>
  <c r="D331" i="9"/>
  <c r="H331" i="9" s="1"/>
  <c r="B332" i="9"/>
  <c r="C332" i="9"/>
  <c r="D332" i="9"/>
  <c r="H332" i="9" s="1"/>
  <c r="B333" i="9"/>
  <c r="C333" i="9"/>
  <c r="D333" i="9"/>
  <c r="H333" i="9" s="1"/>
  <c r="B334" i="9"/>
  <c r="C334" i="9"/>
  <c r="D334" i="9"/>
  <c r="H334" i="9" s="1"/>
  <c r="B335" i="9"/>
  <c r="C335" i="9"/>
  <c r="D335" i="9"/>
  <c r="H335" i="9" s="1"/>
  <c r="B336" i="9"/>
  <c r="C336" i="9"/>
  <c r="D336" i="9"/>
  <c r="H336" i="9" s="1"/>
  <c r="B337" i="9"/>
  <c r="C337" i="9"/>
  <c r="D337" i="9"/>
  <c r="H337" i="9" s="1"/>
  <c r="B338" i="9"/>
  <c r="C338" i="9"/>
  <c r="D338" i="9"/>
  <c r="H338" i="9" s="1"/>
  <c r="B339" i="9"/>
  <c r="C339" i="9"/>
  <c r="D339" i="9"/>
  <c r="H339" i="9" s="1"/>
  <c r="B340" i="9"/>
  <c r="C340" i="9"/>
  <c r="D340" i="9"/>
  <c r="H340" i="9" s="1"/>
  <c r="B341" i="9"/>
  <c r="C341" i="9"/>
  <c r="D341" i="9"/>
  <c r="H341" i="9" s="1"/>
  <c r="B342" i="9"/>
  <c r="C342" i="9"/>
  <c r="D342" i="9"/>
  <c r="H342" i="9" s="1"/>
  <c r="B343" i="9"/>
  <c r="C343" i="9"/>
  <c r="D343" i="9"/>
  <c r="H343" i="9" s="1"/>
  <c r="B344" i="9"/>
  <c r="C344" i="9"/>
  <c r="D344" i="9"/>
  <c r="H344" i="9" s="1"/>
  <c r="B345" i="9"/>
  <c r="C345" i="9"/>
  <c r="D345" i="9"/>
  <c r="H345" i="9" s="1"/>
  <c r="B346" i="9"/>
  <c r="C346" i="9"/>
  <c r="D346" i="9"/>
  <c r="H346" i="9" s="1"/>
  <c r="B347" i="9"/>
  <c r="C347" i="9"/>
  <c r="D347" i="9"/>
  <c r="H347" i="9" s="1"/>
  <c r="B348" i="9"/>
  <c r="C348" i="9"/>
  <c r="D348" i="9"/>
  <c r="H348" i="9" s="1"/>
  <c r="B349" i="9"/>
  <c r="C349" i="9"/>
  <c r="D349" i="9"/>
  <c r="H349" i="9" s="1"/>
  <c r="B350" i="9"/>
  <c r="C350" i="9"/>
  <c r="D350" i="9"/>
  <c r="H350" i="9" s="1"/>
  <c r="B351" i="9"/>
  <c r="C351" i="9"/>
  <c r="D351" i="9"/>
  <c r="H351" i="9" s="1"/>
  <c r="B352" i="9"/>
  <c r="C352" i="9"/>
  <c r="B353" i="9"/>
  <c r="C353" i="9"/>
  <c r="D353" i="9"/>
  <c r="H353" i="9" s="1"/>
  <c r="B354" i="9"/>
  <c r="C354" i="9"/>
  <c r="D354" i="9"/>
  <c r="H354" i="9" s="1"/>
  <c r="B355" i="9"/>
  <c r="A355" i="11" s="1"/>
  <c r="H355" i="11" s="1"/>
  <c r="C355" i="9"/>
  <c r="D355" i="9"/>
  <c r="H355" i="9" s="1"/>
  <c r="B356" i="9"/>
  <c r="C356" i="9"/>
  <c r="B357" i="9"/>
  <c r="C357" i="9"/>
  <c r="D357" i="9"/>
  <c r="H357" i="9" s="1"/>
  <c r="B358" i="9"/>
  <c r="C358" i="9"/>
  <c r="D358" i="9"/>
  <c r="H358" i="9" s="1"/>
  <c r="B359" i="9"/>
  <c r="C359" i="9"/>
  <c r="D359" i="9"/>
  <c r="H359" i="9" s="1"/>
  <c r="B360" i="9"/>
  <c r="C360" i="9"/>
  <c r="B361" i="9"/>
  <c r="C361" i="9"/>
  <c r="D361" i="9"/>
  <c r="H361" i="9" s="1"/>
  <c r="B362" i="9"/>
  <c r="C362" i="9"/>
  <c r="D362" i="9"/>
  <c r="H362" i="9" s="1"/>
  <c r="B363" i="9"/>
  <c r="A363" i="11" s="1"/>
  <c r="H363" i="11" s="1"/>
  <c r="C363" i="9"/>
  <c r="D363" i="9"/>
  <c r="H363" i="9" s="1"/>
  <c r="B364" i="9"/>
  <c r="C364" i="9"/>
  <c r="B365" i="9"/>
  <c r="C365" i="9"/>
  <c r="D365" i="9"/>
  <c r="H365" i="9" s="1"/>
  <c r="B366" i="9"/>
  <c r="C366" i="9"/>
  <c r="D366" i="9"/>
  <c r="H366" i="9" s="1"/>
  <c r="B367" i="9"/>
  <c r="C367" i="9"/>
  <c r="D367" i="9"/>
  <c r="H367" i="9" s="1"/>
  <c r="B368" i="9"/>
  <c r="C368" i="9"/>
  <c r="B369" i="9"/>
  <c r="C369" i="9"/>
  <c r="D369" i="9"/>
  <c r="H369" i="9" s="1"/>
  <c r="B370" i="9"/>
  <c r="C370" i="9"/>
  <c r="D370" i="9"/>
  <c r="H370" i="9" s="1"/>
  <c r="B371" i="9"/>
  <c r="A371" i="11" s="1"/>
  <c r="H371" i="11" s="1"/>
  <c r="C371" i="9"/>
  <c r="D371" i="9"/>
  <c r="H371" i="9" s="1"/>
  <c r="B372" i="9"/>
  <c r="C372" i="9"/>
  <c r="B373" i="9"/>
  <c r="C373" i="9"/>
  <c r="D373" i="9"/>
  <c r="H373" i="9" s="1"/>
  <c r="B374" i="9"/>
  <c r="C374" i="9"/>
  <c r="D374" i="9"/>
  <c r="H374" i="9" s="1"/>
  <c r="B375" i="9"/>
  <c r="C375" i="9"/>
  <c r="D375" i="9"/>
  <c r="H375" i="9" s="1"/>
  <c r="B376" i="9"/>
  <c r="C376" i="9"/>
  <c r="B377" i="9"/>
  <c r="C377" i="9"/>
  <c r="D377" i="9"/>
  <c r="H377" i="9" s="1"/>
  <c r="B378" i="9"/>
  <c r="C378" i="9"/>
  <c r="D378" i="9"/>
  <c r="H378" i="9" s="1"/>
  <c r="B379" i="9"/>
  <c r="A379" i="11" s="1"/>
  <c r="H379" i="11" s="1"/>
  <c r="C379" i="9"/>
  <c r="D379" i="9"/>
  <c r="H379" i="9" s="1"/>
  <c r="B380" i="9"/>
  <c r="C380" i="9"/>
  <c r="B381" i="9"/>
  <c r="C381" i="9"/>
  <c r="D381" i="9"/>
  <c r="H381" i="9" s="1"/>
  <c r="B382" i="9"/>
  <c r="C382" i="9"/>
  <c r="D382" i="9"/>
  <c r="H382" i="9" s="1"/>
  <c r="B383" i="9"/>
  <c r="C383" i="9"/>
  <c r="D383" i="9"/>
  <c r="H383" i="9" s="1"/>
  <c r="B384" i="9"/>
  <c r="C384" i="9"/>
  <c r="B385" i="9"/>
  <c r="C385" i="9"/>
  <c r="D385" i="9"/>
  <c r="H385" i="9" s="1"/>
  <c r="B386" i="9"/>
  <c r="C386" i="9"/>
  <c r="D386" i="9"/>
  <c r="H386" i="9" s="1"/>
  <c r="B387" i="9"/>
  <c r="A387" i="11" s="1"/>
  <c r="H387" i="11" s="1"/>
  <c r="C387" i="9"/>
  <c r="D387" i="9"/>
  <c r="H387" i="9" s="1"/>
  <c r="B388" i="9"/>
  <c r="C388" i="9"/>
  <c r="B389" i="9"/>
  <c r="C389" i="9"/>
  <c r="D389" i="9"/>
  <c r="H389" i="9" s="1"/>
  <c r="B390" i="9"/>
  <c r="C390" i="9"/>
  <c r="D390" i="9"/>
  <c r="H390" i="9" s="1"/>
  <c r="B391" i="9"/>
  <c r="C391" i="9"/>
  <c r="D391" i="9"/>
  <c r="H391" i="9" s="1"/>
  <c r="B392" i="9"/>
  <c r="C392" i="9"/>
  <c r="D392" i="9"/>
  <c r="H392" i="9" s="1"/>
  <c r="B393" i="9"/>
  <c r="C393" i="9"/>
  <c r="D393" i="9"/>
  <c r="H393" i="9" s="1"/>
  <c r="B394" i="9"/>
  <c r="C394" i="9"/>
  <c r="D394" i="9"/>
  <c r="H394" i="9" s="1"/>
  <c r="B395" i="9"/>
  <c r="C395" i="9"/>
  <c r="D395" i="9"/>
  <c r="H395" i="9" s="1"/>
  <c r="B396" i="9"/>
  <c r="C396" i="9"/>
  <c r="D396" i="9"/>
  <c r="H396" i="9" s="1"/>
  <c r="B397" i="9"/>
  <c r="C397" i="9"/>
  <c r="D397" i="9"/>
  <c r="H397" i="9" s="1"/>
  <c r="B398" i="9"/>
  <c r="C398" i="9"/>
  <c r="B399" i="9"/>
  <c r="A399" i="11" s="1"/>
  <c r="H399" i="11" s="1"/>
  <c r="C399" i="9"/>
  <c r="D399" i="9"/>
  <c r="H399" i="9" s="1"/>
  <c r="B400" i="9"/>
  <c r="C400" i="9"/>
  <c r="D400" i="9"/>
  <c r="H400" i="9" s="1"/>
  <c r="B401" i="9"/>
  <c r="C401" i="9"/>
  <c r="D401" i="9"/>
  <c r="H401" i="9" s="1"/>
  <c r="B402" i="9"/>
  <c r="C402" i="9"/>
  <c r="B403" i="9"/>
  <c r="C403" i="9"/>
  <c r="D403" i="9"/>
  <c r="H403" i="9" s="1"/>
  <c r="B404" i="9"/>
  <c r="C404" i="9"/>
  <c r="D404" i="9"/>
  <c r="H404" i="9" s="1"/>
  <c r="B405" i="9"/>
  <c r="C405" i="9"/>
  <c r="D405" i="9"/>
  <c r="H405" i="9" s="1"/>
  <c r="B406" i="9"/>
  <c r="G406" i="20" s="1"/>
  <c r="C406" i="9"/>
  <c r="D406" i="9"/>
  <c r="H406" i="9" s="1"/>
  <c r="B407" i="9"/>
  <c r="C407" i="9"/>
  <c r="D407" i="9"/>
  <c r="H407" i="9" s="1"/>
  <c r="B408" i="9"/>
  <c r="A408" i="11" s="1"/>
  <c r="H408" i="11" s="1"/>
  <c r="C408" i="9"/>
  <c r="B409" i="9"/>
  <c r="C409" i="9"/>
  <c r="D409" i="9"/>
  <c r="H409" i="9" s="1"/>
  <c r="B410" i="9"/>
  <c r="C410" i="9"/>
  <c r="B411" i="9"/>
  <c r="C411" i="9"/>
  <c r="D411" i="9"/>
  <c r="H411" i="9" s="1"/>
  <c r="B412" i="9"/>
  <c r="A412" i="11" s="1"/>
  <c r="H412" i="11" s="1"/>
  <c r="C412" i="9"/>
  <c r="B413" i="9"/>
  <c r="C413" i="9"/>
  <c r="D413" i="9"/>
  <c r="H413" i="9" s="1"/>
  <c r="B414" i="9"/>
  <c r="C414" i="9"/>
  <c r="B415" i="9"/>
  <c r="C415" i="9"/>
  <c r="D415" i="9"/>
  <c r="H415" i="9" s="1"/>
  <c r="B416" i="9"/>
  <c r="A416" i="11" s="1"/>
  <c r="H416" i="11" s="1"/>
  <c r="C416" i="9"/>
  <c r="B417" i="9"/>
  <c r="C417" i="9"/>
  <c r="D417" i="9"/>
  <c r="H417" i="9" s="1"/>
  <c r="B418" i="9"/>
  <c r="C418" i="9"/>
  <c r="B419" i="9"/>
  <c r="C419" i="9"/>
  <c r="D419" i="9"/>
  <c r="H419" i="9" s="1"/>
  <c r="B420" i="9"/>
  <c r="A420" i="11" s="1"/>
  <c r="H420" i="11" s="1"/>
  <c r="C420" i="9"/>
  <c r="B421" i="9"/>
  <c r="C421" i="9"/>
  <c r="D421" i="9"/>
  <c r="H421" i="9" s="1"/>
  <c r="B422" i="9"/>
  <c r="C422" i="9"/>
  <c r="B423" i="9"/>
  <c r="C423" i="9"/>
  <c r="D423" i="9"/>
  <c r="H423" i="9" s="1"/>
  <c r="B424" i="9"/>
  <c r="A424" i="11" s="1"/>
  <c r="H424" i="11" s="1"/>
  <c r="C424" i="9"/>
  <c r="B425" i="9"/>
  <c r="C425" i="9"/>
  <c r="D425" i="9"/>
  <c r="H425" i="9" s="1"/>
  <c r="B426" i="9"/>
  <c r="C426" i="9"/>
  <c r="B427" i="9"/>
  <c r="C427" i="9"/>
  <c r="D427" i="9"/>
  <c r="H427" i="9" s="1"/>
  <c r="B428" i="9"/>
  <c r="A428" i="11" s="1"/>
  <c r="H428" i="11" s="1"/>
  <c r="C428" i="9"/>
  <c r="B429" i="9"/>
  <c r="C429" i="9"/>
  <c r="D429" i="9"/>
  <c r="H429" i="9" s="1"/>
  <c r="B430" i="9"/>
  <c r="C430" i="9"/>
  <c r="B431" i="9"/>
  <c r="C431" i="9"/>
  <c r="D431" i="9"/>
  <c r="H431" i="9" s="1"/>
  <c r="B432" i="9"/>
  <c r="A432" i="11" s="1"/>
  <c r="H432" i="11" s="1"/>
  <c r="C432" i="9"/>
  <c r="B433" i="9"/>
  <c r="C433" i="9"/>
  <c r="D433" i="9"/>
  <c r="H433" i="9" s="1"/>
  <c r="B434" i="9"/>
  <c r="C434" i="9"/>
  <c r="B435" i="9"/>
  <c r="C435" i="9"/>
  <c r="D435" i="9"/>
  <c r="H435" i="9" s="1"/>
  <c r="B436" i="9"/>
  <c r="C436" i="9"/>
  <c r="B437" i="9"/>
  <c r="A437" i="11" s="1"/>
  <c r="H437" i="11" s="1"/>
  <c r="C437" i="9"/>
  <c r="D437" i="9"/>
  <c r="H437" i="9" s="1"/>
  <c r="B438" i="9"/>
  <c r="C438" i="9"/>
  <c r="B439" i="9"/>
  <c r="C439" i="9"/>
  <c r="D439" i="9"/>
  <c r="H439" i="9" s="1"/>
  <c r="B440" i="9"/>
  <c r="C440" i="9"/>
  <c r="B441" i="9"/>
  <c r="C441" i="9"/>
  <c r="D441" i="9"/>
  <c r="H441" i="9" s="1"/>
  <c r="B442" i="9"/>
  <c r="C442" i="9"/>
  <c r="B443" i="9"/>
  <c r="C443" i="9"/>
  <c r="D443" i="9"/>
  <c r="H443" i="9" s="1"/>
  <c r="B444" i="9"/>
  <c r="A444" i="11" s="1"/>
  <c r="H444" i="11" s="1"/>
  <c r="C444" i="9"/>
  <c r="B445" i="9"/>
  <c r="C445" i="9"/>
  <c r="D445" i="9"/>
  <c r="H445" i="9" s="1"/>
  <c r="B446" i="9"/>
  <c r="C446" i="9"/>
  <c r="B447" i="9"/>
  <c r="C447" i="9"/>
  <c r="D447" i="9"/>
  <c r="H447" i="9" s="1"/>
  <c r="B448" i="9"/>
  <c r="A448" i="11" s="1"/>
  <c r="H448" i="11" s="1"/>
  <c r="C448" i="9"/>
  <c r="B449" i="9"/>
  <c r="C449" i="9"/>
  <c r="D449" i="9"/>
  <c r="H449" i="9" s="1"/>
  <c r="B450" i="9"/>
  <c r="C450" i="9"/>
  <c r="B451" i="9"/>
  <c r="C451" i="9"/>
  <c r="D451" i="9"/>
  <c r="H451" i="9" s="1"/>
  <c r="B452" i="9"/>
  <c r="C452" i="9"/>
  <c r="B453" i="9"/>
  <c r="A453" i="11" s="1"/>
  <c r="H453" i="11" s="1"/>
  <c r="C453" i="9"/>
  <c r="D453" i="9"/>
  <c r="H453" i="9" s="1"/>
  <c r="B454" i="9"/>
  <c r="C454" i="9"/>
  <c r="B455" i="9"/>
  <c r="C455" i="9"/>
  <c r="D455" i="9"/>
  <c r="H455" i="9" s="1"/>
  <c r="B456" i="9"/>
  <c r="C456" i="9"/>
  <c r="B457" i="9"/>
  <c r="C457" i="9"/>
  <c r="D457" i="9"/>
  <c r="H457" i="9" s="1"/>
  <c r="B458" i="9"/>
  <c r="C458" i="9"/>
  <c r="B459" i="9"/>
  <c r="C459" i="9"/>
  <c r="D459" i="9"/>
  <c r="H459" i="9" s="1"/>
  <c r="B460" i="9"/>
  <c r="A460" i="11" s="1"/>
  <c r="H460" i="11" s="1"/>
  <c r="C460" i="9"/>
  <c r="B461" i="9"/>
  <c r="C461" i="9"/>
  <c r="D461" i="9"/>
  <c r="H461" i="9" s="1"/>
  <c r="B462" i="9"/>
  <c r="C462" i="9"/>
  <c r="B463" i="9"/>
  <c r="C463" i="9"/>
  <c r="D463" i="9"/>
  <c r="H463" i="9" s="1"/>
  <c r="B464" i="9"/>
  <c r="A464" i="11" s="1"/>
  <c r="H464" i="11" s="1"/>
  <c r="C464" i="9"/>
  <c r="B465" i="9"/>
  <c r="C465" i="9"/>
  <c r="D465" i="9"/>
  <c r="H465" i="9" s="1"/>
  <c r="B466" i="9"/>
  <c r="C466" i="9"/>
  <c r="B467" i="9"/>
  <c r="C467" i="9"/>
  <c r="D467" i="9"/>
  <c r="H467" i="9" s="1"/>
  <c r="B468" i="9"/>
  <c r="C468" i="9"/>
  <c r="B469" i="9"/>
  <c r="A469" i="11" s="1"/>
  <c r="H469" i="11" s="1"/>
  <c r="C469" i="9"/>
  <c r="D469" i="9"/>
  <c r="H469" i="9" s="1"/>
  <c r="B470" i="9"/>
  <c r="C470" i="9"/>
  <c r="B471" i="9"/>
  <c r="C471" i="9"/>
  <c r="D471" i="9"/>
  <c r="H471" i="9" s="1"/>
  <c r="B472" i="9"/>
  <c r="C472" i="9"/>
  <c r="B473" i="9"/>
  <c r="C473" i="9"/>
  <c r="D473" i="9"/>
  <c r="H473" i="9" s="1"/>
  <c r="B474" i="9"/>
  <c r="C474" i="9"/>
  <c r="B475" i="9"/>
  <c r="C475" i="9"/>
  <c r="D475" i="9"/>
  <c r="H475" i="9" s="1"/>
  <c r="B476" i="9"/>
  <c r="A476" i="11" s="1"/>
  <c r="H476" i="11" s="1"/>
  <c r="C476" i="9"/>
  <c r="B477" i="9"/>
  <c r="C477" i="9"/>
  <c r="D477" i="9"/>
  <c r="H477" i="9" s="1"/>
  <c r="B478" i="9"/>
  <c r="C478" i="9"/>
  <c r="B479" i="9"/>
  <c r="C479" i="9"/>
  <c r="D479" i="9"/>
  <c r="H479" i="9" s="1"/>
  <c r="B480" i="9"/>
  <c r="A480" i="11" s="1"/>
  <c r="H480" i="11" s="1"/>
  <c r="C480" i="9"/>
  <c r="B481" i="9"/>
  <c r="C481" i="9"/>
  <c r="D481" i="9"/>
  <c r="H481" i="9" s="1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1" i="11"/>
  <c r="D8" i="11"/>
  <c r="E8" i="11"/>
  <c r="D9" i="11"/>
  <c r="E9" i="11"/>
  <c r="D10" i="11"/>
  <c r="E10" i="11"/>
  <c r="D11" i="11"/>
  <c r="E11" i="11"/>
  <c r="D12" i="11"/>
  <c r="E12" i="11"/>
  <c r="D13" i="11"/>
  <c r="E13" i="11"/>
  <c r="D14" i="11"/>
  <c r="E14" i="11"/>
  <c r="D15" i="11"/>
  <c r="E15" i="11"/>
  <c r="D16" i="11"/>
  <c r="E16" i="11"/>
  <c r="D17" i="11"/>
  <c r="E17" i="11"/>
  <c r="D18" i="11"/>
  <c r="E18" i="11"/>
  <c r="A19" i="11"/>
  <c r="H19" i="11" s="1"/>
  <c r="D19" i="11"/>
  <c r="E19" i="11"/>
  <c r="D20" i="11"/>
  <c r="E20" i="11"/>
  <c r="D21" i="11"/>
  <c r="E21" i="11"/>
  <c r="D22" i="11"/>
  <c r="E22" i="11"/>
  <c r="D23" i="11"/>
  <c r="E23" i="11"/>
  <c r="A24" i="11"/>
  <c r="H24" i="11" s="1"/>
  <c r="D24" i="11"/>
  <c r="A24" i="20" s="1"/>
  <c r="E24" i="11"/>
  <c r="B24" i="20" s="1"/>
  <c r="D25" i="11"/>
  <c r="E25" i="11"/>
  <c r="D26" i="11"/>
  <c r="E26" i="11"/>
  <c r="A27" i="11"/>
  <c r="H27" i="11" s="1"/>
  <c r="D27" i="11"/>
  <c r="E27" i="11"/>
  <c r="D28" i="11"/>
  <c r="E28" i="11"/>
  <c r="D29" i="11"/>
  <c r="E29" i="11"/>
  <c r="A30" i="11"/>
  <c r="H30" i="11" s="1"/>
  <c r="D30" i="11"/>
  <c r="E30" i="11"/>
  <c r="D31" i="11"/>
  <c r="E31" i="11"/>
  <c r="D32" i="11"/>
  <c r="E32" i="11"/>
  <c r="A33" i="11"/>
  <c r="H33" i="11" s="1"/>
  <c r="D33" i="11"/>
  <c r="E33" i="11"/>
  <c r="D34" i="11"/>
  <c r="E34" i="11"/>
  <c r="D35" i="11"/>
  <c r="E35" i="11"/>
  <c r="D36" i="11"/>
  <c r="E36" i="11"/>
  <c r="D37" i="11"/>
  <c r="E37" i="11"/>
  <c r="D38" i="11"/>
  <c r="E38" i="11"/>
  <c r="D39" i="11"/>
  <c r="E39" i="11"/>
  <c r="A40" i="11"/>
  <c r="H40" i="11" s="1"/>
  <c r="D40" i="11"/>
  <c r="A40" i="20" s="1"/>
  <c r="E40" i="11"/>
  <c r="B40" i="20" s="1"/>
  <c r="D41" i="11"/>
  <c r="E41" i="11"/>
  <c r="D42" i="11"/>
  <c r="E42" i="11"/>
  <c r="A43" i="11"/>
  <c r="H43" i="11" s="1"/>
  <c r="D43" i="11"/>
  <c r="E43" i="11"/>
  <c r="D44" i="11"/>
  <c r="E44" i="11"/>
  <c r="D45" i="11"/>
  <c r="E45" i="11"/>
  <c r="A46" i="11"/>
  <c r="H46" i="11" s="1"/>
  <c r="D46" i="11"/>
  <c r="E46" i="11"/>
  <c r="D47" i="11"/>
  <c r="E47" i="11"/>
  <c r="D48" i="11"/>
  <c r="E48" i="11"/>
  <c r="A49" i="11"/>
  <c r="H49" i="11" s="1"/>
  <c r="D49" i="11"/>
  <c r="E49" i="11"/>
  <c r="D50" i="11"/>
  <c r="E50" i="11"/>
  <c r="D51" i="11"/>
  <c r="E51" i="11"/>
  <c r="D52" i="11"/>
  <c r="E52" i="11"/>
  <c r="D53" i="11"/>
  <c r="E53" i="11"/>
  <c r="D54" i="11"/>
  <c r="E54" i="11"/>
  <c r="D55" i="11"/>
  <c r="E55" i="11"/>
  <c r="A56" i="11"/>
  <c r="H56" i="11" s="1"/>
  <c r="D56" i="11"/>
  <c r="A56" i="20" s="1"/>
  <c r="E56" i="11"/>
  <c r="B56" i="20" s="1"/>
  <c r="D57" i="11"/>
  <c r="E57" i="11"/>
  <c r="D58" i="11"/>
  <c r="E58" i="11"/>
  <c r="A59" i="11"/>
  <c r="H59" i="11" s="1"/>
  <c r="D59" i="11"/>
  <c r="E59" i="11"/>
  <c r="D60" i="11"/>
  <c r="E60" i="11"/>
  <c r="D61" i="11"/>
  <c r="E61" i="11"/>
  <c r="A62" i="11"/>
  <c r="H62" i="11" s="1"/>
  <c r="D62" i="11"/>
  <c r="E62" i="11"/>
  <c r="D63" i="11"/>
  <c r="E63" i="11"/>
  <c r="D64" i="11"/>
  <c r="E64" i="11"/>
  <c r="A65" i="11"/>
  <c r="H65" i="11" s="1"/>
  <c r="D65" i="11"/>
  <c r="E65" i="11"/>
  <c r="D66" i="11"/>
  <c r="E66" i="11"/>
  <c r="D67" i="11"/>
  <c r="E67" i="11"/>
  <c r="D68" i="11"/>
  <c r="E68" i="11"/>
  <c r="A69" i="11"/>
  <c r="H69" i="11" s="1"/>
  <c r="D69" i="11"/>
  <c r="E69" i="11"/>
  <c r="D70" i="11"/>
  <c r="E70" i="11"/>
  <c r="D71" i="11"/>
  <c r="E71" i="11"/>
  <c r="A72" i="11"/>
  <c r="H72" i="11" s="1"/>
  <c r="D72" i="11"/>
  <c r="A72" i="20" s="1"/>
  <c r="E72" i="11"/>
  <c r="B72" i="20" s="1"/>
  <c r="D73" i="11"/>
  <c r="E73" i="11"/>
  <c r="A74" i="11"/>
  <c r="H74" i="11" s="1"/>
  <c r="D74" i="11"/>
  <c r="E74" i="11"/>
  <c r="D75" i="11"/>
  <c r="E75" i="11"/>
  <c r="A76" i="11"/>
  <c r="H76" i="11" s="1"/>
  <c r="D76" i="11"/>
  <c r="E76" i="11"/>
  <c r="D77" i="11"/>
  <c r="E77" i="11"/>
  <c r="A78" i="11"/>
  <c r="H78" i="11" s="1"/>
  <c r="D78" i="11"/>
  <c r="E78" i="11"/>
  <c r="D79" i="11"/>
  <c r="E79" i="11"/>
  <c r="A80" i="11"/>
  <c r="H80" i="11" s="1"/>
  <c r="D80" i="11"/>
  <c r="E80" i="11"/>
  <c r="D81" i="11"/>
  <c r="E81" i="11"/>
  <c r="A82" i="11"/>
  <c r="H82" i="11" s="1"/>
  <c r="D82" i="11"/>
  <c r="E82" i="11"/>
  <c r="D83" i="11"/>
  <c r="E83" i="11"/>
  <c r="A84" i="11"/>
  <c r="H84" i="11" s="1"/>
  <c r="D84" i="11"/>
  <c r="E84" i="11"/>
  <c r="D85" i="11"/>
  <c r="E85" i="11"/>
  <c r="A86" i="11"/>
  <c r="H86" i="11" s="1"/>
  <c r="D86" i="11"/>
  <c r="E86" i="11"/>
  <c r="D87" i="11"/>
  <c r="E87" i="11"/>
  <c r="A88" i="11"/>
  <c r="H88" i="11" s="1"/>
  <c r="D88" i="11"/>
  <c r="E88" i="11"/>
  <c r="D89" i="11"/>
  <c r="E89" i="11"/>
  <c r="A90" i="11"/>
  <c r="H90" i="11" s="1"/>
  <c r="D90" i="11"/>
  <c r="E90" i="11"/>
  <c r="D91" i="11"/>
  <c r="E91" i="11"/>
  <c r="A92" i="11"/>
  <c r="H92" i="11" s="1"/>
  <c r="D92" i="11"/>
  <c r="D93" i="11"/>
  <c r="E93" i="11"/>
  <c r="A94" i="11"/>
  <c r="H94" i="11" s="1"/>
  <c r="D94" i="11"/>
  <c r="D95" i="11"/>
  <c r="A96" i="11"/>
  <c r="H96" i="11" s="1"/>
  <c r="D96" i="11"/>
  <c r="D97" i="11"/>
  <c r="A98" i="11"/>
  <c r="H98" i="11" s="1"/>
  <c r="D98" i="11"/>
  <c r="E98" i="11"/>
  <c r="D99" i="11"/>
  <c r="E99" i="11"/>
  <c r="A100" i="11"/>
  <c r="H100" i="11" s="1"/>
  <c r="D100" i="11"/>
  <c r="E100" i="11"/>
  <c r="D101" i="11"/>
  <c r="E101" i="11"/>
  <c r="A102" i="11"/>
  <c r="H102" i="11" s="1"/>
  <c r="D102" i="11"/>
  <c r="E102" i="11"/>
  <c r="D103" i="11"/>
  <c r="E103" i="11"/>
  <c r="A104" i="11"/>
  <c r="H104" i="11" s="1"/>
  <c r="D104" i="11"/>
  <c r="E104" i="11"/>
  <c r="D105" i="11"/>
  <c r="E105" i="11"/>
  <c r="A106" i="11"/>
  <c r="H106" i="11" s="1"/>
  <c r="D106" i="11"/>
  <c r="E106" i="11"/>
  <c r="D107" i="11"/>
  <c r="E107" i="11"/>
  <c r="A108" i="11"/>
  <c r="H108" i="11" s="1"/>
  <c r="D108" i="11"/>
  <c r="E108" i="11"/>
  <c r="D109" i="11"/>
  <c r="E109" i="11"/>
  <c r="A110" i="11"/>
  <c r="H110" i="11" s="1"/>
  <c r="D110" i="11"/>
  <c r="E110" i="11"/>
  <c r="D111" i="11"/>
  <c r="E111" i="11"/>
  <c r="A112" i="11"/>
  <c r="H112" i="11" s="1"/>
  <c r="D112" i="11"/>
  <c r="E112" i="11"/>
  <c r="D113" i="11"/>
  <c r="E113" i="11"/>
  <c r="A114" i="11"/>
  <c r="H114" i="11" s="1"/>
  <c r="D114" i="11"/>
  <c r="A114" i="20" s="1"/>
  <c r="E114" i="11"/>
  <c r="B114" i="20" s="1"/>
  <c r="A115" i="11"/>
  <c r="H115" i="11" s="1"/>
  <c r="D115" i="11"/>
  <c r="E115" i="11"/>
  <c r="A116" i="11"/>
  <c r="H116" i="11" s="1"/>
  <c r="D116" i="11"/>
  <c r="A116" i="20" s="1"/>
  <c r="E116" i="11"/>
  <c r="B116" i="20" s="1"/>
  <c r="A117" i="11"/>
  <c r="H117" i="11" s="1"/>
  <c r="D117" i="11"/>
  <c r="E117" i="11"/>
  <c r="A118" i="11"/>
  <c r="H118" i="11" s="1"/>
  <c r="D118" i="11"/>
  <c r="A118" i="20" s="1"/>
  <c r="E118" i="11"/>
  <c r="B118" i="20" s="1"/>
  <c r="A119" i="11"/>
  <c r="H119" i="11" s="1"/>
  <c r="D119" i="11"/>
  <c r="E119" i="11"/>
  <c r="A120" i="11"/>
  <c r="H120" i="11" s="1"/>
  <c r="D120" i="11"/>
  <c r="A120" i="20" s="1"/>
  <c r="E120" i="11"/>
  <c r="B120" i="20" s="1"/>
  <c r="A121" i="11"/>
  <c r="H121" i="11" s="1"/>
  <c r="D121" i="11"/>
  <c r="E121" i="11"/>
  <c r="A122" i="11"/>
  <c r="H122" i="11" s="1"/>
  <c r="D122" i="11"/>
  <c r="A122" i="20" s="1"/>
  <c r="E122" i="11"/>
  <c r="B122" i="20" s="1"/>
  <c r="A123" i="11"/>
  <c r="H123" i="11" s="1"/>
  <c r="D123" i="11"/>
  <c r="E123" i="11"/>
  <c r="A124" i="11"/>
  <c r="H124" i="11" s="1"/>
  <c r="D124" i="11"/>
  <c r="A124" i="20" s="1"/>
  <c r="E124" i="11"/>
  <c r="B124" i="20" s="1"/>
  <c r="A125" i="11"/>
  <c r="H125" i="11" s="1"/>
  <c r="D125" i="11"/>
  <c r="E125" i="11"/>
  <c r="A126" i="11"/>
  <c r="H126" i="11" s="1"/>
  <c r="D126" i="11"/>
  <c r="A126" i="20" s="1"/>
  <c r="E126" i="11"/>
  <c r="B126" i="20" s="1"/>
  <c r="A127" i="11"/>
  <c r="H127" i="11" s="1"/>
  <c r="D127" i="11"/>
  <c r="E127" i="11"/>
  <c r="A128" i="11"/>
  <c r="H128" i="11" s="1"/>
  <c r="D128" i="11"/>
  <c r="E128" i="11"/>
  <c r="B128" i="20" s="1"/>
  <c r="A129" i="11"/>
  <c r="H129" i="11" s="1"/>
  <c r="D129" i="11"/>
  <c r="E129" i="11"/>
  <c r="A130" i="11"/>
  <c r="H130" i="11" s="1"/>
  <c r="D130" i="11"/>
  <c r="E130" i="11"/>
  <c r="B130" i="20" s="1"/>
  <c r="A131" i="11"/>
  <c r="H131" i="11" s="1"/>
  <c r="D131" i="11"/>
  <c r="E131" i="11"/>
  <c r="A132" i="11"/>
  <c r="H132" i="11" s="1"/>
  <c r="D132" i="11"/>
  <c r="E132" i="11"/>
  <c r="B132" i="20" s="1"/>
  <c r="A133" i="11"/>
  <c r="H133" i="11" s="1"/>
  <c r="D133" i="11"/>
  <c r="E133" i="11"/>
  <c r="A134" i="11"/>
  <c r="H134" i="11" s="1"/>
  <c r="D134" i="11"/>
  <c r="E134" i="11"/>
  <c r="B134" i="20" s="1"/>
  <c r="A135" i="11"/>
  <c r="H135" i="11" s="1"/>
  <c r="D135" i="11"/>
  <c r="E135" i="11"/>
  <c r="A136" i="11"/>
  <c r="H136" i="11" s="1"/>
  <c r="D136" i="11"/>
  <c r="E136" i="11"/>
  <c r="B136" i="20" s="1"/>
  <c r="A137" i="11"/>
  <c r="H137" i="11" s="1"/>
  <c r="D137" i="11"/>
  <c r="E137" i="11"/>
  <c r="A138" i="11"/>
  <c r="H138" i="11" s="1"/>
  <c r="D138" i="11"/>
  <c r="E138" i="11"/>
  <c r="B138" i="20" s="1"/>
  <c r="A139" i="11"/>
  <c r="H139" i="11" s="1"/>
  <c r="D139" i="11"/>
  <c r="E139" i="11"/>
  <c r="A140" i="11"/>
  <c r="H140" i="11" s="1"/>
  <c r="D140" i="11"/>
  <c r="E140" i="11"/>
  <c r="B140" i="20" s="1"/>
  <c r="A141" i="11"/>
  <c r="H141" i="11" s="1"/>
  <c r="D141" i="11"/>
  <c r="E141" i="11"/>
  <c r="A142" i="11"/>
  <c r="H142" i="11" s="1"/>
  <c r="D142" i="11"/>
  <c r="E142" i="11"/>
  <c r="B142" i="20" s="1"/>
  <c r="A143" i="11"/>
  <c r="H143" i="11" s="1"/>
  <c r="D143" i="11"/>
  <c r="E143" i="11"/>
  <c r="A144" i="11"/>
  <c r="H144" i="11" s="1"/>
  <c r="D144" i="11"/>
  <c r="E144" i="11"/>
  <c r="B144" i="20" s="1"/>
  <c r="A145" i="11"/>
  <c r="H145" i="11" s="1"/>
  <c r="D145" i="11"/>
  <c r="E145" i="11"/>
  <c r="A146" i="11"/>
  <c r="H146" i="11" s="1"/>
  <c r="D146" i="11"/>
  <c r="E146" i="11"/>
  <c r="B146" i="20" s="1"/>
  <c r="A147" i="11"/>
  <c r="H147" i="11" s="1"/>
  <c r="D147" i="11"/>
  <c r="E147" i="11"/>
  <c r="A148" i="11"/>
  <c r="H148" i="11" s="1"/>
  <c r="D148" i="11"/>
  <c r="E148" i="11"/>
  <c r="B148" i="20" s="1"/>
  <c r="A149" i="11"/>
  <c r="H149" i="11" s="1"/>
  <c r="D149" i="11"/>
  <c r="E149" i="11"/>
  <c r="A150" i="11"/>
  <c r="H150" i="11" s="1"/>
  <c r="D150" i="11"/>
  <c r="E150" i="11"/>
  <c r="B150" i="20" s="1"/>
  <c r="A151" i="11"/>
  <c r="H151" i="11" s="1"/>
  <c r="D151" i="11"/>
  <c r="E151" i="11"/>
  <c r="A152" i="11"/>
  <c r="H152" i="11" s="1"/>
  <c r="D152" i="11"/>
  <c r="E152" i="11"/>
  <c r="B152" i="20" s="1"/>
  <c r="A153" i="11"/>
  <c r="H153" i="11" s="1"/>
  <c r="D153" i="11"/>
  <c r="E153" i="11"/>
  <c r="A154" i="11"/>
  <c r="H154" i="11" s="1"/>
  <c r="D154" i="11"/>
  <c r="E154" i="11"/>
  <c r="B154" i="20" s="1"/>
  <c r="A155" i="11"/>
  <c r="H155" i="11" s="1"/>
  <c r="D155" i="11"/>
  <c r="E155" i="11"/>
  <c r="A156" i="11"/>
  <c r="H156" i="11" s="1"/>
  <c r="D156" i="11"/>
  <c r="E156" i="11"/>
  <c r="B156" i="20" s="1"/>
  <c r="A157" i="11"/>
  <c r="H157" i="11" s="1"/>
  <c r="D157" i="11"/>
  <c r="E157" i="11"/>
  <c r="A158" i="11"/>
  <c r="H158" i="11" s="1"/>
  <c r="D158" i="11"/>
  <c r="E158" i="11"/>
  <c r="B158" i="20" s="1"/>
  <c r="A159" i="11"/>
  <c r="H159" i="11" s="1"/>
  <c r="D159" i="11"/>
  <c r="E159" i="11"/>
  <c r="A160" i="11"/>
  <c r="H160" i="11" s="1"/>
  <c r="D160" i="11"/>
  <c r="E160" i="11"/>
  <c r="B160" i="20" s="1"/>
  <c r="A161" i="11"/>
  <c r="H161" i="11" s="1"/>
  <c r="D161" i="11"/>
  <c r="E161" i="11"/>
  <c r="A162" i="11"/>
  <c r="H162" i="11" s="1"/>
  <c r="D162" i="11"/>
  <c r="E162" i="11"/>
  <c r="B162" i="20" s="1"/>
  <c r="A163" i="11"/>
  <c r="H163" i="11" s="1"/>
  <c r="D163" i="11"/>
  <c r="E163" i="11"/>
  <c r="A164" i="11"/>
  <c r="H164" i="11" s="1"/>
  <c r="D164" i="11"/>
  <c r="E164" i="11"/>
  <c r="B164" i="20" s="1"/>
  <c r="A165" i="11"/>
  <c r="H165" i="11" s="1"/>
  <c r="D165" i="11"/>
  <c r="E165" i="11"/>
  <c r="A166" i="11"/>
  <c r="H166" i="11" s="1"/>
  <c r="D166" i="11"/>
  <c r="E166" i="11"/>
  <c r="B166" i="20" s="1"/>
  <c r="A167" i="11"/>
  <c r="H167" i="11" s="1"/>
  <c r="D167" i="11"/>
  <c r="E167" i="11"/>
  <c r="A168" i="11"/>
  <c r="H168" i="11" s="1"/>
  <c r="D168" i="11"/>
  <c r="E168" i="11"/>
  <c r="B168" i="20" s="1"/>
  <c r="A169" i="11"/>
  <c r="H169" i="11" s="1"/>
  <c r="D169" i="11"/>
  <c r="E169" i="11"/>
  <c r="A170" i="11"/>
  <c r="H170" i="11" s="1"/>
  <c r="D170" i="11"/>
  <c r="E170" i="11"/>
  <c r="B170" i="20" s="1"/>
  <c r="A171" i="11"/>
  <c r="H171" i="11" s="1"/>
  <c r="D171" i="11"/>
  <c r="E171" i="11"/>
  <c r="A172" i="11"/>
  <c r="H172" i="11" s="1"/>
  <c r="D172" i="11"/>
  <c r="E172" i="11"/>
  <c r="B172" i="20" s="1"/>
  <c r="A173" i="11"/>
  <c r="H173" i="11" s="1"/>
  <c r="D173" i="11"/>
  <c r="E173" i="11"/>
  <c r="A174" i="11"/>
  <c r="H174" i="11" s="1"/>
  <c r="D174" i="11"/>
  <c r="E174" i="11"/>
  <c r="B174" i="20" s="1"/>
  <c r="A175" i="11"/>
  <c r="H175" i="11" s="1"/>
  <c r="D175" i="11"/>
  <c r="E175" i="11"/>
  <c r="A176" i="11"/>
  <c r="H176" i="11" s="1"/>
  <c r="D176" i="11"/>
  <c r="E176" i="11"/>
  <c r="B176" i="20" s="1"/>
  <c r="A177" i="11"/>
  <c r="H177" i="11" s="1"/>
  <c r="D177" i="11"/>
  <c r="E177" i="11"/>
  <c r="A178" i="11"/>
  <c r="H178" i="11" s="1"/>
  <c r="D178" i="11"/>
  <c r="E178" i="11"/>
  <c r="B178" i="20" s="1"/>
  <c r="A179" i="11"/>
  <c r="H179" i="11" s="1"/>
  <c r="D179" i="11"/>
  <c r="E179" i="11"/>
  <c r="A180" i="11"/>
  <c r="H180" i="11" s="1"/>
  <c r="D180" i="11"/>
  <c r="E180" i="11"/>
  <c r="B180" i="20" s="1"/>
  <c r="A181" i="11"/>
  <c r="H181" i="11" s="1"/>
  <c r="D181" i="11"/>
  <c r="E181" i="11"/>
  <c r="A182" i="11"/>
  <c r="H182" i="11" s="1"/>
  <c r="D182" i="11"/>
  <c r="E182" i="11"/>
  <c r="B182" i="20" s="1"/>
  <c r="A183" i="11"/>
  <c r="H183" i="11" s="1"/>
  <c r="D183" i="11"/>
  <c r="E183" i="11"/>
  <c r="A184" i="11"/>
  <c r="H184" i="11" s="1"/>
  <c r="D184" i="11"/>
  <c r="E184" i="11"/>
  <c r="B184" i="20" s="1"/>
  <c r="A185" i="11"/>
  <c r="H185" i="11" s="1"/>
  <c r="D185" i="11"/>
  <c r="E185" i="11"/>
  <c r="A186" i="11"/>
  <c r="H186" i="11" s="1"/>
  <c r="D186" i="11"/>
  <c r="E186" i="11"/>
  <c r="B186" i="20" s="1"/>
  <c r="A187" i="11"/>
  <c r="H187" i="11" s="1"/>
  <c r="D187" i="11"/>
  <c r="E187" i="11"/>
  <c r="A188" i="11"/>
  <c r="H188" i="11" s="1"/>
  <c r="D188" i="11"/>
  <c r="E188" i="11"/>
  <c r="B188" i="20" s="1"/>
  <c r="A189" i="11"/>
  <c r="H189" i="11" s="1"/>
  <c r="D189" i="11"/>
  <c r="E189" i="11"/>
  <c r="A190" i="11"/>
  <c r="H190" i="11" s="1"/>
  <c r="D190" i="11"/>
  <c r="E190" i="11"/>
  <c r="B190" i="20" s="1"/>
  <c r="A191" i="11"/>
  <c r="H191" i="11" s="1"/>
  <c r="D191" i="11"/>
  <c r="E191" i="11"/>
  <c r="A192" i="11"/>
  <c r="H192" i="11" s="1"/>
  <c r="D192" i="11"/>
  <c r="E192" i="11"/>
  <c r="B192" i="20" s="1"/>
  <c r="A193" i="11"/>
  <c r="H193" i="11" s="1"/>
  <c r="D193" i="11"/>
  <c r="E193" i="11"/>
  <c r="A194" i="11"/>
  <c r="H194" i="11" s="1"/>
  <c r="D194" i="11"/>
  <c r="E194" i="11"/>
  <c r="B194" i="20" s="1"/>
  <c r="A195" i="11"/>
  <c r="H195" i="11" s="1"/>
  <c r="D195" i="11"/>
  <c r="E195" i="11"/>
  <c r="A196" i="11"/>
  <c r="H196" i="11" s="1"/>
  <c r="D196" i="11"/>
  <c r="E196" i="11"/>
  <c r="A197" i="11"/>
  <c r="H197" i="11" s="1"/>
  <c r="D197" i="11"/>
  <c r="E197" i="11"/>
  <c r="A198" i="11"/>
  <c r="H198" i="11" s="1"/>
  <c r="D198" i="11"/>
  <c r="E198" i="11"/>
  <c r="A199" i="11"/>
  <c r="H199" i="11" s="1"/>
  <c r="D199" i="11"/>
  <c r="E199" i="11"/>
  <c r="A200" i="11"/>
  <c r="H200" i="11" s="1"/>
  <c r="D200" i="11"/>
  <c r="E200" i="11"/>
  <c r="A201" i="11"/>
  <c r="H201" i="11" s="1"/>
  <c r="D201" i="11"/>
  <c r="E201" i="11"/>
  <c r="A202" i="11"/>
  <c r="H202" i="11" s="1"/>
  <c r="D202" i="11"/>
  <c r="E202" i="11"/>
  <c r="A203" i="11"/>
  <c r="H203" i="11" s="1"/>
  <c r="D203" i="11"/>
  <c r="E203" i="11"/>
  <c r="A204" i="11"/>
  <c r="H204" i="11" s="1"/>
  <c r="D204" i="11"/>
  <c r="E204" i="11"/>
  <c r="A205" i="11"/>
  <c r="H205" i="11" s="1"/>
  <c r="D205" i="11"/>
  <c r="E205" i="11"/>
  <c r="A206" i="11"/>
  <c r="H206" i="11" s="1"/>
  <c r="D206" i="11"/>
  <c r="E206" i="11"/>
  <c r="A207" i="11"/>
  <c r="H207" i="11" s="1"/>
  <c r="D207" i="11"/>
  <c r="E207" i="11"/>
  <c r="A208" i="11"/>
  <c r="H208" i="11" s="1"/>
  <c r="D208" i="11"/>
  <c r="E208" i="11"/>
  <c r="A209" i="11"/>
  <c r="H209" i="11" s="1"/>
  <c r="D209" i="11"/>
  <c r="E209" i="11"/>
  <c r="A210" i="11"/>
  <c r="H210" i="11" s="1"/>
  <c r="D210" i="11"/>
  <c r="E210" i="11"/>
  <c r="A211" i="11"/>
  <c r="H211" i="11" s="1"/>
  <c r="D211" i="11"/>
  <c r="E211" i="11"/>
  <c r="A212" i="11"/>
  <c r="H212" i="11" s="1"/>
  <c r="D212" i="11"/>
  <c r="E212" i="11"/>
  <c r="A213" i="11"/>
  <c r="H213" i="11" s="1"/>
  <c r="D213" i="11"/>
  <c r="E213" i="11"/>
  <c r="A214" i="11"/>
  <c r="H214" i="11" s="1"/>
  <c r="D214" i="11"/>
  <c r="E214" i="11"/>
  <c r="A215" i="11"/>
  <c r="H215" i="11" s="1"/>
  <c r="D215" i="11"/>
  <c r="E215" i="11"/>
  <c r="A216" i="11"/>
  <c r="H216" i="11" s="1"/>
  <c r="D216" i="11"/>
  <c r="E216" i="11"/>
  <c r="A217" i="11"/>
  <c r="H217" i="11" s="1"/>
  <c r="D217" i="11"/>
  <c r="E217" i="11"/>
  <c r="A218" i="11"/>
  <c r="H218" i="11" s="1"/>
  <c r="D218" i="11"/>
  <c r="E218" i="11"/>
  <c r="A219" i="11"/>
  <c r="H219" i="11" s="1"/>
  <c r="D219" i="11"/>
  <c r="E219" i="11"/>
  <c r="A220" i="11"/>
  <c r="H220" i="11" s="1"/>
  <c r="D220" i="11"/>
  <c r="E220" i="11"/>
  <c r="A221" i="11"/>
  <c r="H221" i="11" s="1"/>
  <c r="D221" i="11"/>
  <c r="E221" i="11"/>
  <c r="A222" i="11"/>
  <c r="H222" i="11" s="1"/>
  <c r="D222" i="11"/>
  <c r="E222" i="11"/>
  <c r="A223" i="11"/>
  <c r="H223" i="11" s="1"/>
  <c r="D223" i="11"/>
  <c r="E223" i="11"/>
  <c r="A224" i="11"/>
  <c r="H224" i="11" s="1"/>
  <c r="D224" i="11"/>
  <c r="E224" i="11"/>
  <c r="A225" i="11"/>
  <c r="H225" i="11" s="1"/>
  <c r="D225" i="11"/>
  <c r="E225" i="11"/>
  <c r="A226" i="11"/>
  <c r="H226" i="11" s="1"/>
  <c r="D226" i="11"/>
  <c r="E226" i="11"/>
  <c r="A227" i="11"/>
  <c r="H227" i="11" s="1"/>
  <c r="D227" i="11"/>
  <c r="E227" i="11"/>
  <c r="A228" i="11"/>
  <c r="H228" i="11" s="1"/>
  <c r="D228" i="11"/>
  <c r="E228" i="11"/>
  <c r="A229" i="11"/>
  <c r="H229" i="11" s="1"/>
  <c r="D229" i="11"/>
  <c r="E229" i="11"/>
  <c r="A230" i="11"/>
  <c r="H230" i="11" s="1"/>
  <c r="D230" i="11"/>
  <c r="E230" i="11"/>
  <c r="A231" i="11"/>
  <c r="H231" i="11" s="1"/>
  <c r="D231" i="11"/>
  <c r="E231" i="11"/>
  <c r="A232" i="11"/>
  <c r="H232" i="11" s="1"/>
  <c r="D232" i="11"/>
  <c r="E232" i="11"/>
  <c r="A233" i="11"/>
  <c r="H233" i="11" s="1"/>
  <c r="D233" i="11"/>
  <c r="E233" i="11"/>
  <c r="A234" i="11"/>
  <c r="H234" i="11" s="1"/>
  <c r="D234" i="11"/>
  <c r="E234" i="11"/>
  <c r="A235" i="11"/>
  <c r="H235" i="11" s="1"/>
  <c r="D235" i="11"/>
  <c r="E235" i="11"/>
  <c r="D236" i="11"/>
  <c r="A236" i="20" s="1"/>
  <c r="E236" i="11"/>
  <c r="A237" i="11"/>
  <c r="H237" i="11" s="1"/>
  <c r="D237" i="11"/>
  <c r="E237" i="11"/>
  <c r="D238" i="11"/>
  <c r="E238" i="11"/>
  <c r="B238" i="20" s="1"/>
  <c r="A239" i="11"/>
  <c r="H239" i="11" s="1"/>
  <c r="D239" i="11"/>
  <c r="E239" i="11"/>
  <c r="D240" i="11"/>
  <c r="A240" i="20" s="1"/>
  <c r="E240" i="11"/>
  <c r="A241" i="11"/>
  <c r="H241" i="11" s="1"/>
  <c r="D241" i="11"/>
  <c r="E241" i="11"/>
  <c r="D242" i="11"/>
  <c r="E242" i="11"/>
  <c r="B242" i="20" s="1"/>
  <c r="A243" i="11"/>
  <c r="H243" i="11" s="1"/>
  <c r="D243" i="11"/>
  <c r="E243" i="11"/>
  <c r="D244" i="11"/>
  <c r="A244" i="20" s="1"/>
  <c r="E244" i="11"/>
  <c r="A245" i="11"/>
  <c r="H245" i="11" s="1"/>
  <c r="D245" i="11"/>
  <c r="E245" i="11"/>
  <c r="D246" i="11"/>
  <c r="E246" i="11"/>
  <c r="B246" i="20" s="1"/>
  <c r="A247" i="11"/>
  <c r="H247" i="11" s="1"/>
  <c r="D247" i="11"/>
  <c r="E247" i="11"/>
  <c r="D248" i="11"/>
  <c r="A248" i="20" s="1"/>
  <c r="E248" i="11"/>
  <c r="A249" i="11"/>
  <c r="H249" i="11" s="1"/>
  <c r="D249" i="11"/>
  <c r="E249" i="11"/>
  <c r="D250" i="11"/>
  <c r="E250" i="11"/>
  <c r="A251" i="11"/>
  <c r="H251" i="11" s="1"/>
  <c r="D251" i="11"/>
  <c r="E251" i="11"/>
  <c r="D252" i="11"/>
  <c r="E252" i="11"/>
  <c r="A253" i="11"/>
  <c r="H253" i="11" s="1"/>
  <c r="D253" i="11"/>
  <c r="E253" i="11"/>
  <c r="D254" i="11"/>
  <c r="E254" i="11"/>
  <c r="A255" i="11"/>
  <c r="H255" i="11" s="1"/>
  <c r="D255" i="11"/>
  <c r="E255" i="11"/>
  <c r="D256" i="11"/>
  <c r="E256" i="11"/>
  <c r="A257" i="11"/>
  <c r="H257" i="11" s="1"/>
  <c r="D257" i="11"/>
  <c r="E257" i="11"/>
  <c r="D258" i="11"/>
  <c r="E258" i="11"/>
  <c r="A259" i="11"/>
  <c r="H259" i="11" s="1"/>
  <c r="D259" i="11"/>
  <c r="E259" i="11"/>
  <c r="D260" i="11"/>
  <c r="E260" i="11"/>
  <c r="A261" i="11"/>
  <c r="H261" i="11" s="1"/>
  <c r="D261" i="11"/>
  <c r="E261" i="11"/>
  <c r="D262" i="11"/>
  <c r="E262" i="11"/>
  <c r="A263" i="11"/>
  <c r="H263" i="11" s="1"/>
  <c r="D263" i="11"/>
  <c r="E263" i="11"/>
  <c r="D264" i="11"/>
  <c r="E264" i="11"/>
  <c r="A265" i="11"/>
  <c r="H265" i="11" s="1"/>
  <c r="D265" i="11"/>
  <c r="E265" i="11"/>
  <c r="D266" i="11"/>
  <c r="E266" i="11"/>
  <c r="A267" i="11"/>
  <c r="H267" i="11" s="1"/>
  <c r="D267" i="11"/>
  <c r="E267" i="11"/>
  <c r="D268" i="11"/>
  <c r="E268" i="11"/>
  <c r="A269" i="11"/>
  <c r="H269" i="11" s="1"/>
  <c r="D269" i="11"/>
  <c r="E269" i="11"/>
  <c r="D270" i="11"/>
  <c r="E270" i="11"/>
  <c r="A271" i="11"/>
  <c r="H271" i="11" s="1"/>
  <c r="D271" i="11"/>
  <c r="E271" i="11"/>
  <c r="D272" i="11"/>
  <c r="E272" i="11"/>
  <c r="A273" i="11"/>
  <c r="H273" i="11" s="1"/>
  <c r="D273" i="11"/>
  <c r="E273" i="11"/>
  <c r="D274" i="11"/>
  <c r="E274" i="11"/>
  <c r="A275" i="11"/>
  <c r="H275" i="11" s="1"/>
  <c r="D275" i="11"/>
  <c r="E275" i="11"/>
  <c r="D276" i="11"/>
  <c r="E276" i="11"/>
  <c r="A277" i="11"/>
  <c r="H277" i="11" s="1"/>
  <c r="D277" i="11"/>
  <c r="E277" i="11"/>
  <c r="D278" i="11"/>
  <c r="E278" i="11"/>
  <c r="A279" i="11"/>
  <c r="H279" i="11" s="1"/>
  <c r="D279" i="11"/>
  <c r="E279" i="11"/>
  <c r="D280" i="11"/>
  <c r="E280" i="11"/>
  <c r="A281" i="11"/>
  <c r="H281" i="11" s="1"/>
  <c r="D281" i="11"/>
  <c r="E281" i="11"/>
  <c r="D282" i="11"/>
  <c r="E282" i="11"/>
  <c r="A283" i="11"/>
  <c r="H283" i="11" s="1"/>
  <c r="D283" i="11"/>
  <c r="E283" i="11"/>
  <c r="D284" i="11"/>
  <c r="E284" i="11"/>
  <c r="A285" i="11"/>
  <c r="H285" i="11" s="1"/>
  <c r="D285" i="11"/>
  <c r="E285" i="11"/>
  <c r="D286" i="11"/>
  <c r="E286" i="11"/>
  <c r="A287" i="11"/>
  <c r="H287" i="11" s="1"/>
  <c r="D287" i="11"/>
  <c r="E287" i="11"/>
  <c r="D288" i="11"/>
  <c r="E288" i="11"/>
  <c r="A289" i="11"/>
  <c r="H289" i="11" s="1"/>
  <c r="D289" i="11"/>
  <c r="E289" i="11"/>
  <c r="D290" i="11"/>
  <c r="E290" i="11"/>
  <c r="A291" i="11"/>
  <c r="H291" i="11" s="1"/>
  <c r="D291" i="11"/>
  <c r="E291" i="11"/>
  <c r="D292" i="11"/>
  <c r="E292" i="11"/>
  <c r="A293" i="11"/>
  <c r="H293" i="11" s="1"/>
  <c r="D293" i="11"/>
  <c r="E293" i="11"/>
  <c r="D294" i="11"/>
  <c r="E294" i="11"/>
  <c r="A295" i="11"/>
  <c r="H295" i="11" s="1"/>
  <c r="D295" i="11"/>
  <c r="E295" i="11"/>
  <c r="D296" i="11"/>
  <c r="E296" i="11"/>
  <c r="A297" i="11"/>
  <c r="H297" i="11" s="1"/>
  <c r="D297" i="11"/>
  <c r="E297" i="11"/>
  <c r="D298" i="11"/>
  <c r="E298" i="11"/>
  <c r="A299" i="11"/>
  <c r="H299" i="11" s="1"/>
  <c r="D299" i="11"/>
  <c r="E299" i="11"/>
  <c r="D300" i="11"/>
  <c r="E300" i="11"/>
  <c r="A301" i="11"/>
  <c r="H301" i="11" s="1"/>
  <c r="D301" i="11"/>
  <c r="E301" i="11"/>
  <c r="D302" i="11"/>
  <c r="E302" i="11"/>
  <c r="A303" i="11"/>
  <c r="H303" i="11" s="1"/>
  <c r="D303" i="11"/>
  <c r="E303" i="11"/>
  <c r="D304" i="11"/>
  <c r="E304" i="11"/>
  <c r="A305" i="11"/>
  <c r="H305" i="11" s="1"/>
  <c r="D305" i="11"/>
  <c r="E305" i="11"/>
  <c r="D306" i="11"/>
  <c r="E306" i="11"/>
  <c r="A307" i="11"/>
  <c r="H307" i="11" s="1"/>
  <c r="D307" i="11"/>
  <c r="E307" i="11"/>
  <c r="D308" i="11"/>
  <c r="E308" i="11"/>
  <c r="A309" i="11"/>
  <c r="H309" i="11" s="1"/>
  <c r="D309" i="11"/>
  <c r="E309" i="11"/>
  <c r="D310" i="11"/>
  <c r="E310" i="11"/>
  <c r="A311" i="11"/>
  <c r="H311" i="11" s="1"/>
  <c r="D311" i="11"/>
  <c r="E311" i="11"/>
  <c r="D312" i="11"/>
  <c r="E312" i="11"/>
  <c r="A313" i="11"/>
  <c r="H313" i="11" s="1"/>
  <c r="D313" i="11"/>
  <c r="E313" i="11"/>
  <c r="D314" i="11"/>
  <c r="E314" i="11"/>
  <c r="A315" i="11"/>
  <c r="H315" i="11" s="1"/>
  <c r="D315" i="11"/>
  <c r="E315" i="11"/>
  <c r="D316" i="11"/>
  <c r="E316" i="11"/>
  <c r="A317" i="11"/>
  <c r="H317" i="11" s="1"/>
  <c r="D317" i="11"/>
  <c r="E317" i="11"/>
  <c r="D318" i="11"/>
  <c r="E318" i="11"/>
  <c r="A319" i="11"/>
  <c r="H319" i="11" s="1"/>
  <c r="D319" i="11"/>
  <c r="E319" i="11"/>
  <c r="D320" i="11"/>
  <c r="E320" i="11"/>
  <c r="A321" i="11"/>
  <c r="H321" i="11" s="1"/>
  <c r="D321" i="11"/>
  <c r="E321" i="11"/>
  <c r="D322" i="11"/>
  <c r="E322" i="11"/>
  <c r="A323" i="11"/>
  <c r="H323" i="11" s="1"/>
  <c r="D323" i="11"/>
  <c r="E323" i="11"/>
  <c r="D324" i="11"/>
  <c r="E324" i="11"/>
  <c r="A325" i="11"/>
  <c r="H325" i="11" s="1"/>
  <c r="D325" i="11"/>
  <c r="E325" i="11"/>
  <c r="D326" i="11"/>
  <c r="E326" i="11"/>
  <c r="A327" i="11"/>
  <c r="H327" i="11" s="1"/>
  <c r="D327" i="11"/>
  <c r="E327" i="11"/>
  <c r="D328" i="11"/>
  <c r="E328" i="11"/>
  <c r="A329" i="11"/>
  <c r="H329" i="11" s="1"/>
  <c r="D329" i="11"/>
  <c r="E329" i="11"/>
  <c r="D330" i="11"/>
  <c r="E330" i="11"/>
  <c r="A331" i="11"/>
  <c r="H331" i="11" s="1"/>
  <c r="D331" i="11"/>
  <c r="E331" i="11"/>
  <c r="D332" i="11"/>
  <c r="E332" i="11"/>
  <c r="A333" i="11"/>
  <c r="H333" i="11" s="1"/>
  <c r="D333" i="11"/>
  <c r="E333" i="11"/>
  <c r="D334" i="11"/>
  <c r="E334" i="11"/>
  <c r="A335" i="11"/>
  <c r="H335" i="11" s="1"/>
  <c r="D335" i="11"/>
  <c r="E335" i="11"/>
  <c r="D336" i="11"/>
  <c r="E336" i="11"/>
  <c r="A337" i="11"/>
  <c r="H337" i="11" s="1"/>
  <c r="D337" i="11"/>
  <c r="E337" i="11"/>
  <c r="D338" i="11"/>
  <c r="E338" i="11"/>
  <c r="A339" i="11"/>
  <c r="H339" i="11" s="1"/>
  <c r="D339" i="11"/>
  <c r="E339" i="11"/>
  <c r="D340" i="11"/>
  <c r="E340" i="11"/>
  <c r="A341" i="11"/>
  <c r="H341" i="11" s="1"/>
  <c r="D341" i="11"/>
  <c r="E341" i="11"/>
  <c r="D342" i="11"/>
  <c r="E342" i="11"/>
  <c r="A343" i="11"/>
  <c r="H343" i="11" s="1"/>
  <c r="D343" i="11"/>
  <c r="E343" i="11"/>
  <c r="D344" i="11"/>
  <c r="E344" i="11"/>
  <c r="A345" i="11"/>
  <c r="H345" i="11" s="1"/>
  <c r="D345" i="11"/>
  <c r="E345" i="11"/>
  <c r="D346" i="11"/>
  <c r="E346" i="11"/>
  <c r="A347" i="11"/>
  <c r="H347" i="11" s="1"/>
  <c r="D347" i="11"/>
  <c r="E347" i="11"/>
  <c r="D348" i="11"/>
  <c r="E348" i="11"/>
  <c r="A349" i="11"/>
  <c r="H349" i="11" s="1"/>
  <c r="D349" i="11"/>
  <c r="E349" i="11"/>
  <c r="D350" i="11"/>
  <c r="E350" i="11"/>
  <c r="A351" i="11"/>
  <c r="H351" i="11" s="1"/>
  <c r="D351" i="11"/>
  <c r="E351" i="11"/>
  <c r="D352" i="11"/>
  <c r="E352" i="11"/>
  <c r="A353" i="11"/>
  <c r="H353" i="11" s="1"/>
  <c r="D353" i="11"/>
  <c r="E353" i="11"/>
  <c r="D354" i="11"/>
  <c r="E354" i="11"/>
  <c r="D355" i="11"/>
  <c r="E355" i="11"/>
  <c r="D356" i="11"/>
  <c r="E356" i="11"/>
  <c r="A357" i="11"/>
  <c r="H357" i="11" s="1"/>
  <c r="D357" i="11"/>
  <c r="E357" i="11"/>
  <c r="D358" i="11"/>
  <c r="E358" i="11"/>
  <c r="A359" i="11"/>
  <c r="H359" i="11" s="1"/>
  <c r="D359" i="11"/>
  <c r="E359" i="11"/>
  <c r="D360" i="11"/>
  <c r="E360" i="11"/>
  <c r="A361" i="11"/>
  <c r="H361" i="11" s="1"/>
  <c r="D361" i="11"/>
  <c r="E361" i="11"/>
  <c r="D362" i="11"/>
  <c r="E362" i="11"/>
  <c r="D363" i="11"/>
  <c r="E363" i="11"/>
  <c r="D364" i="11"/>
  <c r="E364" i="11"/>
  <c r="A365" i="11"/>
  <c r="H365" i="11" s="1"/>
  <c r="D365" i="11"/>
  <c r="E365" i="11"/>
  <c r="D366" i="11"/>
  <c r="E366" i="11"/>
  <c r="A367" i="11"/>
  <c r="H367" i="11" s="1"/>
  <c r="D367" i="11"/>
  <c r="E367" i="11"/>
  <c r="D368" i="11"/>
  <c r="E368" i="11"/>
  <c r="A369" i="11"/>
  <c r="H369" i="11" s="1"/>
  <c r="D369" i="11"/>
  <c r="E369" i="11"/>
  <c r="D370" i="11"/>
  <c r="E370" i="11"/>
  <c r="D371" i="11"/>
  <c r="E371" i="11"/>
  <c r="D372" i="11"/>
  <c r="E372" i="11"/>
  <c r="A373" i="11"/>
  <c r="H373" i="11" s="1"/>
  <c r="D373" i="11"/>
  <c r="E373" i="11"/>
  <c r="D374" i="11"/>
  <c r="E374" i="11"/>
  <c r="A375" i="11"/>
  <c r="H375" i="11" s="1"/>
  <c r="D375" i="11"/>
  <c r="E375" i="11"/>
  <c r="D376" i="11"/>
  <c r="E376" i="11"/>
  <c r="A377" i="11"/>
  <c r="H377" i="11" s="1"/>
  <c r="D377" i="11"/>
  <c r="E377" i="11"/>
  <c r="D378" i="11"/>
  <c r="E378" i="11"/>
  <c r="D379" i="11"/>
  <c r="E379" i="11"/>
  <c r="D380" i="11"/>
  <c r="E380" i="11"/>
  <c r="A381" i="11"/>
  <c r="H381" i="11" s="1"/>
  <c r="D381" i="11"/>
  <c r="E381" i="11"/>
  <c r="D382" i="11"/>
  <c r="E382" i="11"/>
  <c r="A383" i="11"/>
  <c r="H383" i="11" s="1"/>
  <c r="D383" i="11"/>
  <c r="E383" i="11"/>
  <c r="D384" i="11"/>
  <c r="E384" i="11"/>
  <c r="A385" i="11"/>
  <c r="H385" i="11" s="1"/>
  <c r="D385" i="11"/>
  <c r="E385" i="11"/>
  <c r="D386" i="11"/>
  <c r="E386" i="11"/>
  <c r="D387" i="11"/>
  <c r="E387" i="11"/>
  <c r="D388" i="11"/>
  <c r="E388" i="11"/>
  <c r="A389" i="11"/>
  <c r="H389" i="11" s="1"/>
  <c r="D389" i="11"/>
  <c r="E389" i="11"/>
  <c r="D390" i="11"/>
  <c r="E390" i="11"/>
  <c r="A391" i="11"/>
  <c r="H391" i="11" s="1"/>
  <c r="D391" i="11"/>
  <c r="E391" i="11"/>
  <c r="D392" i="11"/>
  <c r="E392" i="11"/>
  <c r="A393" i="11"/>
  <c r="H393" i="11" s="1"/>
  <c r="D393" i="11"/>
  <c r="E393" i="11"/>
  <c r="D394" i="11"/>
  <c r="E394" i="11"/>
  <c r="A395" i="11"/>
  <c r="H395" i="11" s="1"/>
  <c r="D395" i="11"/>
  <c r="E395" i="11"/>
  <c r="D396" i="11"/>
  <c r="E396" i="11"/>
  <c r="A397" i="11"/>
  <c r="H397" i="11" s="1"/>
  <c r="D397" i="11"/>
  <c r="E397" i="11"/>
  <c r="D398" i="11"/>
  <c r="E398" i="11"/>
  <c r="D399" i="11"/>
  <c r="E399" i="11"/>
  <c r="D400" i="11"/>
  <c r="E400" i="11"/>
  <c r="A401" i="11"/>
  <c r="H401" i="11" s="1"/>
  <c r="D401" i="11"/>
  <c r="E401" i="11"/>
  <c r="D402" i="11"/>
  <c r="E402" i="11"/>
  <c r="A403" i="11"/>
  <c r="H403" i="11" s="1"/>
  <c r="D403" i="11"/>
  <c r="E403" i="11"/>
  <c r="D404" i="11"/>
  <c r="E404" i="11"/>
  <c r="A405" i="11"/>
  <c r="H405" i="11" s="1"/>
  <c r="D405" i="11"/>
  <c r="E405" i="11"/>
  <c r="D406" i="11"/>
  <c r="A406" i="20" s="1"/>
  <c r="E406" i="11"/>
  <c r="A407" i="11"/>
  <c r="H407" i="11" s="1"/>
  <c r="D407" i="11"/>
  <c r="E407" i="11"/>
  <c r="D408" i="11"/>
  <c r="E408" i="11"/>
  <c r="A409" i="11"/>
  <c r="H409" i="11" s="1"/>
  <c r="D409" i="11"/>
  <c r="E409" i="11"/>
  <c r="A410" i="11"/>
  <c r="H410" i="11" s="1"/>
  <c r="D410" i="11"/>
  <c r="E410" i="11"/>
  <c r="A411" i="11"/>
  <c r="H411" i="11" s="1"/>
  <c r="D411" i="11"/>
  <c r="E411" i="11"/>
  <c r="D412" i="11"/>
  <c r="E412" i="11"/>
  <c r="A413" i="11"/>
  <c r="H413" i="11" s="1"/>
  <c r="D413" i="11"/>
  <c r="E413" i="11"/>
  <c r="A414" i="11"/>
  <c r="H414" i="11" s="1"/>
  <c r="D414" i="11"/>
  <c r="E414" i="11"/>
  <c r="A415" i="11"/>
  <c r="H415" i="11" s="1"/>
  <c r="D415" i="11"/>
  <c r="E415" i="11"/>
  <c r="D416" i="11"/>
  <c r="E416" i="11"/>
  <c r="A417" i="11"/>
  <c r="H417" i="11" s="1"/>
  <c r="D417" i="11"/>
  <c r="E417" i="11"/>
  <c r="A418" i="11"/>
  <c r="H418" i="11" s="1"/>
  <c r="D418" i="11"/>
  <c r="E418" i="11"/>
  <c r="A419" i="11"/>
  <c r="H419" i="11" s="1"/>
  <c r="D419" i="11"/>
  <c r="E419" i="11"/>
  <c r="D420" i="11"/>
  <c r="E420" i="11"/>
  <c r="A421" i="11"/>
  <c r="H421" i="11" s="1"/>
  <c r="D421" i="11"/>
  <c r="E421" i="11"/>
  <c r="A422" i="11"/>
  <c r="H422" i="11" s="1"/>
  <c r="D422" i="11"/>
  <c r="E422" i="11"/>
  <c r="A423" i="11"/>
  <c r="H423" i="11" s="1"/>
  <c r="D423" i="11"/>
  <c r="E423" i="11"/>
  <c r="D424" i="11"/>
  <c r="E424" i="11"/>
  <c r="A425" i="11"/>
  <c r="H425" i="11" s="1"/>
  <c r="D425" i="11"/>
  <c r="E425" i="11"/>
  <c r="A426" i="11"/>
  <c r="H426" i="11" s="1"/>
  <c r="D426" i="11"/>
  <c r="E426" i="11"/>
  <c r="A427" i="11"/>
  <c r="H427" i="11" s="1"/>
  <c r="D427" i="11"/>
  <c r="E427" i="11"/>
  <c r="D428" i="11"/>
  <c r="E428" i="11"/>
  <c r="A429" i="11"/>
  <c r="H429" i="11" s="1"/>
  <c r="D429" i="11"/>
  <c r="E429" i="11"/>
  <c r="A430" i="11"/>
  <c r="H430" i="11" s="1"/>
  <c r="D430" i="11"/>
  <c r="E430" i="11"/>
  <c r="A431" i="11"/>
  <c r="H431" i="11" s="1"/>
  <c r="D431" i="11"/>
  <c r="E431" i="11"/>
  <c r="D432" i="11"/>
  <c r="E432" i="11"/>
  <c r="D433" i="11"/>
  <c r="E433" i="11"/>
  <c r="D434" i="11"/>
  <c r="E434" i="11"/>
  <c r="D435" i="11"/>
  <c r="E435" i="11"/>
  <c r="A436" i="11"/>
  <c r="H436" i="11" s="1"/>
  <c r="D436" i="11"/>
  <c r="E436" i="11"/>
  <c r="D437" i="11"/>
  <c r="E437" i="11"/>
  <c r="A438" i="11"/>
  <c r="H438" i="11" s="1"/>
  <c r="D438" i="11"/>
  <c r="E438" i="11"/>
  <c r="A439" i="11"/>
  <c r="H439" i="11" s="1"/>
  <c r="D439" i="11"/>
  <c r="E439" i="11"/>
  <c r="A440" i="11"/>
  <c r="H440" i="11" s="1"/>
  <c r="D440" i="11"/>
  <c r="E440" i="11"/>
  <c r="D441" i="11"/>
  <c r="E441" i="11"/>
  <c r="D442" i="11"/>
  <c r="E442" i="11"/>
  <c r="D443" i="11"/>
  <c r="E443" i="11"/>
  <c r="D444" i="11"/>
  <c r="E444" i="11"/>
  <c r="A445" i="11"/>
  <c r="H445" i="11" s="1"/>
  <c r="D445" i="11"/>
  <c r="E445" i="11"/>
  <c r="A446" i="11"/>
  <c r="H446" i="11" s="1"/>
  <c r="D446" i="11"/>
  <c r="E446" i="11"/>
  <c r="A447" i="11"/>
  <c r="H447" i="11" s="1"/>
  <c r="D447" i="11"/>
  <c r="E447" i="11"/>
  <c r="D448" i="11"/>
  <c r="E448" i="11"/>
  <c r="D449" i="11"/>
  <c r="E449" i="11"/>
  <c r="D450" i="11"/>
  <c r="E450" i="11"/>
  <c r="D451" i="11"/>
  <c r="E451" i="11"/>
  <c r="A452" i="11"/>
  <c r="H452" i="11" s="1"/>
  <c r="D452" i="11"/>
  <c r="E452" i="11"/>
  <c r="D453" i="11"/>
  <c r="E453" i="11"/>
  <c r="A454" i="11"/>
  <c r="H454" i="11" s="1"/>
  <c r="D454" i="11"/>
  <c r="E454" i="11"/>
  <c r="A455" i="11"/>
  <c r="H455" i="11" s="1"/>
  <c r="D455" i="11"/>
  <c r="E455" i="11"/>
  <c r="A456" i="11"/>
  <c r="H456" i="11" s="1"/>
  <c r="D456" i="11"/>
  <c r="E456" i="11"/>
  <c r="D457" i="11"/>
  <c r="E457" i="11"/>
  <c r="D458" i="11"/>
  <c r="E458" i="11"/>
  <c r="D459" i="11"/>
  <c r="E459" i="11"/>
  <c r="D460" i="11"/>
  <c r="E460" i="11"/>
  <c r="A461" i="11"/>
  <c r="H461" i="11" s="1"/>
  <c r="D461" i="11"/>
  <c r="E461" i="11"/>
  <c r="A462" i="11"/>
  <c r="H462" i="11" s="1"/>
  <c r="D462" i="11"/>
  <c r="E462" i="11"/>
  <c r="A463" i="11"/>
  <c r="H463" i="11" s="1"/>
  <c r="D463" i="11"/>
  <c r="E463" i="11"/>
  <c r="D464" i="11"/>
  <c r="E464" i="11"/>
  <c r="D465" i="11"/>
  <c r="E465" i="11"/>
  <c r="D466" i="11"/>
  <c r="E466" i="11"/>
  <c r="D467" i="11"/>
  <c r="E467" i="11"/>
  <c r="A468" i="11"/>
  <c r="H468" i="11" s="1"/>
  <c r="D468" i="11"/>
  <c r="E468" i="11"/>
  <c r="D469" i="11"/>
  <c r="E469" i="11"/>
  <c r="A470" i="11"/>
  <c r="H470" i="11" s="1"/>
  <c r="D470" i="11"/>
  <c r="E470" i="11"/>
  <c r="A471" i="11"/>
  <c r="H471" i="11" s="1"/>
  <c r="D471" i="11"/>
  <c r="E471" i="11"/>
  <c r="A472" i="11"/>
  <c r="H472" i="11" s="1"/>
  <c r="D472" i="11"/>
  <c r="E472" i="11"/>
  <c r="D473" i="11"/>
  <c r="E473" i="11"/>
  <c r="D474" i="11"/>
  <c r="E474" i="11"/>
  <c r="D475" i="11"/>
  <c r="E475" i="11"/>
  <c r="D476" i="11"/>
  <c r="E476" i="11"/>
  <c r="A477" i="11"/>
  <c r="H477" i="11" s="1"/>
  <c r="D477" i="11"/>
  <c r="E477" i="11"/>
  <c r="A478" i="11"/>
  <c r="H478" i="11" s="1"/>
  <c r="D478" i="11"/>
  <c r="E478" i="11"/>
  <c r="A479" i="11"/>
  <c r="H479" i="11" s="1"/>
  <c r="D479" i="11"/>
  <c r="E479" i="11"/>
  <c r="D480" i="11"/>
  <c r="E480" i="11"/>
  <c r="D481" i="11"/>
  <c r="E481" i="11"/>
  <c r="D482" i="11"/>
  <c r="E482" i="11"/>
  <c r="D483" i="11"/>
  <c r="E483" i="11"/>
  <c r="D484" i="11"/>
  <c r="E484" i="11"/>
  <c r="D485" i="11"/>
  <c r="E485" i="11"/>
  <c r="D486" i="11"/>
  <c r="E486" i="11"/>
  <c r="D487" i="11"/>
  <c r="E487" i="11"/>
  <c r="D488" i="11"/>
  <c r="E488" i="11"/>
  <c r="D489" i="11"/>
  <c r="E489" i="11"/>
  <c r="D490" i="11"/>
  <c r="E490" i="11"/>
  <c r="D491" i="11"/>
  <c r="E491" i="11"/>
  <c r="D492" i="11"/>
  <c r="E492" i="11"/>
  <c r="D493" i="11"/>
  <c r="E493" i="11"/>
  <c r="D494" i="11"/>
  <c r="E494" i="11"/>
  <c r="D495" i="11"/>
  <c r="E495" i="11"/>
  <c r="D496" i="11"/>
  <c r="E496" i="11"/>
  <c r="D497" i="11"/>
  <c r="E497" i="11"/>
  <c r="D498" i="11"/>
  <c r="E498" i="11"/>
  <c r="D499" i="11"/>
  <c r="E499" i="11"/>
  <c r="D500" i="11"/>
  <c r="E500" i="11"/>
  <c r="D501" i="11"/>
  <c r="E501" i="11"/>
  <c r="D502" i="11"/>
  <c r="E502" i="11"/>
  <c r="D503" i="11"/>
  <c r="E503" i="11"/>
  <c r="D504" i="11"/>
  <c r="E504" i="11"/>
  <c r="D505" i="11"/>
  <c r="E505" i="11"/>
  <c r="D506" i="11"/>
  <c r="E506" i="11"/>
  <c r="D507" i="11"/>
  <c r="E507" i="11"/>
  <c r="D508" i="11"/>
  <c r="E508" i="11"/>
  <c r="D509" i="11"/>
  <c r="E509" i="11"/>
  <c r="D510" i="11"/>
  <c r="E510" i="11"/>
  <c r="D511" i="11"/>
  <c r="E511" i="11"/>
  <c r="D512" i="11"/>
  <c r="E512" i="11"/>
  <c r="D513" i="11"/>
  <c r="E513" i="11"/>
  <c r="D514" i="11"/>
  <c r="E514" i="11"/>
  <c r="D515" i="11"/>
  <c r="E515" i="11"/>
  <c r="D516" i="11"/>
  <c r="E516" i="11"/>
  <c r="D517" i="11"/>
  <c r="E517" i="11"/>
  <c r="D518" i="11"/>
  <c r="E518" i="11"/>
  <c r="D519" i="11"/>
  <c r="E519" i="11"/>
  <c r="D520" i="11"/>
  <c r="E520" i="11"/>
  <c r="D521" i="11"/>
  <c r="E521" i="11"/>
  <c r="D522" i="11"/>
  <c r="E522" i="11"/>
  <c r="D523" i="11"/>
  <c r="E523" i="11"/>
  <c r="D524" i="11"/>
  <c r="E524" i="11"/>
  <c r="D525" i="11"/>
  <c r="E525" i="11"/>
  <c r="D526" i="11"/>
  <c r="E526" i="11"/>
  <c r="D527" i="11"/>
  <c r="E527" i="11"/>
  <c r="D528" i="11"/>
  <c r="E528" i="11"/>
  <c r="D529" i="11"/>
  <c r="E529" i="11"/>
  <c r="D530" i="11"/>
  <c r="E530" i="11"/>
  <c r="D531" i="11"/>
  <c r="E531" i="11"/>
  <c r="D532" i="11"/>
  <c r="E532" i="11"/>
  <c r="D533" i="11"/>
  <c r="E533" i="11"/>
  <c r="D534" i="11"/>
  <c r="E534" i="11"/>
  <c r="D535" i="11"/>
  <c r="E535" i="11"/>
  <c r="D536" i="11"/>
  <c r="E536" i="11"/>
  <c r="D537" i="11"/>
  <c r="E537" i="11"/>
  <c r="D538" i="11"/>
  <c r="E538" i="11"/>
  <c r="D539" i="11"/>
  <c r="E539" i="11"/>
  <c r="D540" i="11"/>
  <c r="E540" i="11"/>
  <c r="D541" i="11"/>
  <c r="E541" i="11"/>
  <c r="D542" i="11"/>
  <c r="E542" i="11"/>
  <c r="D543" i="11"/>
  <c r="E543" i="11"/>
  <c r="D544" i="11"/>
  <c r="E544" i="11"/>
  <c r="D545" i="11"/>
  <c r="E545" i="11"/>
  <c r="D546" i="11"/>
  <c r="E546" i="11"/>
  <c r="D547" i="11"/>
  <c r="E547" i="11"/>
  <c r="D548" i="11"/>
  <c r="E548" i="11"/>
  <c r="D549" i="11"/>
  <c r="E549" i="11"/>
  <c r="D550" i="11"/>
  <c r="E550" i="11"/>
  <c r="D551" i="11"/>
  <c r="E551" i="11"/>
  <c r="D552" i="11"/>
  <c r="E552" i="11"/>
  <c r="D553" i="11"/>
  <c r="E553" i="11"/>
  <c r="D554" i="11"/>
  <c r="E554" i="11"/>
  <c r="D555" i="11"/>
  <c r="E555" i="11"/>
  <c r="D556" i="11"/>
  <c r="E556" i="11"/>
  <c r="D557" i="11"/>
  <c r="E557" i="11"/>
  <c r="D558" i="11"/>
  <c r="E558" i="11"/>
  <c r="D559" i="11"/>
  <c r="E559" i="11"/>
  <c r="D560" i="11"/>
  <c r="E560" i="11"/>
  <c r="D561" i="11"/>
  <c r="E561" i="11"/>
  <c r="D562" i="11"/>
  <c r="E562" i="11"/>
  <c r="D563" i="11"/>
  <c r="E563" i="11"/>
  <c r="D564" i="11"/>
  <c r="E564" i="11"/>
  <c r="D565" i="11"/>
  <c r="E565" i="11"/>
  <c r="D566" i="11"/>
  <c r="E566" i="11"/>
  <c r="D567" i="11"/>
  <c r="E567" i="11"/>
  <c r="D568" i="11"/>
  <c r="E568" i="11"/>
  <c r="D569" i="11"/>
  <c r="E569" i="11"/>
  <c r="D570" i="11"/>
  <c r="E570" i="11"/>
  <c r="D571" i="11"/>
  <c r="E571" i="11"/>
  <c r="D572" i="11"/>
  <c r="E572" i="11"/>
  <c r="D573" i="11"/>
  <c r="E573" i="11"/>
  <c r="D574" i="11"/>
  <c r="E574" i="11"/>
  <c r="D575" i="11"/>
  <c r="E575" i="11"/>
  <c r="D576" i="11"/>
  <c r="E576" i="11"/>
  <c r="D577" i="11"/>
  <c r="E577" i="11"/>
  <c r="D578" i="11"/>
  <c r="E578" i="11"/>
  <c r="D579" i="11"/>
  <c r="E579" i="11"/>
  <c r="D580" i="11"/>
  <c r="E580" i="11"/>
  <c r="D581" i="11"/>
  <c r="E581" i="11"/>
  <c r="D582" i="11"/>
  <c r="E582" i="11"/>
  <c r="D583" i="11"/>
  <c r="E583" i="11"/>
  <c r="D584" i="11"/>
  <c r="E584" i="11"/>
  <c r="D585" i="11"/>
  <c r="E585" i="11"/>
  <c r="D586" i="11"/>
  <c r="E586" i="11"/>
  <c r="D587" i="11"/>
  <c r="E587" i="11"/>
  <c r="D588" i="11"/>
  <c r="E588" i="11"/>
  <c r="D589" i="11"/>
  <c r="E589" i="11"/>
  <c r="D590" i="11"/>
  <c r="E590" i="11"/>
  <c r="D591" i="11"/>
  <c r="E591" i="11"/>
  <c r="D592" i="11"/>
  <c r="E592" i="11"/>
  <c r="D593" i="11"/>
  <c r="E593" i="11"/>
  <c r="D594" i="11"/>
  <c r="E594" i="11"/>
  <c r="D595" i="11"/>
  <c r="E595" i="11"/>
  <c r="D596" i="11"/>
  <c r="E596" i="11"/>
  <c r="D597" i="11"/>
  <c r="E597" i="11"/>
  <c r="D598" i="11"/>
  <c r="E598" i="11"/>
  <c r="D599" i="11"/>
  <c r="E599" i="11"/>
  <c r="D600" i="11"/>
  <c r="E600" i="11"/>
  <c r="D601" i="11"/>
  <c r="E601" i="11"/>
  <c r="B2" i="13"/>
  <c r="H2" i="13"/>
  <c r="N2" i="13"/>
  <c r="N3" i="13" s="1"/>
  <c r="H3" i="13"/>
  <c r="H4" i="13" s="1"/>
  <c r="H5" i="13" s="1"/>
  <c r="H6" i="13" s="1"/>
  <c r="H7" i="13" s="1"/>
  <c r="H8" i="13" s="1"/>
  <c r="H9" i="13" s="1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H36" i="13" s="1"/>
  <c r="H37" i="13" s="1"/>
  <c r="H38" i="13" s="1"/>
  <c r="H39" i="13" s="1"/>
  <c r="H40" i="13" s="1"/>
  <c r="H41" i="13" s="1"/>
  <c r="H42" i="13" s="1"/>
  <c r="H43" i="13" s="1"/>
  <c r="H44" i="13" s="1"/>
  <c r="H45" i="13" s="1"/>
  <c r="H46" i="13" s="1"/>
  <c r="H47" i="13" s="1"/>
  <c r="H48" i="13" s="1"/>
  <c r="H49" i="13" s="1"/>
  <c r="H50" i="13" s="1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H100" i="13" s="1"/>
  <c r="H101" i="13" s="1"/>
  <c r="H102" i="13" s="1"/>
  <c r="H103" i="13" s="1"/>
  <c r="H104" i="13" s="1"/>
  <c r="H105" i="13" s="1"/>
  <c r="H106" i="13" s="1"/>
  <c r="H107" i="13" s="1"/>
  <c r="H108" i="13" s="1"/>
  <c r="H109" i="13" s="1"/>
  <c r="H110" i="13" s="1"/>
  <c r="H111" i="13" s="1"/>
  <c r="H112" i="13" s="1"/>
  <c r="H113" i="13" s="1"/>
  <c r="H114" i="13" s="1"/>
  <c r="H115" i="13" s="1"/>
  <c r="H116" i="13" s="1"/>
  <c r="H117" i="13" s="1"/>
  <c r="H118" i="13" s="1"/>
  <c r="H119" i="13" s="1"/>
  <c r="H120" i="13" s="1"/>
  <c r="H121" i="13" s="1"/>
  <c r="H122" i="13" s="1"/>
  <c r="H123" i="13" s="1"/>
  <c r="H124" i="13" s="1"/>
  <c r="H125" i="13" s="1"/>
  <c r="H126" i="13" s="1"/>
  <c r="H127" i="13" s="1"/>
  <c r="H128" i="13" s="1"/>
  <c r="H129" i="13" s="1"/>
  <c r="H130" i="13" s="1"/>
  <c r="H131" i="13" s="1"/>
  <c r="H132" i="13" s="1"/>
  <c r="H133" i="13" s="1"/>
  <c r="H134" i="13" s="1"/>
  <c r="H135" i="13" s="1"/>
  <c r="H136" i="13" s="1"/>
  <c r="H137" i="13" s="1"/>
  <c r="H138" i="13" s="1"/>
  <c r="H139" i="13" s="1"/>
  <c r="H140" i="13" s="1"/>
  <c r="H141" i="13" s="1"/>
  <c r="H142" i="13" s="1"/>
  <c r="H143" i="13" s="1"/>
  <c r="H144" i="13" s="1"/>
  <c r="H145" i="13" s="1"/>
  <c r="H146" i="13" s="1"/>
  <c r="H147" i="13" s="1"/>
  <c r="H148" i="13" s="1"/>
  <c r="H149" i="13" s="1"/>
  <c r="H150" i="13" s="1"/>
  <c r="H151" i="13" s="1"/>
  <c r="H152" i="13" s="1"/>
  <c r="H153" i="13" s="1"/>
  <c r="H154" i="13" s="1"/>
  <c r="H155" i="13" s="1"/>
  <c r="H156" i="13" s="1"/>
  <c r="H157" i="13" s="1"/>
  <c r="H158" i="13" s="1"/>
  <c r="H159" i="13" s="1"/>
  <c r="H160" i="13" s="1"/>
  <c r="H161" i="13" s="1"/>
  <c r="H162" i="13" s="1"/>
  <c r="H163" i="13" s="1"/>
  <c r="H164" i="13" s="1"/>
  <c r="H165" i="13" s="1"/>
  <c r="H166" i="13" s="1"/>
  <c r="H167" i="13" s="1"/>
  <c r="H168" i="13" s="1"/>
  <c r="H169" i="13" s="1"/>
  <c r="H170" i="13" s="1"/>
  <c r="H171" i="13" s="1"/>
  <c r="H172" i="13" s="1"/>
  <c r="H173" i="13" s="1"/>
  <c r="H174" i="13" s="1"/>
  <c r="H175" i="13" s="1"/>
  <c r="H176" i="13" s="1"/>
  <c r="H177" i="13" s="1"/>
  <c r="H178" i="13" s="1"/>
  <c r="H179" i="13" s="1"/>
  <c r="H180" i="13" s="1"/>
  <c r="H181" i="13" s="1"/>
  <c r="H182" i="13" s="1"/>
  <c r="H183" i="13" s="1"/>
  <c r="H184" i="13" s="1"/>
  <c r="H185" i="13" s="1"/>
  <c r="H186" i="13" s="1"/>
  <c r="H187" i="13" s="1"/>
  <c r="H188" i="13" s="1"/>
  <c r="H189" i="13" s="1"/>
  <c r="H190" i="13" s="1"/>
  <c r="H191" i="13" s="1"/>
  <c r="H192" i="13" s="1"/>
  <c r="H193" i="13" s="1"/>
  <c r="H194" i="13" s="1"/>
  <c r="H195" i="13" s="1"/>
  <c r="H196" i="13" s="1"/>
  <c r="H197" i="13" s="1"/>
  <c r="H198" i="13" s="1"/>
  <c r="H199" i="13" s="1"/>
  <c r="H200" i="13" s="1"/>
  <c r="N4" i="13"/>
  <c r="N5" i="13" s="1"/>
  <c r="N6" i="13" s="1"/>
  <c r="N7" i="13" s="1"/>
  <c r="N8" i="13" s="1"/>
  <c r="N9" i="13" s="1"/>
  <c r="N10" i="13" s="1"/>
  <c r="N11" i="13" s="1"/>
  <c r="N12" i="13" s="1"/>
  <c r="N13" i="13" s="1"/>
  <c r="N14" i="13" s="1"/>
  <c r="N15" i="13" s="1"/>
  <c r="N16" i="13" s="1"/>
  <c r="N17" i="13" s="1"/>
  <c r="N18" i="13" s="1"/>
  <c r="N19" i="13" s="1"/>
  <c r="N20" i="13" s="1"/>
  <c r="N21" i="13" s="1"/>
  <c r="N22" i="13" s="1"/>
  <c r="N23" i="13" s="1"/>
  <c r="N24" i="13" s="1"/>
  <c r="N25" i="13" s="1"/>
  <c r="N26" i="13" s="1"/>
  <c r="N27" i="13" s="1"/>
  <c r="N28" i="13" s="1"/>
  <c r="N29" i="13" s="1"/>
  <c r="N30" i="13" s="1"/>
  <c r="N31" i="13" s="1"/>
  <c r="N32" i="13" s="1"/>
  <c r="N33" i="13" s="1"/>
  <c r="N34" i="13" s="1"/>
  <c r="N35" i="13" s="1"/>
  <c r="N36" i="13" s="1"/>
  <c r="N37" i="13" s="1"/>
  <c r="N38" i="13" s="1"/>
  <c r="N39" i="13" s="1"/>
  <c r="N40" i="13" s="1"/>
  <c r="N41" i="13" s="1"/>
  <c r="N42" i="13" s="1"/>
  <c r="N43" i="13" s="1"/>
  <c r="N44" i="13" s="1"/>
  <c r="N45" i="13" s="1"/>
  <c r="N46" i="13" s="1"/>
  <c r="N47" i="13" s="1"/>
  <c r="N48" i="13" s="1"/>
  <c r="N49" i="13" s="1"/>
  <c r="N50" i="13" s="1"/>
  <c r="N51" i="13" s="1"/>
  <c r="N52" i="13" s="1"/>
  <c r="N53" i="13" s="1"/>
  <c r="N54" i="13" s="1"/>
  <c r="N55" i="13" s="1"/>
  <c r="N56" i="13" s="1"/>
  <c r="N57" i="13" s="1"/>
  <c r="N58" i="13" s="1"/>
  <c r="N59" i="13" s="1"/>
  <c r="N60" i="13" s="1"/>
  <c r="N61" i="13" s="1"/>
  <c r="N62" i="13" s="1"/>
  <c r="N63" i="13" s="1"/>
  <c r="N64" i="13" s="1"/>
  <c r="N65" i="13" s="1"/>
  <c r="N66" i="13" s="1"/>
  <c r="N67" i="13" s="1"/>
  <c r="N68" i="13" s="1"/>
  <c r="N69" i="13" s="1"/>
  <c r="N70" i="13" s="1"/>
  <c r="N71" i="13" s="1"/>
  <c r="N72" i="13" s="1"/>
  <c r="N73" i="13" s="1"/>
  <c r="N74" i="13" s="1"/>
  <c r="N75" i="13" s="1"/>
  <c r="N76" i="13" s="1"/>
  <c r="N77" i="13" s="1"/>
  <c r="N78" i="13" s="1"/>
  <c r="N79" i="13" s="1"/>
  <c r="N80" i="13" s="1"/>
  <c r="N81" i="13" s="1"/>
  <c r="N82" i="13" s="1"/>
  <c r="N83" i="13" s="1"/>
  <c r="N84" i="13" s="1"/>
  <c r="N85" i="13" s="1"/>
  <c r="N86" i="13" s="1"/>
  <c r="N87" i="13" s="1"/>
  <c r="N88" i="13" s="1"/>
  <c r="N89" i="13" s="1"/>
  <c r="N90" i="13" s="1"/>
  <c r="N91" i="13" s="1"/>
  <c r="N92" i="13" s="1"/>
  <c r="N93" i="13" s="1"/>
  <c r="N94" i="13" s="1"/>
  <c r="N95" i="13" s="1"/>
  <c r="N96" i="13" s="1"/>
  <c r="N97" i="13" s="1"/>
  <c r="N98" i="13" s="1"/>
  <c r="N99" i="13" s="1"/>
  <c r="N100" i="13" s="1"/>
  <c r="N101" i="13" s="1"/>
  <c r="N102" i="13" s="1"/>
  <c r="N103" i="13" s="1"/>
  <c r="N104" i="13" s="1"/>
  <c r="N105" i="13" s="1"/>
  <c r="N106" i="13" s="1"/>
  <c r="N107" i="13" s="1"/>
  <c r="N108" i="13" s="1"/>
  <c r="N109" i="13" s="1"/>
  <c r="N110" i="13" s="1"/>
  <c r="N111" i="13" s="1"/>
  <c r="N112" i="13" s="1"/>
  <c r="N113" i="13" s="1"/>
  <c r="N114" i="13" s="1"/>
  <c r="N115" i="13" s="1"/>
  <c r="N116" i="13" s="1"/>
  <c r="N117" i="13" s="1"/>
  <c r="N118" i="13" s="1"/>
  <c r="N119" i="13" s="1"/>
  <c r="N120" i="13" s="1"/>
  <c r="N121" i="13" s="1"/>
  <c r="N122" i="13" s="1"/>
  <c r="N123" i="13" s="1"/>
  <c r="N124" i="13" s="1"/>
  <c r="N125" i="13" s="1"/>
  <c r="N126" i="13" s="1"/>
  <c r="N127" i="13" s="1"/>
  <c r="N128" i="13" s="1"/>
  <c r="N129" i="13" s="1"/>
  <c r="N130" i="13" s="1"/>
  <c r="N131" i="13" s="1"/>
  <c r="N132" i="13" s="1"/>
  <c r="N133" i="13" s="1"/>
  <c r="N134" i="13" s="1"/>
  <c r="N135" i="13" s="1"/>
  <c r="N136" i="13" s="1"/>
  <c r="N137" i="13" s="1"/>
  <c r="N138" i="13" s="1"/>
  <c r="N139" i="13" s="1"/>
  <c r="N140" i="13" s="1"/>
  <c r="N141" i="13" s="1"/>
  <c r="N142" i="13" s="1"/>
  <c r="N143" i="13" s="1"/>
  <c r="N144" i="13" s="1"/>
  <c r="N145" i="13" s="1"/>
  <c r="N146" i="13" s="1"/>
  <c r="N147" i="13" s="1"/>
  <c r="N148" i="13" s="1"/>
  <c r="N149" i="13" s="1"/>
  <c r="N150" i="13" s="1"/>
  <c r="N151" i="13" s="1"/>
  <c r="N152" i="13" s="1"/>
  <c r="N153" i="13" s="1"/>
  <c r="N154" i="13" s="1"/>
  <c r="N155" i="13" s="1"/>
  <c r="N156" i="13" s="1"/>
  <c r="N157" i="13" s="1"/>
  <c r="N158" i="13" s="1"/>
  <c r="N159" i="13" s="1"/>
  <c r="N160" i="13" s="1"/>
  <c r="N161" i="13" s="1"/>
  <c r="N162" i="13" s="1"/>
  <c r="N163" i="13" s="1"/>
  <c r="N164" i="13" s="1"/>
  <c r="N165" i="13" s="1"/>
  <c r="N166" i="13" s="1"/>
  <c r="N167" i="13" s="1"/>
  <c r="N168" i="13" s="1"/>
  <c r="N169" i="13" s="1"/>
  <c r="N170" i="13" s="1"/>
  <c r="N171" i="13" s="1"/>
  <c r="N172" i="13" s="1"/>
  <c r="N173" i="13" s="1"/>
  <c r="N174" i="13" s="1"/>
  <c r="N175" i="13" s="1"/>
  <c r="N176" i="13" s="1"/>
  <c r="N177" i="13" s="1"/>
  <c r="N178" i="13" s="1"/>
  <c r="N179" i="13" s="1"/>
  <c r="N180" i="13" s="1"/>
  <c r="N181" i="13" s="1"/>
  <c r="N182" i="13" s="1"/>
  <c r="N183" i="13" s="1"/>
  <c r="N184" i="13" s="1"/>
  <c r="N185" i="13" s="1"/>
  <c r="N186" i="13" s="1"/>
  <c r="N187" i="13" s="1"/>
  <c r="N188" i="13" s="1"/>
  <c r="N189" i="13" s="1"/>
  <c r="N190" i="13" s="1"/>
  <c r="N191" i="13" s="1"/>
  <c r="N192" i="13" s="1"/>
  <c r="N193" i="13" s="1"/>
  <c r="N194" i="13" s="1"/>
  <c r="N195" i="13" s="1"/>
  <c r="N196" i="13" s="1"/>
  <c r="N197" i="13" s="1"/>
  <c r="N198" i="13" s="1"/>
  <c r="N199" i="13" s="1"/>
  <c r="N200" i="13" s="1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AO3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B27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B39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AO51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V57" i="6"/>
  <c r="W57" i="6"/>
  <c r="X57" i="6"/>
  <c r="Y57" i="6"/>
  <c r="Z57" i="6"/>
  <c r="AA57" i="6"/>
  <c r="AB57" i="6"/>
  <c r="AC57" i="6"/>
  <c r="AD57" i="6"/>
  <c r="AE57" i="6"/>
  <c r="AF57" i="6"/>
  <c r="AG57" i="6"/>
  <c r="AH57" i="6"/>
  <c r="AI57" i="6"/>
  <c r="AJ57" i="6"/>
  <c r="AK57" i="6"/>
  <c r="AL57" i="6"/>
  <c r="AM57" i="6"/>
  <c r="AN57" i="6"/>
  <c r="AO57" i="6"/>
  <c r="B63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V63" i="6"/>
  <c r="W63" i="6"/>
  <c r="X63" i="6"/>
  <c r="Y63" i="6"/>
  <c r="Z63" i="6"/>
  <c r="AA63" i="6"/>
  <c r="AB63" i="6"/>
  <c r="AC63" i="6"/>
  <c r="AD63" i="6"/>
  <c r="AE63" i="6"/>
  <c r="AF63" i="6"/>
  <c r="AG63" i="6"/>
  <c r="AH63" i="6"/>
  <c r="AI63" i="6"/>
  <c r="AJ63" i="6"/>
  <c r="AK63" i="6"/>
  <c r="AL63" i="6"/>
  <c r="AM63" i="6"/>
  <c r="AN63" i="6"/>
  <c r="AO63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V69" i="6"/>
  <c r="W69" i="6"/>
  <c r="X69" i="6"/>
  <c r="Y69" i="6"/>
  <c r="Z69" i="6"/>
  <c r="AA69" i="6"/>
  <c r="AB69" i="6"/>
  <c r="AC69" i="6"/>
  <c r="AD69" i="6"/>
  <c r="AE69" i="6"/>
  <c r="AF69" i="6"/>
  <c r="AG69" i="6"/>
  <c r="AH69" i="6"/>
  <c r="AI69" i="6"/>
  <c r="AJ69" i="6"/>
  <c r="AK69" i="6"/>
  <c r="AL69" i="6"/>
  <c r="AM69" i="6"/>
  <c r="AN69" i="6"/>
  <c r="AO69" i="6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V75" i="6"/>
  <c r="W75" i="6"/>
  <c r="X75" i="6"/>
  <c r="Y75" i="6"/>
  <c r="Z75" i="6"/>
  <c r="AA75" i="6"/>
  <c r="AB75" i="6"/>
  <c r="AC75" i="6"/>
  <c r="AD75" i="6"/>
  <c r="AE75" i="6"/>
  <c r="AF75" i="6"/>
  <c r="AG75" i="6"/>
  <c r="AH75" i="6"/>
  <c r="AI75" i="6"/>
  <c r="AJ75" i="6"/>
  <c r="AK75" i="6"/>
  <c r="AL75" i="6"/>
  <c r="AM75" i="6"/>
  <c r="AN75" i="6"/>
  <c r="AO75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V81" i="6"/>
  <c r="W81" i="6"/>
  <c r="X81" i="6"/>
  <c r="Y81" i="6"/>
  <c r="Z81" i="6"/>
  <c r="AA81" i="6"/>
  <c r="AB81" i="6"/>
  <c r="AC81" i="6"/>
  <c r="AD81" i="6"/>
  <c r="AE81" i="6"/>
  <c r="AF81" i="6"/>
  <c r="AG81" i="6"/>
  <c r="AH81" i="6"/>
  <c r="AI81" i="6"/>
  <c r="AJ81" i="6"/>
  <c r="AK81" i="6"/>
  <c r="AL81" i="6"/>
  <c r="AM81" i="6"/>
  <c r="AN81" i="6"/>
  <c r="AO81" i="6"/>
  <c r="B87" i="6"/>
  <c r="C87" i="6"/>
  <c r="D87" i="6"/>
  <c r="E87" i="6"/>
  <c r="F87" i="6"/>
  <c r="G87" i="6"/>
  <c r="H87" i="6"/>
  <c r="I87" i="6"/>
  <c r="J87" i="6"/>
  <c r="K87" i="6"/>
  <c r="L87" i="6"/>
  <c r="M87" i="6"/>
  <c r="N87" i="6"/>
  <c r="O87" i="6"/>
  <c r="P87" i="6"/>
  <c r="Q87" i="6"/>
  <c r="R87" i="6"/>
  <c r="V87" i="6"/>
  <c r="W87" i="6"/>
  <c r="X87" i="6"/>
  <c r="Y87" i="6"/>
  <c r="Z87" i="6"/>
  <c r="AA87" i="6"/>
  <c r="AB87" i="6"/>
  <c r="AC87" i="6"/>
  <c r="AD87" i="6"/>
  <c r="AE87" i="6"/>
  <c r="AF87" i="6"/>
  <c r="AG87" i="6"/>
  <c r="AH87" i="6"/>
  <c r="AI87" i="6"/>
  <c r="AJ87" i="6"/>
  <c r="AK87" i="6"/>
  <c r="AL87" i="6"/>
  <c r="AM87" i="6"/>
  <c r="AN87" i="6"/>
  <c r="AO87" i="6"/>
  <c r="B93" i="6"/>
  <c r="C93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V93" i="6"/>
  <c r="W93" i="6"/>
  <c r="X93" i="6"/>
  <c r="Y93" i="6"/>
  <c r="Z93" i="6"/>
  <c r="AA93" i="6"/>
  <c r="AB93" i="6"/>
  <c r="AC93" i="6"/>
  <c r="AD93" i="6"/>
  <c r="AE93" i="6"/>
  <c r="AF93" i="6"/>
  <c r="AG93" i="6"/>
  <c r="AH93" i="6"/>
  <c r="AI93" i="6"/>
  <c r="AJ93" i="6"/>
  <c r="AK93" i="6"/>
  <c r="AL93" i="6"/>
  <c r="AM93" i="6"/>
  <c r="AN93" i="6"/>
  <c r="AO93" i="6"/>
  <c r="B99" i="6"/>
  <c r="C99" i="6"/>
  <c r="D99" i="6"/>
  <c r="E99" i="6"/>
  <c r="F99" i="6"/>
  <c r="G99" i="6"/>
  <c r="H99" i="6"/>
  <c r="I99" i="6"/>
  <c r="J99" i="6"/>
  <c r="K99" i="6"/>
  <c r="L99" i="6"/>
  <c r="M99" i="6"/>
  <c r="N99" i="6"/>
  <c r="O99" i="6"/>
  <c r="P99" i="6"/>
  <c r="Q99" i="6"/>
  <c r="R99" i="6"/>
  <c r="V99" i="6"/>
  <c r="W99" i="6"/>
  <c r="X99" i="6"/>
  <c r="Y99" i="6"/>
  <c r="Z99" i="6"/>
  <c r="AA99" i="6"/>
  <c r="AB99" i="6"/>
  <c r="AC99" i="6"/>
  <c r="AD99" i="6"/>
  <c r="AE99" i="6"/>
  <c r="AF99" i="6"/>
  <c r="AG99" i="6"/>
  <c r="AH99" i="6"/>
  <c r="AI99" i="6"/>
  <c r="AJ99" i="6"/>
  <c r="AK99" i="6"/>
  <c r="AL99" i="6"/>
  <c r="AM99" i="6"/>
  <c r="AN99" i="6"/>
  <c r="AO99" i="6"/>
  <c r="B105" i="6"/>
  <c r="C105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V105" i="6"/>
  <c r="W105" i="6"/>
  <c r="X105" i="6"/>
  <c r="Y105" i="6"/>
  <c r="Z105" i="6"/>
  <c r="AA105" i="6"/>
  <c r="AB105" i="6"/>
  <c r="AC105" i="6"/>
  <c r="AD105" i="6"/>
  <c r="AE105" i="6"/>
  <c r="AF105" i="6"/>
  <c r="AG105" i="6"/>
  <c r="AH105" i="6"/>
  <c r="AI105" i="6"/>
  <c r="AJ105" i="6"/>
  <c r="AK105" i="6"/>
  <c r="AL105" i="6"/>
  <c r="AM105" i="6"/>
  <c r="AN105" i="6"/>
  <c r="AO105" i="6"/>
  <c r="B111" i="6"/>
  <c r="C111" i="6"/>
  <c r="D111" i="6"/>
  <c r="E111" i="6"/>
  <c r="F111" i="6"/>
  <c r="G111" i="6"/>
  <c r="H111" i="6"/>
  <c r="I111" i="6"/>
  <c r="J111" i="6"/>
  <c r="K111" i="6"/>
  <c r="L111" i="6"/>
  <c r="M111" i="6"/>
  <c r="N111" i="6"/>
  <c r="O111" i="6"/>
  <c r="P111" i="6"/>
  <c r="Q111" i="6"/>
  <c r="R111" i="6"/>
  <c r="V111" i="6"/>
  <c r="W111" i="6"/>
  <c r="X111" i="6"/>
  <c r="Y111" i="6"/>
  <c r="Z111" i="6"/>
  <c r="AA111" i="6"/>
  <c r="AB111" i="6"/>
  <c r="AC111" i="6"/>
  <c r="AD111" i="6"/>
  <c r="AE111" i="6"/>
  <c r="AF111" i="6"/>
  <c r="AG111" i="6"/>
  <c r="AH111" i="6"/>
  <c r="AI111" i="6"/>
  <c r="AJ111" i="6"/>
  <c r="AK111" i="6"/>
  <c r="AL111" i="6"/>
  <c r="AM111" i="6"/>
  <c r="AN111" i="6"/>
  <c r="AO111" i="6"/>
  <c r="B117" i="6"/>
  <c r="C117" i="6"/>
  <c r="D117" i="6"/>
  <c r="E117" i="6"/>
  <c r="F117" i="6"/>
  <c r="G117" i="6"/>
  <c r="H117" i="6"/>
  <c r="I117" i="6"/>
  <c r="J117" i="6"/>
  <c r="K117" i="6"/>
  <c r="L117" i="6"/>
  <c r="M117" i="6"/>
  <c r="N117" i="6"/>
  <c r="O117" i="6"/>
  <c r="P117" i="6"/>
  <c r="Q117" i="6"/>
  <c r="R117" i="6"/>
  <c r="V117" i="6"/>
  <c r="W117" i="6"/>
  <c r="X117" i="6"/>
  <c r="Y117" i="6"/>
  <c r="Z117" i="6"/>
  <c r="AA117" i="6"/>
  <c r="AB117" i="6"/>
  <c r="AC117" i="6"/>
  <c r="AD117" i="6"/>
  <c r="AE117" i="6"/>
  <c r="AF117" i="6"/>
  <c r="AG117" i="6"/>
  <c r="AH117" i="6"/>
  <c r="AI117" i="6"/>
  <c r="AJ117" i="6"/>
  <c r="AK117" i="6"/>
  <c r="AL117" i="6"/>
  <c r="AM117" i="6"/>
  <c r="AN117" i="6"/>
  <c r="AO117" i="6"/>
  <c r="B3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B93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B108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B123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B138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B153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B168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B183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B198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B213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R213" i="4"/>
  <c r="B228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O228" i="4"/>
  <c r="P228" i="4"/>
  <c r="Q228" i="4"/>
  <c r="R228" i="4"/>
  <c r="B243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Q243" i="4"/>
  <c r="R243" i="4"/>
  <c r="B258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B273" i="4"/>
  <c r="C273" i="4"/>
  <c r="D273" i="4"/>
  <c r="E273" i="4"/>
  <c r="F273" i="4"/>
  <c r="G273" i="4"/>
  <c r="H273" i="4"/>
  <c r="I273" i="4"/>
  <c r="J273" i="4"/>
  <c r="K273" i="4"/>
  <c r="L273" i="4"/>
  <c r="M273" i="4"/>
  <c r="N273" i="4"/>
  <c r="O273" i="4"/>
  <c r="P273" i="4"/>
  <c r="Q273" i="4"/>
  <c r="R273" i="4"/>
  <c r="G7" i="20" l="1"/>
  <c r="A7" i="11"/>
  <c r="H7" i="11" s="1"/>
  <c r="D72" i="9"/>
  <c r="H72" i="9" s="1"/>
  <c r="B406" i="20"/>
  <c r="A406" i="11"/>
  <c r="H406" i="11" s="1"/>
  <c r="B248" i="20"/>
  <c r="A246" i="20"/>
  <c r="B244" i="20"/>
  <c r="A242" i="20"/>
  <c r="B240" i="20"/>
  <c r="A238" i="20"/>
  <c r="B236" i="20"/>
  <c r="A194" i="20"/>
  <c r="A192" i="20"/>
  <c r="A190" i="20"/>
  <c r="A188" i="20"/>
  <c r="A186" i="20"/>
  <c r="A184" i="20"/>
  <c r="A182" i="20"/>
  <c r="A180" i="20"/>
  <c r="A178" i="20"/>
  <c r="A176" i="20"/>
  <c r="A174" i="20"/>
  <c r="A172" i="20"/>
  <c r="A170" i="20"/>
  <c r="A168" i="20"/>
  <c r="A166" i="20"/>
  <c r="A164" i="20"/>
  <c r="A162" i="20"/>
  <c r="A160" i="20"/>
  <c r="A158" i="20"/>
  <c r="A156" i="20"/>
  <c r="A154" i="20"/>
  <c r="A152" i="20"/>
  <c r="A150" i="20"/>
  <c r="A148" i="20"/>
  <c r="A146" i="20"/>
  <c r="A144" i="20"/>
  <c r="A142" i="20"/>
  <c r="A140" i="20"/>
  <c r="A138" i="20"/>
  <c r="A136" i="20"/>
  <c r="A134" i="20"/>
  <c r="A132" i="20"/>
  <c r="A130" i="20"/>
  <c r="A128" i="20"/>
  <c r="E479" i="9"/>
  <c r="G479" i="20"/>
  <c r="D478" i="9"/>
  <c r="H478" i="9" s="1"/>
  <c r="G478" i="20"/>
  <c r="E475" i="9"/>
  <c r="G475" i="20"/>
  <c r="D474" i="9"/>
  <c r="H474" i="9" s="1"/>
  <c r="G474" i="20"/>
  <c r="E471" i="9"/>
  <c r="G471" i="20"/>
  <c r="D470" i="9"/>
  <c r="H470" i="9" s="1"/>
  <c r="G470" i="20"/>
  <c r="E467" i="9"/>
  <c r="G467" i="20"/>
  <c r="A466" i="11"/>
  <c r="H466" i="11" s="1"/>
  <c r="G466" i="20"/>
  <c r="E463" i="9"/>
  <c r="G463" i="20"/>
  <c r="D462" i="9"/>
  <c r="H462" i="9" s="1"/>
  <c r="G462" i="20"/>
  <c r="E459" i="9"/>
  <c r="G459" i="20"/>
  <c r="A458" i="11"/>
  <c r="H458" i="11" s="1"/>
  <c r="G458" i="20"/>
  <c r="E455" i="9"/>
  <c r="G455" i="20"/>
  <c r="D454" i="9"/>
  <c r="H454" i="9" s="1"/>
  <c r="G454" i="20"/>
  <c r="E451" i="9"/>
  <c r="G451" i="20"/>
  <c r="D450" i="9"/>
  <c r="H450" i="9" s="1"/>
  <c r="G450" i="20"/>
  <c r="E447" i="9"/>
  <c r="G447" i="20"/>
  <c r="D446" i="9"/>
  <c r="H446" i="9" s="1"/>
  <c r="G446" i="20"/>
  <c r="E443" i="9"/>
  <c r="G443" i="20"/>
  <c r="D442" i="9"/>
  <c r="H442" i="9" s="1"/>
  <c r="G442" i="20"/>
  <c r="E439" i="9"/>
  <c r="G439" i="20"/>
  <c r="D438" i="9"/>
  <c r="H438" i="9" s="1"/>
  <c r="G438" i="20"/>
  <c r="E435" i="9"/>
  <c r="G435" i="20"/>
  <c r="A434" i="11"/>
  <c r="H434" i="11" s="1"/>
  <c r="G434" i="20"/>
  <c r="E431" i="9"/>
  <c r="G431" i="20"/>
  <c r="D430" i="9"/>
  <c r="H430" i="9" s="1"/>
  <c r="G430" i="20"/>
  <c r="E427" i="9"/>
  <c r="G427" i="20"/>
  <c r="D426" i="9"/>
  <c r="H426" i="9" s="1"/>
  <c r="G426" i="20"/>
  <c r="E423" i="9"/>
  <c r="G423" i="20"/>
  <c r="D422" i="9"/>
  <c r="H422" i="9" s="1"/>
  <c r="G422" i="20"/>
  <c r="E419" i="9"/>
  <c r="G419" i="20"/>
  <c r="D418" i="9"/>
  <c r="H418" i="9" s="1"/>
  <c r="G418" i="20"/>
  <c r="E415" i="9"/>
  <c r="G415" i="20"/>
  <c r="D414" i="9"/>
  <c r="H414" i="9" s="1"/>
  <c r="G414" i="20"/>
  <c r="E411" i="9"/>
  <c r="G411" i="20"/>
  <c r="D410" i="9"/>
  <c r="H410" i="9" s="1"/>
  <c r="G410" i="20"/>
  <c r="E407" i="9"/>
  <c r="G407" i="20"/>
  <c r="E405" i="9"/>
  <c r="G405" i="20"/>
  <c r="E403" i="9"/>
  <c r="G403" i="20"/>
  <c r="A402" i="11"/>
  <c r="H402" i="11" s="1"/>
  <c r="G402" i="20"/>
  <c r="A400" i="11"/>
  <c r="H400" i="11" s="1"/>
  <c r="G400" i="20"/>
  <c r="E397" i="9"/>
  <c r="G397" i="20"/>
  <c r="E395" i="9"/>
  <c r="G395" i="20"/>
  <c r="E393" i="9"/>
  <c r="G393" i="20"/>
  <c r="E391" i="9"/>
  <c r="G391" i="20"/>
  <c r="E389" i="9"/>
  <c r="G389" i="20"/>
  <c r="A388" i="11"/>
  <c r="H388" i="11" s="1"/>
  <c r="G388" i="20"/>
  <c r="A386" i="11"/>
  <c r="H386" i="11" s="1"/>
  <c r="G386" i="20"/>
  <c r="E383" i="9"/>
  <c r="G383" i="20"/>
  <c r="E381" i="9"/>
  <c r="G381" i="20"/>
  <c r="A380" i="11"/>
  <c r="H380" i="11" s="1"/>
  <c r="G380" i="20"/>
  <c r="A378" i="11"/>
  <c r="H378" i="11" s="1"/>
  <c r="G378" i="20"/>
  <c r="E375" i="9"/>
  <c r="G375" i="20"/>
  <c r="E373" i="9"/>
  <c r="G373" i="20"/>
  <c r="A372" i="11"/>
  <c r="H372" i="11" s="1"/>
  <c r="G372" i="20"/>
  <c r="A370" i="11"/>
  <c r="H370" i="11" s="1"/>
  <c r="G370" i="20"/>
  <c r="E367" i="9"/>
  <c r="G367" i="20"/>
  <c r="E365" i="9"/>
  <c r="G365" i="20"/>
  <c r="A364" i="11"/>
  <c r="H364" i="11" s="1"/>
  <c r="G364" i="20"/>
  <c r="A362" i="11"/>
  <c r="H362" i="11" s="1"/>
  <c r="G362" i="20"/>
  <c r="A383" i="20"/>
  <c r="B381" i="20"/>
  <c r="A380" i="20"/>
  <c r="B378" i="20"/>
  <c r="A375" i="20"/>
  <c r="B373" i="20"/>
  <c r="A372" i="20"/>
  <c r="B370" i="20"/>
  <c r="A367" i="20"/>
  <c r="B365" i="20"/>
  <c r="A364" i="20"/>
  <c r="B362" i="20"/>
  <c r="E481" i="9"/>
  <c r="G481" i="20"/>
  <c r="D480" i="9"/>
  <c r="H480" i="9" s="1"/>
  <c r="G480" i="20"/>
  <c r="E477" i="9"/>
  <c r="G477" i="20"/>
  <c r="D476" i="9"/>
  <c r="H476" i="9" s="1"/>
  <c r="G476" i="20"/>
  <c r="E473" i="9"/>
  <c r="G473" i="20"/>
  <c r="D472" i="9"/>
  <c r="H472" i="9" s="1"/>
  <c r="G472" i="20"/>
  <c r="E469" i="9"/>
  <c r="G469" i="20"/>
  <c r="D468" i="9"/>
  <c r="H468" i="9" s="1"/>
  <c r="G468" i="20"/>
  <c r="E465" i="9"/>
  <c r="G465" i="20"/>
  <c r="D464" i="9"/>
  <c r="H464" i="9" s="1"/>
  <c r="G464" i="20"/>
  <c r="E461" i="9"/>
  <c r="G461" i="20"/>
  <c r="D460" i="9"/>
  <c r="H460" i="9" s="1"/>
  <c r="G460" i="20"/>
  <c r="E457" i="9"/>
  <c r="G457" i="20"/>
  <c r="D456" i="9"/>
  <c r="H456" i="9" s="1"/>
  <c r="G456" i="20"/>
  <c r="E453" i="9"/>
  <c r="G453" i="20"/>
  <c r="D452" i="9"/>
  <c r="H452" i="9" s="1"/>
  <c r="G452" i="20"/>
  <c r="E449" i="9"/>
  <c r="G449" i="20"/>
  <c r="D448" i="9"/>
  <c r="H448" i="9" s="1"/>
  <c r="G448" i="20"/>
  <c r="E445" i="9"/>
  <c r="G445" i="20"/>
  <c r="D444" i="9"/>
  <c r="H444" i="9" s="1"/>
  <c r="G444" i="20"/>
  <c r="E441" i="9"/>
  <c r="G441" i="20"/>
  <c r="D440" i="9"/>
  <c r="H440" i="9" s="1"/>
  <c r="G440" i="20"/>
  <c r="E437" i="9"/>
  <c r="G437" i="20"/>
  <c r="D436" i="9"/>
  <c r="H436" i="9" s="1"/>
  <c r="G436" i="20"/>
  <c r="E433" i="9"/>
  <c r="G433" i="20"/>
  <c r="D432" i="9"/>
  <c r="H432" i="9" s="1"/>
  <c r="G432" i="20"/>
  <c r="E429" i="9"/>
  <c r="G429" i="20"/>
  <c r="D428" i="9"/>
  <c r="H428" i="9" s="1"/>
  <c r="G428" i="20"/>
  <c r="E425" i="9"/>
  <c r="G425" i="20"/>
  <c r="D424" i="9"/>
  <c r="H424" i="9" s="1"/>
  <c r="G424" i="20"/>
  <c r="E421" i="9"/>
  <c r="G421" i="20"/>
  <c r="D420" i="9"/>
  <c r="H420" i="9" s="1"/>
  <c r="G420" i="20"/>
  <c r="E417" i="9"/>
  <c r="G417" i="20"/>
  <c r="D416" i="9"/>
  <c r="H416" i="9" s="1"/>
  <c r="G416" i="20"/>
  <c r="E413" i="9"/>
  <c r="G413" i="20"/>
  <c r="D412" i="9"/>
  <c r="H412" i="9" s="1"/>
  <c r="G412" i="20"/>
  <c r="E409" i="9"/>
  <c r="G409" i="20"/>
  <c r="D408" i="9"/>
  <c r="H408" i="9" s="1"/>
  <c r="G408" i="20"/>
  <c r="C406" i="20"/>
  <c r="D406" i="20"/>
  <c r="A404" i="11"/>
  <c r="H404" i="11" s="1"/>
  <c r="G404" i="20"/>
  <c r="E401" i="9"/>
  <c r="G401" i="20"/>
  <c r="E399" i="9"/>
  <c r="G399" i="20"/>
  <c r="A398" i="11"/>
  <c r="H398" i="11" s="1"/>
  <c r="G398" i="20"/>
  <c r="A396" i="11"/>
  <c r="H396" i="11" s="1"/>
  <c r="G396" i="20"/>
  <c r="A394" i="11"/>
  <c r="H394" i="11" s="1"/>
  <c r="G394" i="20"/>
  <c r="A392" i="11"/>
  <c r="H392" i="11" s="1"/>
  <c r="G392" i="20"/>
  <c r="A390" i="11"/>
  <c r="H390" i="11" s="1"/>
  <c r="G390" i="20"/>
  <c r="E387" i="9"/>
  <c r="G387" i="20"/>
  <c r="E385" i="9"/>
  <c r="G385" i="20"/>
  <c r="A384" i="11"/>
  <c r="H384" i="11" s="1"/>
  <c r="G384" i="20"/>
  <c r="A382" i="11"/>
  <c r="H382" i="11" s="1"/>
  <c r="G382" i="20"/>
  <c r="E379" i="9"/>
  <c r="G379" i="20"/>
  <c r="E377" i="9"/>
  <c r="G377" i="20"/>
  <c r="A376" i="11"/>
  <c r="H376" i="11" s="1"/>
  <c r="G376" i="20"/>
  <c r="A374" i="11"/>
  <c r="H374" i="11" s="1"/>
  <c r="G374" i="20"/>
  <c r="E371" i="9"/>
  <c r="G371" i="20"/>
  <c r="E369" i="9"/>
  <c r="G369" i="20"/>
  <c r="A368" i="11"/>
  <c r="H368" i="11" s="1"/>
  <c r="G368" i="20"/>
  <c r="A366" i="11"/>
  <c r="H366" i="11" s="1"/>
  <c r="G366" i="20"/>
  <c r="E363" i="9"/>
  <c r="G363" i="20"/>
  <c r="E361" i="9"/>
  <c r="G361" i="20"/>
  <c r="A361" i="20" s="1"/>
  <c r="A360" i="11"/>
  <c r="H360" i="11" s="1"/>
  <c r="G360" i="20"/>
  <c r="A358" i="11"/>
  <c r="H358" i="11" s="1"/>
  <c r="G358" i="20"/>
  <c r="E355" i="9"/>
  <c r="G355" i="20"/>
  <c r="B355" i="20" s="1"/>
  <c r="E353" i="9"/>
  <c r="G353" i="20"/>
  <c r="A353" i="20" s="1"/>
  <c r="A352" i="11"/>
  <c r="H352" i="11" s="1"/>
  <c r="G352" i="20"/>
  <c r="A350" i="11"/>
  <c r="H350" i="11" s="1"/>
  <c r="G350" i="20"/>
  <c r="A348" i="11"/>
  <c r="H348" i="11" s="1"/>
  <c r="G348" i="20"/>
  <c r="A346" i="11"/>
  <c r="H346" i="11" s="1"/>
  <c r="G346" i="20"/>
  <c r="A344" i="11"/>
  <c r="H344" i="11" s="1"/>
  <c r="G344" i="20"/>
  <c r="A342" i="11"/>
  <c r="H342" i="11" s="1"/>
  <c r="G342" i="20"/>
  <c r="A340" i="11"/>
  <c r="H340" i="11" s="1"/>
  <c r="G340" i="20"/>
  <c r="A338" i="11"/>
  <c r="H338" i="11" s="1"/>
  <c r="G338" i="20"/>
  <c r="A336" i="11"/>
  <c r="H336" i="11" s="1"/>
  <c r="G336" i="20"/>
  <c r="A334" i="11"/>
  <c r="H334" i="11" s="1"/>
  <c r="G334" i="20"/>
  <c r="A332" i="11"/>
  <c r="H332" i="11" s="1"/>
  <c r="G332" i="20"/>
  <c r="A330" i="11"/>
  <c r="H330" i="11" s="1"/>
  <c r="G330" i="20"/>
  <c r="A328" i="11"/>
  <c r="H328" i="11" s="1"/>
  <c r="G328" i="20"/>
  <c r="A326" i="11"/>
  <c r="H326" i="11" s="1"/>
  <c r="G326" i="20"/>
  <c r="A324" i="11"/>
  <c r="H324" i="11" s="1"/>
  <c r="G324" i="20"/>
  <c r="A322" i="11"/>
  <c r="H322" i="11" s="1"/>
  <c r="G322" i="20"/>
  <c r="A320" i="11"/>
  <c r="H320" i="11" s="1"/>
  <c r="G320" i="20"/>
  <c r="A318" i="11"/>
  <c r="H318" i="11" s="1"/>
  <c r="G318" i="20"/>
  <c r="A316" i="11"/>
  <c r="H316" i="11" s="1"/>
  <c r="G316" i="20"/>
  <c r="A314" i="11"/>
  <c r="H314" i="11" s="1"/>
  <c r="G314" i="20"/>
  <c r="A312" i="11"/>
  <c r="H312" i="11" s="1"/>
  <c r="G312" i="20"/>
  <c r="A310" i="11"/>
  <c r="H310" i="11" s="1"/>
  <c r="G310" i="20"/>
  <c r="A308" i="11"/>
  <c r="H308" i="11" s="1"/>
  <c r="G308" i="20"/>
  <c r="A306" i="11"/>
  <c r="H306" i="11" s="1"/>
  <c r="G306" i="20"/>
  <c r="A304" i="11"/>
  <c r="H304" i="11" s="1"/>
  <c r="G304" i="20"/>
  <c r="A302" i="11"/>
  <c r="H302" i="11" s="1"/>
  <c r="G302" i="20"/>
  <c r="A300" i="11"/>
  <c r="H300" i="11" s="1"/>
  <c r="G300" i="20"/>
  <c r="A298" i="11"/>
  <c r="H298" i="11" s="1"/>
  <c r="G298" i="20"/>
  <c r="A296" i="11"/>
  <c r="H296" i="11" s="1"/>
  <c r="G296" i="20"/>
  <c r="A294" i="11"/>
  <c r="H294" i="11" s="1"/>
  <c r="G294" i="20"/>
  <c r="A292" i="11"/>
  <c r="H292" i="11" s="1"/>
  <c r="G292" i="20"/>
  <c r="A290" i="11"/>
  <c r="H290" i="11" s="1"/>
  <c r="G290" i="20"/>
  <c r="A288" i="11"/>
  <c r="H288" i="11" s="1"/>
  <c r="G288" i="20"/>
  <c r="A286" i="11"/>
  <c r="H286" i="11" s="1"/>
  <c r="G286" i="20"/>
  <c r="A284" i="11"/>
  <c r="H284" i="11" s="1"/>
  <c r="G284" i="20"/>
  <c r="A282" i="11"/>
  <c r="H282" i="11" s="1"/>
  <c r="G282" i="20"/>
  <c r="A280" i="11"/>
  <c r="H280" i="11" s="1"/>
  <c r="G280" i="20"/>
  <c r="A278" i="11"/>
  <c r="H278" i="11" s="1"/>
  <c r="G278" i="20"/>
  <c r="A276" i="11"/>
  <c r="H276" i="11" s="1"/>
  <c r="G276" i="20"/>
  <c r="A274" i="11"/>
  <c r="H274" i="11" s="1"/>
  <c r="G274" i="20"/>
  <c r="A272" i="11"/>
  <c r="H272" i="11" s="1"/>
  <c r="G272" i="20"/>
  <c r="A270" i="11"/>
  <c r="H270" i="11" s="1"/>
  <c r="G270" i="20"/>
  <c r="A268" i="11"/>
  <c r="H268" i="11" s="1"/>
  <c r="G268" i="20"/>
  <c r="A266" i="11"/>
  <c r="H266" i="11" s="1"/>
  <c r="G266" i="20"/>
  <c r="A264" i="11"/>
  <c r="H264" i="11" s="1"/>
  <c r="G264" i="20"/>
  <c r="A262" i="11"/>
  <c r="H262" i="11" s="1"/>
  <c r="G262" i="20"/>
  <c r="A260" i="11"/>
  <c r="H260" i="11" s="1"/>
  <c r="G260" i="20"/>
  <c r="A258" i="11"/>
  <c r="H258" i="11" s="1"/>
  <c r="G258" i="20"/>
  <c r="A256" i="11"/>
  <c r="H256" i="11" s="1"/>
  <c r="G256" i="20"/>
  <c r="A254" i="11"/>
  <c r="H254" i="11" s="1"/>
  <c r="G254" i="20"/>
  <c r="A252" i="11"/>
  <c r="H252" i="11" s="1"/>
  <c r="G252" i="20"/>
  <c r="A250" i="11"/>
  <c r="H250" i="11" s="1"/>
  <c r="G250" i="20"/>
  <c r="D248" i="20"/>
  <c r="C248" i="20"/>
  <c r="D246" i="20"/>
  <c r="C246" i="20"/>
  <c r="D244" i="20"/>
  <c r="C244" i="20"/>
  <c r="D242" i="20"/>
  <c r="C242" i="20"/>
  <c r="C240" i="20"/>
  <c r="D240" i="20"/>
  <c r="C238" i="20"/>
  <c r="D238" i="20"/>
  <c r="C236" i="20"/>
  <c r="D236" i="20"/>
  <c r="E234" i="9"/>
  <c r="G234" i="20"/>
  <c r="A234" i="20" s="1"/>
  <c r="E232" i="9"/>
  <c r="G232" i="20"/>
  <c r="A232" i="20" s="1"/>
  <c r="E230" i="9"/>
  <c r="G230" i="20"/>
  <c r="A230" i="20" s="1"/>
  <c r="E228" i="9"/>
  <c r="G228" i="20"/>
  <c r="A228" i="20" s="1"/>
  <c r="E226" i="9"/>
  <c r="G226" i="20"/>
  <c r="A226" i="20" s="1"/>
  <c r="E224" i="9"/>
  <c r="G224" i="20"/>
  <c r="A224" i="20" s="1"/>
  <c r="E222" i="9"/>
  <c r="G222" i="20"/>
  <c r="A222" i="20" s="1"/>
  <c r="E220" i="9"/>
  <c r="G220" i="20"/>
  <c r="A220" i="20" s="1"/>
  <c r="E218" i="9"/>
  <c r="G218" i="20"/>
  <c r="A218" i="20" s="1"/>
  <c r="E216" i="9"/>
  <c r="G216" i="20"/>
  <c r="A216" i="20" s="1"/>
  <c r="E214" i="9"/>
  <c r="G214" i="20"/>
  <c r="A214" i="20" s="1"/>
  <c r="E212" i="9"/>
  <c r="G212" i="20"/>
  <c r="A212" i="20" s="1"/>
  <c r="E210" i="9"/>
  <c r="G210" i="20"/>
  <c r="A210" i="20" s="1"/>
  <c r="E208" i="9"/>
  <c r="G208" i="20"/>
  <c r="A208" i="20" s="1"/>
  <c r="E206" i="9"/>
  <c r="G206" i="20"/>
  <c r="A206" i="20" s="1"/>
  <c r="E204" i="9"/>
  <c r="G204" i="20"/>
  <c r="A204" i="20" s="1"/>
  <c r="E202" i="9"/>
  <c r="G202" i="20"/>
  <c r="A202" i="20" s="1"/>
  <c r="E200" i="9"/>
  <c r="G200" i="20"/>
  <c r="A200" i="20" s="1"/>
  <c r="E198" i="9"/>
  <c r="G198" i="20"/>
  <c r="A198" i="20" s="1"/>
  <c r="E196" i="9"/>
  <c r="G196" i="20"/>
  <c r="A196" i="20" s="1"/>
  <c r="C194" i="20"/>
  <c r="D194" i="20"/>
  <c r="C192" i="20"/>
  <c r="D192" i="20"/>
  <c r="C190" i="20"/>
  <c r="D190" i="20"/>
  <c r="C188" i="20"/>
  <c r="D188" i="20"/>
  <c r="C186" i="20"/>
  <c r="D186" i="20"/>
  <c r="C184" i="20"/>
  <c r="D184" i="20"/>
  <c r="C182" i="20"/>
  <c r="D182" i="20"/>
  <c r="C180" i="20"/>
  <c r="D180" i="20"/>
  <c r="C178" i="20"/>
  <c r="D178" i="20"/>
  <c r="C176" i="20"/>
  <c r="D176" i="20"/>
  <c r="C174" i="20"/>
  <c r="D174" i="20"/>
  <c r="C172" i="20"/>
  <c r="D172" i="20"/>
  <c r="C170" i="20"/>
  <c r="D170" i="20"/>
  <c r="C168" i="20"/>
  <c r="D168" i="20"/>
  <c r="C166" i="20"/>
  <c r="D166" i="20"/>
  <c r="C164" i="20"/>
  <c r="D164" i="20"/>
  <c r="C162" i="20"/>
  <c r="D162" i="20"/>
  <c r="C160" i="20"/>
  <c r="D160" i="20"/>
  <c r="C158" i="20"/>
  <c r="D158" i="20"/>
  <c r="C156" i="20"/>
  <c r="D156" i="20"/>
  <c r="C154" i="20"/>
  <c r="D154" i="20"/>
  <c r="C152" i="20"/>
  <c r="D152" i="20"/>
  <c r="C150" i="20"/>
  <c r="D150" i="20"/>
  <c r="C148" i="20"/>
  <c r="D148" i="20"/>
  <c r="C146" i="20"/>
  <c r="D146" i="20"/>
  <c r="C144" i="20"/>
  <c r="D144" i="20"/>
  <c r="C142" i="20"/>
  <c r="D142" i="20"/>
  <c r="C140" i="20"/>
  <c r="D140" i="20"/>
  <c r="C138" i="20"/>
  <c r="D138" i="20"/>
  <c r="C136" i="20"/>
  <c r="D136" i="20"/>
  <c r="C134" i="20"/>
  <c r="D134" i="20"/>
  <c r="C132" i="20"/>
  <c r="D132" i="20"/>
  <c r="C130" i="20"/>
  <c r="D130" i="20"/>
  <c r="C128" i="20"/>
  <c r="D128" i="20"/>
  <c r="C126" i="20"/>
  <c r="D126" i="20"/>
  <c r="C124" i="20"/>
  <c r="D124" i="20"/>
  <c r="C122" i="20"/>
  <c r="D122" i="20"/>
  <c r="C120" i="20"/>
  <c r="D120" i="20"/>
  <c r="C118" i="20"/>
  <c r="D118" i="20"/>
  <c r="C116" i="20"/>
  <c r="D116" i="20"/>
  <c r="C114" i="20"/>
  <c r="D114" i="20"/>
  <c r="D112" i="9"/>
  <c r="H112" i="9" s="1"/>
  <c r="G112" i="20"/>
  <c r="B112" i="20" s="1"/>
  <c r="D110" i="9"/>
  <c r="H110" i="9" s="1"/>
  <c r="G110" i="20"/>
  <c r="A110" i="20" s="1"/>
  <c r="D108" i="9"/>
  <c r="H108" i="9" s="1"/>
  <c r="G108" i="20"/>
  <c r="B108" i="20" s="1"/>
  <c r="D106" i="9"/>
  <c r="H106" i="9" s="1"/>
  <c r="G106" i="20"/>
  <c r="A106" i="20" s="1"/>
  <c r="D104" i="9"/>
  <c r="H104" i="9" s="1"/>
  <c r="G104" i="20"/>
  <c r="B104" i="20" s="1"/>
  <c r="D102" i="9"/>
  <c r="H102" i="9" s="1"/>
  <c r="G102" i="20"/>
  <c r="A102" i="20" s="1"/>
  <c r="D100" i="9"/>
  <c r="H100" i="9" s="1"/>
  <c r="G100" i="20"/>
  <c r="B100" i="20" s="1"/>
  <c r="D98" i="9"/>
  <c r="H98" i="9" s="1"/>
  <c r="G98" i="20"/>
  <c r="A98" i="20" s="1"/>
  <c r="D96" i="9"/>
  <c r="H96" i="9" s="1"/>
  <c r="G96" i="20"/>
  <c r="A96" i="20" s="1"/>
  <c r="D94" i="9"/>
  <c r="H94" i="9" s="1"/>
  <c r="G94" i="20"/>
  <c r="A94" i="20" s="1"/>
  <c r="D92" i="9"/>
  <c r="H92" i="9" s="1"/>
  <c r="G92" i="20"/>
  <c r="A92" i="20" s="1"/>
  <c r="D90" i="9"/>
  <c r="H90" i="9" s="1"/>
  <c r="G90" i="20"/>
  <c r="B90" i="20" s="1"/>
  <c r="D88" i="9"/>
  <c r="H88" i="9" s="1"/>
  <c r="G88" i="20"/>
  <c r="A88" i="20" s="1"/>
  <c r="D86" i="9"/>
  <c r="H86" i="9" s="1"/>
  <c r="G86" i="20"/>
  <c r="B86" i="20" s="1"/>
  <c r="D84" i="9"/>
  <c r="H84" i="9" s="1"/>
  <c r="G84" i="20"/>
  <c r="A84" i="20" s="1"/>
  <c r="D82" i="9"/>
  <c r="H82" i="9" s="1"/>
  <c r="G82" i="20"/>
  <c r="B82" i="20" s="1"/>
  <c r="D80" i="9"/>
  <c r="H80" i="9" s="1"/>
  <c r="G80" i="20"/>
  <c r="A80" i="20" s="1"/>
  <c r="D78" i="9"/>
  <c r="H78" i="9" s="1"/>
  <c r="G78" i="20"/>
  <c r="B78" i="20" s="1"/>
  <c r="D76" i="9"/>
  <c r="H76" i="9" s="1"/>
  <c r="G76" i="20"/>
  <c r="A76" i="20" s="1"/>
  <c r="D74" i="9"/>
  <c r="H74" i="9" s="1"/>
  <c r="G74" i="20"/>
  <c r="B74" i="20" s="1"/>
  <c r="E69" i="9"/>
  <c r="G69" i="20"/>
  <c r="B69" i="20" s="1"/>
  <c r="E65" i="9"/>
  <c r="G65" i="20"/>
  <c r="A65" i="20" s="1"/>
  <c r="E62" i="9"/>
  <c r="G62" i="20"/>
  <c r="B62" i="20" s="1"/>
  <c r="E59" i="9"/>
  <c r="G59" i="20"/>
  <c r="A59" i="20" s="1"/>
  <c r="E49" i="9"/>
  <c r="G49" i="20"/>
  <c r="A49" i="20" s="1"/>
  <c r="E46" i="9"/>
  <c r="G46" i="20"/>
  <c r="B46" i="20" s="1"/>
  <c r="E43" i="9"/>
  <c r="G43" i="20"/>
  <c r="B43" i="20" s="1"/>
  <c r="E33" i="9"/>
  <c r="G33" i="20"/>
  <c r="A33" i="20" s="1"/>
  <c r="E30" i="9"/>
  <c r="G30" i="20"/>
  <c r="A30" i="20" s="1"/>
  <c r="E27" i="9"/>
  <c r="G27" i="20"/>
  <c r="A27" i="20" s="1"/>
  <c r="E19" i="9"/>
  <c r="G19" i="20"/>
  <c r="A19" i="20" s="1"/>
  <c r="C7" i="20"/>
  <c r="D7" i="20"/>
  <c r="E359" i="9"/>
  <c r="G359" i="20"/>
  <c r="B359" i="20" s="1"/>
  <c r="E357" i="9"/>
  <c r="G357" i="20"/>
  <c r="A357" i="20" s="1"/>
  <c r="A356" i="11"/>
  <c r="H356" i="11" s="1"/>
  <c r="G356" i="20"/>
  <c r="A354" i="11"/>
  <c r="H354" i="11" s="1"/>
  <c r="G354" i="20"/>
  <c r="E351" i="9"/>
  <c r="G351" i="20"/>
  <c r="B351" i="20" s="1"/>
  <c r="E349" i="9"/>
  <c r="G349" i="20"/>
  <c r="A349" i="20" s="1"/>
  <c r="E347" i="9"/>
  <c r="G347" i="20"/>
  <c r="B347" i="20" s="1"/>
  <c r="E345" i="9"/>
  <c r="G345" i="20"/>
  <c r="A345" i="20" s="1"/>
  <c r="E343" i="9"/>
  <c r="G343" i="20"/>
  <c r="B343" i="20" s="1"/>
  <c r="E341" i="9"/>
  <c r="G341" i="20"/>
  <c r="A341" i="20" s="1"/>
  <c r="E339" i="9"/>
  <c r="G339" i="20"/>
  <c r="B339" i="20" s="1"/>
  <c r="E337" i="9"/>
  <c r="G337" i="20"/>
  <c r="A337" i="20" s="1"/>
  <c r="E335" i="9"/>
  <c r="G335" i="20"/>
  <c r="B335" i="20" s="1"/>
  <c r="E333" i="9"/>
  <c r="G333" i="20"/>
  <c r="A333" i="20" s="1"/>
  <c r="E331" i="9"/>
  <c r="G331" i="20"/>
  <c r="B331" i="20" s="1"/>
  <c r="E329" i="9"/>
  <c r="G329" i="20"/>
  <c r="A329" i="20" s="1"/>
  <c r="E327" i="9"/>
  <c r="G327" i="20"/>
  <c r="B327" i="20" s="1"/>
  <c r="E325" i="9"/>
  <c r="G325" i="20"/>
  <c r="A325" i="20" s="1"/>
  <c r="E323" i="9"/>
  <c r="G323" i="20"/>
  <c r="B323" i="20" s="1"/>
  <c r="E321" i="9"/>
  <c r="G321" i="20"/>
  <c r="A321" i="20" s="1"/>
  <c r="E319" i="9"/>
  <c r="G319" i="20"/>
  <c r="B319" i="20" s="1"/>
  <c r="E317" i="9"/>
  <c r="G317" i="20"/>
  <c r="A317" i="20" s="1"/>
  <c r="E315" i="9"/>
  <c r="G315" i="20"/>
  <c r="B315" i="20" s="1"/>
  <c r="E313" i="9"/>
  <c r="G313" i="20"/>
  <c r="A313" i="20" s="1"/>
  <c r="E311" i="9"/>
  <c r="G311" i="20"/>
  <c r="B311" i="20" s="1"/>
  <c r="E309" i="9"/>
  <c r="G309" i="20"/>
  <c r="A309" i="20" s="1"/>
  <c r="E307" i="9"/>
  <c r="G307" i="20"/>
  <c r="B307" i="20" s="1"/>
  <c r="E305" i="9"/>
  <c r="G305" i="20"/>
  <c r="A305" i="20" s="1"/>
  <c r="E303" i="9"/>
  <c r="G303" i="20"/>
  <c r="B303" i="20" s="1"/>
  <c r="E301" i="9"/>
  <c r="G301" i="20"/>
  <c r="A301" i="20" s="1"/>
  <c r="E299" i="9"/>
  <c r="G299" i="20"/>
  <c r="B299" i="20" s="1"/>
  <c r="E297" i="9"/>
  <c r="G297" i="20"/>
  <c r="A297" i="20" s="1"/>
  <c r="E295" i="9"/>
  <c r="G295" i="20"/>
  <c r="B295" i="20" s="1"/>
  <c r="E293" i="9"/>
  <c r="G293" i="20"/>
  <c r="A293" i="20" s="1"/>
  <c r="E291" i="9"/>
  <c r="G291" i="20"/>
  <c r="B291" i="20" s="1"/>
  <c r="E289" i="9"/>
  <c r="G289" i="20"/>
  <c r="A289" i="20" s="1"/>
  <c r="E287" i="9"/>
  <c r="G287" i="20"/>
  <c r="B287" i="20" s="1"/>
  <c r="E285" i="9"/>
  <c r="G285" i="20"/>
  <c r="A285" i="20" s="1"/>
  <c r="E283" i="9"/>
  <c r="G283" i="20"/>
  <c r="B283" i="20" s="1"/>
  <c r="E281" i="9"/>
  <c r="G281" i="20"/>
  <c r="A281" i="20" s="1"/>
  <c r="E279" i="9"/>
  <c r="G279" i="20"/>
  <c r="B279" i="20" s="1"/>
  <c r="E277" i="9"/>
  <c r="G277" i="20"/>
  <c r="A277" i="20" s="1"/>
  <c r="E275" i="9"/>
  <c r="G275" i="20"/>
  <c r="B275" i="20" s="1"/>
  <c r="E273" i="9"/>
  <c r="G273" i="20"/>
  <c r="A273" i="20" s="1"/>
  <c r="E271" i="9"/>
  <c r="G271" i="20"/>
  <c r="B271" i="20" s="1"/>
  <c r="E269" i="9"/>
  <c r="G269" i="20"/>
  <c r="A269" i="20" s="1"/>
  <c r="E267" i="9"/>
  <c r="G267" i="20"/>
  <c r="B267" i="20" s="1"/>
  <c r="E265" i="9"/>
  <c r="G265" i="20"/>
  <c r="A265" i="20" s="1"/>
  <c r="E263" i="9"/>
  <c r="G263" i="20"/>
  <c r="B263" i="20" s="1"/>
  <c r="E261" i="9"/>
  <c r="G261" i="20"/>
  <c r="A261" i="20" s="1"/>
  <c r="E259" i="9"/>
  <c r="G259" i="20"/>
  <c r="B259" i="20" s="1"/>
  <c r="E257" i="9"/>
  <c r="G257" i="20"/>
  <c r="A257" i="20" s="1"/>
  <c r="E255" i="9"/>
  <c r="G255" i="20"/>
  <c r="B255" i="20" s="1"/>
  <c r="E253" i="9"/>
  <c r="G253" i="20"/>
  <c r="A253" i="20" s="1"/>
  <c r="E251" i="9"/>
  <c r="G251" i="20"/>
  <c r="B251" i="20" s="1"/>
  <c r="E249" i="9"/>
  <c r="G249" i="20"/>
  <c r="A249" i="20" s="1"/>
  <c r="E247" i="9"/>
  <c r="G247" i="20"/>
  <c r="E245" i="9"/>
  <c r="G245" i="20"/>
  <c r="A245" i="20" s="1"/>
  <c r="E243" i="9"/>
  <c r="G243" i="20"/>
  <c r="E241" i="9"/>
  <c r="G241" i="20"/>
  <c r="A241" i="20" s="1"/>
  <c r="E239" i="9"/>
  <c r="G239" i="20"/>
  <c r="E237" i="9"/>
  <c r="G237" i="20"/>
  <c r="A237" i="20" s="1"/>
  <c r="E235" i="9"/>
  <c r="G235" i="20"/>
  <c r="E233" i="9"/>
  <c r="G233" i="20"/>
  <c r="E231" i="9"/>
  <c r="G231" i="20"/>
  <c r="E229" i="9"/>
  <c r="G229" i="20"/>
  <c r="E227" i="9"/>
  <c r="G227" i="20"/>
  <c r="E225" i="9"/>
  <c r="G225" i="20"/>
  <c r="E223" i="9"/>
  <c r="G223" i="20"/>
  <c r="E221" i="9"/>
  <c r="G221" i="20"/>
  <c r="E219" i="9"/>
  <c r="G219" i="20"/>
  <c r="E217" i="9"/>
  <c r="G217" i="20"/>
  <c r="E215" i="9"/>
  <c r="G215" i="20"/>
  <c r="E213" i="9"/>
  <c r="G213" i="20"/>
  <c r="E211" i="9"/>
  <c r="G211" i="20"/>
  <c r="E209" i="9"/>
  <c r="G209" i="20"/>
  <c r="E207" i="9"/>
  <c r="G207" i="20"/>
  <c r="E205" i="9"/>
  <c r="G205" i="20"/>
  <c r="E203" i="9"/>
  <c r="G203" i="20"/>
  <c r="E201" i="9"/>
  <c r="G201" i="20"/>
  <c r="E199" i="9"/>
  <c r="G199" i="20"/>
  <c r="E197" i="9"/>
  <c r="G197" i="20"/>
  <c r="E195" i="9"/>
  <c r="G195" i="20"/>
  <c r="E193" i="9"/>
  <c r="G193" i="20"/>
  <c r="B193" i="20" s="1"/>
  <c r="E191" i="9"/>
  <c r="G191" i="20"/>
  <c r="E189" i="9"/>
  <c r="G189" i="20"/>
  <c r="B189" i="20" s="1"/>
  <c r="E187" i="9"/>
  <c r="G187" i="20"/>
  <c r="E185" i="9"/>
  <c r="G185" i="20"/>
  <c r="B185" i="20" s="1"/>
  <c r="E183" i="9"/>
  <c r="G183" i="20"/>
  <c r="E181" i="9"/>
  <c r="G181" i="20"/>
  <c r="B181" i="20" s="1"/>
  <c r="E179" i="9"/>
  <c r="G179" i="20"/>
  <c r="E177" i="9"/>
  <c r="G177" i="20"/>
  <c r="B177" i="20" s="1"/>
  <c r="E175" i="9"/>
  <c r="G175" i="20"/>
  <c r="E173" i="9"/>
  <c r="G173" i="20"/>
  <c r="B173" i="20" s="1"/>
  <c r="E171" i="9"/>
  <c r="G171" i="20"/>
  <c r="E169" i="9"/>
  <c r="G169" i="20"/>
  <c r="B169" i="20" s="1"/>
  <c r="E167" i="9"/>
  <c r="G167" i="20"/>
  <c r="E165" i="9"/>
  <c r="G165" i="20"/>
  <c r="B165" i="20" s="1"/>
  <c r="E163" i="9"/>
  <c r="G163" i="20"/>
  <c r="E161" i="9"/>
  <c r="G161" i="20"/>
  <c r="B161" i="20" s="1"/>
  <c r="E159" i="9"/>
  <c r="G159" i="20"/>
  <c r="B159" i="20" s="1"/>
  <c r="E157" i="9"/>
  <c r="G157" i="20"/>
  <c r="B157" i="20" s="1"/>
  <c r="E155" i="9"/>
  <c r="G155" i="20"/>
  <c r="B155" i="20" s="1"/>
  <c r="E153" i="9"/>
  <c r="G153" i="20"/>
  <c r="B153" i="20" s="1"/>
  <c r="E151" i="9"/>
  <c r="G151" i="20"/>
  <c r="B151" i="20" s="1"/>
  <c r="E149" i="9"/>
  <c r="G149" i="20"/>
  <c r="B149" i="20" s="1"/>
  <c r="E147" i="9"/>
  <c r="G147" i="20"/>
  <c r="B147" i="20" s="1"/>
  <c r="E145" i="9"/>
  <c r="G145" i="20"/>
  <c r="B145" i="20" s="1"/>
  <c r="E143" i="9"/>
  <c r="G143" i="20"/>
  <c r="B143" i="20" s="1"/>
  <c r="E141" i="9"/>
  <c r="G141" i="20"/>
  <c r="B141" i="20" s="1"/>
  <c r="E139" i="9"/>
  <c r="G139" i="20"/>
  <c r="B139" i="20" s="1"/>
  <c r="E137" i="9"/>
  <c r="G137" i="20"/>
  <c r="B137" i="20" s="1"/>
  <c r="E135" i="9"/>
  <c r="G135" i="20"/>
  <c r="B135" i="20" s="1"/>
  <c r="E133" i="9"/>
  <c r="G133" i="20"/>
  <c r="B133" i="20" s="1"/>
  <c r="E131" i="9"/>
  <c r="G131" i="20"/>
  <c r="B131" i="20" s="1"/>
  <c r="E129" i="9"/>
  <c r="G129" i="20"/>
  <c r="B129" i="20" s="1"/>
  <c r="E127" i="9"/>
  <c r="G127" i="20"/>
  <c r="B127" i="20" s="1"/>
  <c r="E125" i="9"/>
  <c r="G125" i="20"/>
  <c r="B125" i="20" s="1"/>
  <c r="E123" i="9"/>
  <c r="G123" i="20"/>
  <c r="B123" i="20" s="1"/>
  <c r="E121" i="9"/>
  <c r="G121" i="20"/>
  <c r="B121" i="20" s="1"/>
  <c r="E119" i="9"/>
  <c r="G119" i="20"/>
  <c r="B119" i="20" s="1"/>
  <c r="E117" i="9"/>
  <c r="G117" i="20"/>
  <c r="B117" i="20" s="1"/>
  <c r="E115" i="9"/>
  <c r="G115" i="20"/>
  <c r="B115" i="20" s="1"/>
  <c r="D72" i="20"/>
  <c r="C72" i="20"/>
  <c r="C56" i="20"/>
  <c r="D56" i="20"/>
  <c r="C40" i="20"/>
  <c r="D40" i="20"/>
  <c r="C24" i="20"/>
  <c r="D24" i="20"/>
  <c r="A623" i="17"/>
  <c r="A599" i="17"/>
  <c r="A575" i="17"/>
  <c r="A551" i="17"/>
  <c r="A527" i="17"/>
  <c r="A503" i="17"/>
  <c r="A479" i="17"/>
  <c r="A455" i="17"/>
  <c r="A431" i="17"/>
  <c r="A407" i="17"/>
  <c r="A383" i="17"/>
  <c r="A359" i="17"/>
  <c r="A335" i="17"/>
  <c r="A311" i="17"/>
  <c r="A287" i="17"/>
  <c r="A263" i="17"/>
  <c r="A239" i="17"/>
  <c r="A215" i="17"/>
  <c r="A191" i="17"/>
  <c r="A167" i="17"/>
  <c r="A143" i="17"/>
  <c r="A119" i="17"/>
  <c r="A95" i="17"/>
  <c r="A71" i="17"/>
  <c r="A47" i="17"/>
  <c r="A26" i="17"/>
  <c r="H222" i="9"/>
  <c r="C3" i="9"/>
  <c r="B6" i="9"/>
  <c r="B8" i="9"/>
  <c r="B9" i="9"/>
  <c r="G9" i="9" s="1"/>
  <c r="B10" i="9"/>
  <c r="B11" i="9"/>
  <c r="B12" i="9"/>
  <c r="B13" i="9"/>
  <c r="G13" i="9" s="1"/>
  <c r="B14" i="9"/>
  <c r="B15" i="9"/>
  <c r="E15" i="9" s="1"/>
  <c r="B16" i="9"/>
  <c r="B17" i="9"/>
  <c r="G17" i="20" s="1"/>
  <c r="A17" i="20" s="1"/>
  <c r="C18" i="9"/>
  <c r="C19" i="9"/>
  <c r="F19" i="9" s="1"/>
  <c r="B20" i="9"/>
  <c r="B21" i="9"/>
  <c r="E21" i="9" s="1"/>
  <c r="B22" i="9"/>
  <c r="G22" i="20" s="1"/>
  <c r="A22" i="20" s="1"/>
  <c r="C23" i="9"/>
  <c r="C24" i="9"/>
  <c r="C25" i="9"/>
  <c r="B26" i="9"/>
  <c r="G26" i="20" s="1"/>
  <c r="A26" i="20" s="1"/>
  <c r="C27" i="9"/>
  <c r="F27" i="9" s="1"/>
  <c r="B28" i="9"/>
  <c r="B29" i="9"/>
  <c r="G29" i="20" s="1"/>
  <c r="A29" i="20" s="1"/>
  <c r="C30" i="9"/>
  <c r="B31" i="9"/>
  <c r="G31" i="20" s="1"/>
  <c r="B31" i="20" s="1"/>
  <c r="C32" i="9"/>
  <c r="C33" i="9"/>
  <c r="B34" i="9"/>
  <c r="G34" i="20" s="1"/>
  <c r="B34" i="20" s="1"/>
  <c r="C35" i="9"/>
  <c r="B36" i="9"/>
  <c r="B37" i="9"/>
  <c r="G37" i="20" s="1"/>
  <c r="A37" i="20" s="1"/>
  <c r="C38" i="9"/>
  <c r="B39" i="9"/>
  <c r="G39" i="20" s="1"/>
  <c r="A39" i="20" s="1"/>
  <c r="C40" i="9"/>
  <c r="C41" i="9"/>
  <c r="B42" i="9"/>
  <c r="G42" i="20" s="1"/>
  <c r="B42" i="20" s="1"/>
  <c r="C43" i="9"/>
  <c r="F43" i="9" s="1"/>
  <c r="B44" i="9"/>
  <c r="B45" i="9"/>
  <c r="G45" i="20" s="1"/>
  <c r="A45" i="20" s="1"/>
  <c r="C46" i="9"/>
  <c r="B47" i="9"/>
  <c r="G47" i="20" s="1"/>
  <c r="A47" i="20" s="1"/>
  <c r="C48" i="9"/>
  <c r="C49" i="9"/>
  <c r="F49" i="9" s="1"/>
  <c r="B50" i="9"/>
  <c r="G50" i="20" s="1"/>
  <c r="A50" i="20" s="1"/>
  <c r="C51" i="9"/>
  <c r="B52" i="9"/>
  <c r="B53" i="9"/>
  <c r="G53" i="20" s="1"/>
  <c r="A53" i="20" s="1"/>
  <c r="C54" i="9"/>
  <c r="B55" i="9"/>
  <c r="D55" i="9" s="1"/>
  <c r="H55" i="9" s="1"/>
  <c r="C56" i="9"/>
  <c r="C57" i="9"/>
  <c r="B58" i="9"/>
  <c r="G58" i="20" s="1"/>
  <c r="B58" i="20" s="1"/>
  <c r="C59" i="9"/>
  <c r="F59" i="9" s="1"/>
  <c r="B60" i="9"/>
  <c r="B61" i="9"/>
  <c r="G61" i="20" s="1"/>
  <c r="A61" i="20" s="1"/>
  <c r="C62" i="9"/>
  <c r="B63" i="9"/>
  <c r="G63" i="20" s="1"/>
  <c r="B63" i="20" s="1"/>
  <c r="C64" i="9"/>
  <c r="C65" i="9"/>
  <c r="F65" i="9" s="1"/>
  <c r="B66" i="9"/>
  <c r="G66" i="20" s="1"/>
  <c r="A66" i="20" s="1"/>
  <c r="C67" i="9"/>
  <c r="B68" i="9"/>
  <c r="G68" i="20" s="1"/>
  <c r="B68" i="20" s="1"/>
  <c r="C69" i="9"/>
  <c r="F69" i="9" s="1"/>
  <c r="B70" i="9"/>
  <c r="G70" i="20" s="1"/>
  <c r="B70" i="20" s="1"/>
  <c r="B113" i="9"/>
  <c r="G113" i="20" s="1"/>
  <c r="B113" i="20" s="1"/>
  <c r="C112" i="9"/>
  <c r="B111" i="9"/>
  <c r="G111" i="20" s="1"/>
  <c r="A111" i="20" s="1"/>
  <c r="C110" i="9"/>
  <c r="B109" i="9"/>
  <c r="G109" i="20" s="1"/>
  <c r="B109" i="20" s="1"/>
  <c r="C108" i="9"/>
  <c r="B107" i="9"/>
  <c r="G107" i="20" s="1"/>
  <c r="A107" i="20" s="1"/>
  <c r="C106" i="9"/>
  <c r="B105" i="9"/>
  <c r="G105" i="20" s="1"/>
  <c r="B105" i="20" s="1"/>
  <c r="C104" i="9"/>
  <c r="B103" i="9"/>
  <c r="G103" i="20" s="1"/>
  <c r="A103" i="20" s="1"/>
  <c r="C102" i="9"/>
  <c r="B101" i="9"/>
  <c r="G101" i="20" s="1"/>
  <c r="B101" i="20" s="1"/>
  <c r="C100" i="9"/>
  <c r="B99" i="9"/>
  <c r="G99" i="20" s="1"/>
  <c r="A99" i="20" s="1"/>
  <c r="C98" i="9"/>
  <c r="B97" i="9"/>
  <c r="G97" i="20" s="1"/>
  <c r="A97" i="20" s="1"/>
  <c r="C96" i="9"/>
  <c r="B95" i="9"/>
  <c r="G95" i="20" s="1"/>
  <c r="A95" i="20" s="1"/>
  <c r="C94" i="9"/>
  <c r="B93" i="9"/>
  <c r="G93" i="20" s="1"/>
  <c r="B93" i="20" s="1"/>
  <c r="C92" i="9"/>
  <c r="B91" i="9"/>
  <c r="G91" i="20" s="1"/>
  <c r="B91" i="20" s="1"/>
  <c r="C90" i="9"/>
  <c r="B89" i="9"/>
  <c r="G89" i="20" s="1"/>
  <c r="B89" i="20" s="1"/>
  <c r="C88" i="9"/>
  <c r="B87" i="9"/>
  <c r="G87" i="20" s="1"/>
  <c r="B87" i="20" s="1"/>
  <c r="C86" i="9"/>
  <c r="B85" i="9"/>
  <c r="G85" i="20" s="1"/>
  <c r="B85" i="20" s="1"/>
  <c r="C84" i="9"/>
  <c r="B83" i="9"/>
  <c r="G83" i="20" s="1"/>
  <c r="B83" i="20" s="1"/>
  <c r="C82" i="9"/>
  <c r="B81" i="9"/>
  <c r="G81" i="20" s="1"/>
  <c r="B81" i="20" s="1"/>
  <c r="C80" i="9"/>
  <c r="B79" i="9"/>
  <c r="G79" i="20" s="1"/>
  <c r="B79" i="20" s="1"/>
  <c r="C78" i="9"/>
  <c r="B77" i="9"/>
  <c r="G77" i="20" s="1"/>
  <c r="B77" i="20" s="1"/>
  <c r="C76" i="9"/>
  <c r="B75" i="9"/>
  <c r="G75" i="20" s="1"/>
  <c r="B75" i="20" s="1"/>
  <c r="C74" i="9"/>
  <c r="B73" i="9"/>
  <c r="G73" i="20" s="1"/>
  <c r="B73" i="20" s="1"/>
  <c r="C72" i="9"/>
  <c r="B71" i="9"/>
  <c r="G71" i="20" s="1"/>
  <c r="B71" i="20" s="1"/>
  <c r="C68" i="9"/>
  <c r="B67" i="9"/>
  <c r="G67" i="20" s="1"/>
  <c r="A67" i="20" s="1"/>
  <c r="D65" i="9"/>
  <c r="H65" i="9" s="1"/>
  <c r="B64" i="9"/>
  <c r="D64" i="9" s="1"/>
  <c r="H64" i="9" s="1"/>
  <c r="D62" i="9"/>
  <c r="H62" i="9" s="1"/>
  <c r="C61" i="9"/>
  <c r="C58" i="9"/>
  <c r="B57" i="9"/>
  <c r="G57" i="20" s="1"/>
  <c r="B57" i="20" s="1"/>
  <c r="C55" i="9"/>
  <c r="B54" i="9"/>
  <c r="G54" i="20" s="1"/>
  <c r="A54" i="20" s="1"/>
  <c r="C52" i="9"/>
  <c r="B51" i="9"/>
  <c r="G51" i="20" s="1"/>
  <c r="B51" i="20" s="1"/>
  <c r="D49" i="9"/>
  <c r="H49" i="9" s="1"/>
  <c r="B48" i="9"/>
  <c r="D48" i="9" s="1"/>
  <c r="H48" i="9" s="1"/>
  <c r="D46" i="9"/>
  <c r="H46" i="9" s="1"/>
  <c r="C45" i="9"/>
  <c r="F45" i="9" s="1"/>
  <c r="C42" i="9"/>
  <c r="B41" i="9"/>
  <c r="G41" i="20" s="1"/>
  <c r="B41" i="20" s="1"/>
  <c r="C39" i="9"/>
  <c r="B38" i="9"/>
  <c r="G38" i="20" s="1"/>
  <c r="B38" i="20" s="1"/>
  <c r="C36" i="9"/>
  <c r="B35" i="9"/>
  <c r="G35" i="20" s="1"/>
  <c r="A35" i="20" s="1"/>
  <c r="D33" i="9"/>
  <c r="H33" i="9" s="1"/>
  <c r="B32" i="9"/>
  <c r="D32" i="9" s="1"/>
  <c r="H32" i="9" s="1"/>
  <c r="D30" i="9"/>
  <c r="H30" i="9" s="1"/>
  <c r="C29" i="9"/>
  <c r="F29" i="9" s="1"/>
  <c r="C26" i="9"/>
  <c r="B25" i="9"/>
  <c r="G25" i="20" s="1"/>
  <c r="B25" i="20" s="1"/>
  <c r="B23" i="9"/>
  <c r="C21" i="9"/>
  <c r="F21" i="9" s="1"/>
  <c r="B18" i="9"/>
  <c r="C16" i="9"/>
  <c r="C14" i="9"/>
  <c r="C12" i="9"/>
  <c r="F12" i="9" s="1"/>
  <c r="C10" i="9"/>
  <c r="C8" i="9"/>
  <c r="B5" i="9"/>
  <c r="D466" i="9"/>
  <c r="H466" i="9" s="1"/>
  <c r="D458" i="9"/>
  <c r="H458" i="9" s="1"/>
  <c r="D434" i="9"/>
  <c r="H434" i="9" s="1"/>
  <c r="D402" i="9"/>
  <c r="H402" i="9" s="1"/>
  <c r="D398" i="9"/>
  <c r="H398" i="9" s="1"/>
  <c r="D388" i="9"/>
  <c r="H388" i="9" s="1"/>
  <c r="D384" i="9"/>
  <c r="H384" i="9" s="1"/>
  <c r="D364" i="9"/>
  <c r="H364" i="9" s="1"/>
  <c r="A474" i="11"/>
  <c r="H474" i="11" s="1"/>
  <c r="A450" i="11"/>
  <c r="H450" i="11" s="1"/>
  <c r="A442" i="11"/>
  <c r="H442" i="11" s="1"/>
  <c r="D380" i="9"/>
  <c r="H380" i="9" s="1"/>
  <c r="D376" i="9"/>
  <c r="H376" i="9" s="1"/>
  <c r="D372" i="9"/>
  <c r="H372" i="9" s="1"/>
  <c r="D368" i="9"/>
  <c r="H368" i="9" s="1"/>
  <c r="D360" i="9"/>
  <c r="H360" i="9" s="1"/>
  <c r="D356" i="9"/>
  <c r="H356" i="9" s="1"/>
  <c r="D352" i="9"/>
  <c r="H352" i="9" s="1"/>
  <c r="E248" i="9"/>
  <c r="A248" i="11"/>
  <c r="H248" i="11" s="1"/>
  <c r="E246" i="9"/>
  <c r="A246" i="11"/>
  <c r="H246" i="11" s="1"/>
  <c r="E244" i="9"/>
  <c r="A244" i="11"/>
  <c r="H244" i="11" s="1"/>
  <c r="E242" i="9"/>
  <c r="A242" i="11"/>
  <c r="H242" i="11" s="1"/>
  <c r="E240" i="9"/>
  <c r="A240" i="11"/>
  <c r="H240" i="11" s="1"/>
  <c r="E238" i="9"/>
  <c r="A238" i="11"/>
  <c r="H238" i="11" s="1"/>
  <c r="E236" i="9"/>
  <c r="A236" i="11"/>
  <c r="H236" i="11" s="1"/>
  <c r="N1" i="11"/>
  <c r="L1" i="11"/>
  <c r="J1" i="11"/>
  <c r="C7" i="9"/>
  <c r="C6" i="9"/>
  <c r="F6" i="9" s="1"/>
  <c r="C5" i="9"/>
  <c r="C4" i="9"/>
  <c r="C2" i="9"/>
  <c r="H202" i="9"/>
  <c r="C603" i="9"/>
  <c r="B602" i="9"/>
  <c r="G602" i="20" s="1"/>
  <c r="C602" i="9"/>
  <c r="B603" i="9"/>
  <c r="G603" i="20" s="1"/>
  <c r="B604" i="9"/>
  <c r="G604" i="20" s="1"/>
  <c r="C604" i="9"/>
  <c r="C605" i="9"/>
  <c r="F215" i="9"/>
  <c r="B4" i="9"/>
  <c r="B3" i="9"/>
  <c r="G3" i="20" s="1"/>
  <c r="B2" i="9"/>
  <c r="B605" i="9"/>
  <c r="G605" i="20" s="1"/>
  <c r="A607" i="9"/>
  <c r="C606" i="9"/>
  <c r="B606" i="9"/>
  <c r="G606" i="20" s="1"/>
  <c r="F247" i="9"/>
  <c r="G5" i="9"/>
  <c r="F31" i="9"/>
  <c r="F10" i="9"/>
  <c r="F478" i="9"/>
  <c r="F477" i="9"/>
  <c r="F476" i="9"/>
  <c r="F462" i="9"/>
  <c r="F461" i="9"/>
  <c r="F460" i="9"/>
  <c r="F446" i="9"/>
  <c r="F445" i="9"/>
  <c r="F444" i="9"/>
  <c r="F430" i="9"/>
  <c r="F429" i="9"/>
  <c r="F428" i="9"/>
  <c r="F414" i="9"/>
  <c r="F413" i="9"/>
  <c r="F412" i="9"/>
  <c r="F398" i="9"/>
  <c r="F397" i="9"/>
  <c r="F396" i="9"/>
  <c r="F366" i="9"/>
  <c r="F365" i="9"/>
  <c r="F364" i="9"/>
  <c r="F334" i="9"/>
  <c r="F333" i="9"/>
  <c r="F332" i="9"/>
  <c r="F302" i="9"/>
  <c r="F278" i="9"/>
  <c r="F277" i="9"/>
  <c r="F276" i="9"/>
  <c r="F262" i="9"/>
  <c r="F261" i="9"/>
  <c r="F260" i="9"/>
  <c r="F231" i="9"/>
  <c r="F199" i="9"/>
  <c r="F470" i="9"/>
  <c r="F469" i="9"/>
  <c r="F468" i="9"/>
  <c r="F454" i="9"/>
  <c r="F453" i="9"/>
  <c r="F452" i="9"/>
  <c r="F438" i="9"/>
  <c r="F437" i="9"/>
  <c r="F436" i="9"/>
  <c r="F422" i="9"/>
  <c r="F421" i="9"/>
  <c r="F420" i="9"/>
  <c r="F406" i="9"/>
  <c r="F405" i="9"/>
  <c r="F404" i="9"/>
  <c r="F382" i="9"/>
  <c r="F381" i="9"/>
  <c r="F380" i="9"/>
  <c r="F350" i="9"/>
  <c r="F349" i="9"/>
  <c r="F348" i="9"/>
  <c r="F318" i="9"/>
  <c r="F317" i="9"/>
  <c r="F316" i="9"/>
  <c r="F294" i="9"/>
  <c r="F293" i="9"/>
  <c r="F292" i="9"/>
  <c r="F270" i="9"/>
  <c r="F269" i="9"/>
  <c r="F268" i="9"/>
  <c r="F254" i="9"/>
  <c r="F239" i="9"/>
  <c r="F223" i="9"/>
  <c r="F207" i="9"/>
  <c r="E23" i="9"/>
  <c r="D18" i="9"/>
  <c r="H18" i="9" s="1"/>
  <c r="E18" i="9"/>
  <c r="F15" i="9"/>
  <c r="F14" i="9"/>
  <c r="F8" i="9"/>
  <c r="F390" i="9"/>
  <c r="F389" i="9"/>
  <c r="F388" i="9"/>
  <c r="F374" i="9"/>
  <c r="F373" i="9"/>
  <c r="F372" i="9"/>
  <c r="F358" i="9"/>
  <c r="F357" i="9"/>
  <c r="F356" i="9"/>
  <c r="F342" i="9"/>
  <c r="F341" i="9"/>
  <c r="F340" i="9"/>
  <c r="F326" i="9"/>
  <c r="F325" i="9"/>
  <c r="F324" i="9"/>
  <c r="F310" i="9"/>
  <c r="F309" i="9"/>
  <c r="F308" i="9"/>
  <c r="F301" i="9"/>
  <c r="F300" i="9"/>
  <c r="F286" i="9"/>
  <c r="F285" i="9"/>
  <c r="F284" i="9"/>
  <c r="F243" i="9"/>
  <c r="F235" i="9"/>
  <c r="F227" i="9"/>
  <c r="F219" i="9"/>
  <c r="F211" i="9"/>
  <c r="F203" i="9"/>
  <c r="F148" i="9"/>
  <c r="F147" i="9"/>
  <c r="F140" i="9"/>
  <c r="F139" i="9"/>
  <c r="F132" i="9"/>
  <c r="F131" i="9"/>
  <c r="F124" i="9"/>
  <c r="F123" i="9"/>
  <c r="F116" i="9"/>
  <c r="F115" i="9"/>
  <c r="F108" i="9"/>
  <c r="F100" i="9"/>
  <c r="F92" i="9"/>
  <c r="F84" i="9"/>
  <c r="F76" i="9"/>
  <c r="F68" i="9"/>
  <c r="F51" i="9"/>
  <c r="A481" i="11"/>
  <c r="H481" i="11" s="1"/>
  <c r="A475" i="11"/>
  <c r="H475" i="11" s="1"/>
  <c r="A473" i="11"/>
  <c r="H473" i="11" s="1"/>
  <c r="A467" i="11"/>
  <c r="H467" i="11" s="1"/>
  <c r="A465" i="11"/>
  <c r="H465" i="11" s="1"/>
  <c r="A459" i="11"/>
  <c r="H459" i="11" s="1"/>
  <c r="A457" i="11"/>
  <c r="H457" i="11" s="1"/>
  <c r="A451" i="11"/>
  <c r="H451" i="11" s="1"/>
  <c r="A449" i="11"/>
  <c r="H449" i="11" s="1"/>
  <c r="A443" i="11"/>
  <c r="H443" i="11" s="1"/>
  <c r="A441" i="11"/>
  <c r="H441" i="11" s="1"/>
  <c r="A435" i="11"/>
  <c r="H435" i="11" s="1"/>
  <c r="A433" i="11"/>
  <c r="H433" i="11" s="1"/>
  <c r="F481" i="9"/>
  <c r="F480" i="9"/>
  <c r="F474" i="9"/>
  <c r="F473" i="9"/>
  <c r="F472" i="9"/>
  <c r="F466" i="9"/>
  <c r="F465" i="9"/>
  <c r="F464" i="9"/>
  <c r="F458" i="9"/>
  <c r="F457" i="9"/>
  <c r="F456" i="9"/>
  <c r="F450" i="9"/>
  <c r="F449" i="9"/>
  <c r="F448" i="9"/>
  <c r="F442" i="9"/>
  <c r="F441" i="9"/>
  <c r="F440" i="9"/>
  <c r="F434" i="9"/>
  <c r="F433" i="9"/>
  <c r="F432" i="9"/>
  <c r="F426" i="9"/>
  <c r="F425" i="9"/>
  <c r="F424" i="9"/>
  <c r="F418" i="9"/>
  <c r="F417" i="9"/>
  <c r="F416" i="9"/>
  <c r="F410" i="9"/>
  <c r="F409" i="9"/>
  <c r="F408" i="9"/>
  <c r="F402" i="9"/>
  <c r="F401" i="9"/>
  <c r="F400" i="9"/>
  <c r="F394" i="9"/>
  <c r="F393" i="9"/>
  <c r="F392" i="9"/>
  <c r="F386" i="9"/>
  <c r="F385" i="9"/>
  <c r="F384" i="9"/>
  <c r="F378" i="9"/>
  <c r="F377" i="9"/>
  <c r="F376" i="9"/>
  <c r="F370" i="9"/>
  <c r="F369" i="9"/>
  <c r="F368" i="9"/>
  <c r="F362" i="9"/>
  <c r="F361" i="9"/>
  <c r="F360" i="9"/>
  <c r="F354" i="9"/>
  <c r="F353" i="9"/>
  <c r="F352" i="9"/>
  <c r="F346" i="9"/>
  <c r="F345" i="9"/>
  <c r="F344" i="9"/>
  <c r="F338" i="9"/>
  <c r="F337" i="9"/>
  <c r="F336" i="9"/>
  <c r="F330" i="9"/>
  <c r="F329" i="9"/>
  <c r="F328" i="9"/>
  <c r="F322" i="9"/>
  <c r="F321" i="9"/>
  <c r="F320" i="9"/>
  <c r="F314" i="9"/>
  <c r="F313" i="9"/>
  <c r="F312" i="9"/>
  <c r="F306" i="9"/>
  <c r="F305" i="9"/>
  <c r="F304" i="9"/>
  <c r="F298" i="9"/>
  <c r="F297" i="9"/>
  <c r="F296" i="9"/>
  <c r="F290" i="9"/>
  <c r="F289" i="9"/>
  <c r="F288" i="9"/>
  <c r="F282" i="9"/>
  <c r="F281" i="9"/>
  <c r="F280" i="9"/>
  <c r="F274" i="9"/>
  <c r="F273" i="9"/>
  <c r="F272" i="9"/>
  <c r="F266" i="9"/>
  <c r="F265" i="9"/>
  <c r="F264" i="9"/>
  <c r="F258" i="9"/>
  <c r="F257" i="9"/>
  <c r="F256" i="9"/>
  <c r="F245" i="9"/>
  <c r="F241" i="9"/>
  <c r="F237" i="9"/>
  <c r="F233" i="9"/>
  <c r="F229" i="9"/>
  <c r="F225" i="9"/>
  <c r="F221" i="9"/>
  <c r="F217" i="9"/>
  <c r="F213" i="9"/>
  <c r="F209" i="9"/>
  <c r="F205" i="9"/>
  <c r="F201" i="9"/>
  <c r="F197" i="9"/>
  <c r="F152" i="9"/>
  <c r="F151" i="9"/>
  <c r="F144" i="9"/>
  <c r="F143" i="9"/>
  <c r="F136" i="9"/>
  <c r="F135" i="9"/>
  <c r="F128" i="9"/>
  <c r="F127" i="9"/>
  <c r="F120" i="9"/>
  <c r="F119" i="9"/>
  <c r="F112" i="9"/>
  <c r="F104" i="9"/>
  <c r="F96" i="9"/>
  <c r="F88" i="9"/>
  <c r="F80" i="9"/>
  <c r="F72" i="9"/>
  <c r="D69" i="9"/>
  <c r="H69" i="9" s="1"/>
  <c r="F61" i="9"/>
  <c r="D60" i="9"/>
  <c r="H60" i="9" s="1"/>
  <c r="E60" i="9"/>
  <c r="D59" i="9"/>
  <c r="H59" i="9" s="1"/>
  <c r="F57" i="9"/>
  <c r="D56" i="9"/>
  <c r="H56" i="9" s="1"/>
  <c r="E56" i="9"/>
  <c r="D52" i="9"/>
  <c r="H52" i="9" s="1"/>
  <c r="E52" i="9"/>
  <c r="D44" i="9"/>
  <c r="H44" i="9" s="1"/>
  <c r="E44" i="9"/>
  <c r="D43" i="9"/>
  <c r="H43" i="9" s="1"/>
  <c r="D40" i="9"/>
  <c r="H40" i="9" s="1"/>
  <c r="E40" i="9"/>
  <c r="D36" i="9"/>
  <c r="H36" i="9" s="1"/>
  <c r="E36" i="9"/>
  <c r="F33" i="9"/>
  <c r="D28" i="9"/>
  <c r="H28" i="9" s="1"/>
  <c r="E28" i="9"/>
  <c r="D27" i="9"/>
  <c r="H27" i="9" s="1"/>
  <c r="D24" i="9"/>
  <c r="H24" i="9" s="1"/>
  <c r="E24" i="9"/>
  <c r="D23" i="9"/>
  <c r="H23" i="9" s="1"/>
  <c r="D20" i="9"/>
  <c r="H20" i="9" s="1"/>
  <c r="E20" i="9"/>
  <c r="D19" i="9"/>
  <c r="H19" i="9" s="1"/>
  <c r="F17" i="9"/>
  <c r="D16" i="9"/>
  <c r="H16" i="9" s="1"/>
  <c r="E16" i="9"/>
  <c r="D15" i="9"/>
  <c r="H15" i="9" s="1"/>
  <c r="D13" i="9"/>
  <c r="H13" i="9" s="1"/>
  <c r="E13" i="9"/>
  <c r="D11" i="9"/>
  <c r="H11" i="9" s="1"/>
  <c r="E11" i="9"/>
  <c r="D9" i="9"/>
  <c r="H9" i="9" s="1"/>
  <c r="E9" i="9"/>
  <c r="D7" i="9"/>
  <c r="H7" i="9" s="1"/>
  <c r="E7" i="9"/>
  <c r="D5" i="9"/>
  <c r="E5" i="9"/>
  <c r="B516" i="9"/>
  <c r="G516" i="20" s="1"/>
  <c r="C516" i="9"/>
  <c r="A517" i="9"/>
  <c r="B515" i="9"/>
  <c r="G515" i="20" s="1"/>
  <c r="C515" i="9"/>
  <c r="B514" i="9"/>
  <c r="G514" i="20" s="1"/>
  <c r="C514" i="9"/>
  <c r="B513" i="9"/>
  <c r="G513" i="20" s="1"/>
  <c r="C513" i="9"/>
  <c r="B512" i="9"/>
  <c r="G512" i="20" s="1"/>
  <c r="C512" i="9"/>
  <c r="B511" i="9"/>
  <c r="G511" i="20" s="1"/>
  <c r="C511" i="9"/>
  <c r="B510" i="9"/>
  <c r="G510" i="20" s="1"/>
  <c r="C510" i="9"/>
  <c r="B509" i="9"/>
  <c r="G509" i="20" s="1"/>
  <c r="C509" i="9"/>
  <c r="B508" i="9"/>
  <c r="G508" i="20" s="1"/>
  <c r="C508" i="9"/>
  <c r="B507" i="9"/>
  <c r="G507" i="20" s="1"/>
  <c r="C507" i="9"/>
  <c r="B506" i="9"/>
  <c r="G506" i="20" s="1"/>
  <c r="C506" i="9"/>
  <c r="B505" i="9"/>
  <c r="G505" i="20" s="1"/>
  <c r="C505" i="9"/>
  <c r="B504" i="9"/>
  <c r="G504" i="20" s="1"/>
  <c r="C504" i="9"/>
  <c r="B503" i="9"/>
  <c r="G503" i="20" s="1"/>
  <c r="C503" i="9"/>
  <c r="B502" i="9"/>
  <c r="G502" i="20" s="1"/>
  <c r="C502" i="9"/>
  <c r="B501" i="9"/>
  <c r="G501" i="20" s="1"/>
  <c r="C501" i="9"/>
  <c r="B500" i="9"/>
  <c r="G500" i="20" s="1"/>
  <c r="C500" i="9"/>
  <c r="B499" i="9"/>
  <c r="G499" i="20" s="1"/>
  <c r="C499" i="9"/>
  <c r="B498" i="9"/>
  <c r="G498" i="20" s="1"/>
  <c r="C498" i="9"/>
  <c r="B497" i="9"/>
  <c r="G497" i="20" s="1"/>
  <c r="C497" i="9"/>
  <c r="B496" i="9"/>
  <c r="G496" i="20" s="1"/>
  <c r="C496" i="9"/>
  <c r="B495" i="9"/>
  <c r="G495" i="20" s="1"/>
  <c r="C495" i="9"/>
  <c r="B494" i="9"/>
  <c r="G494" i="20" s="1"/>
  <c r="C494" i="9"/>
  <c r="B493" i="9"/>
  <c r="G493" i="20" s="1"/>
  <c r="C493" i="9"/>
  <c r="B492" i="9"/>
  <c r="G492" i="20" s="1"/>
  <c r="C492" i="9"/>
  <c r="B491" i="9"/>
  <c r="G491" i="20" s="1"/>
  <c r="C491" i="9"/>
  <c r="B490" i="9"/>
  <c r="G490" i="20" s="1"/>
  <c r="C490" i="9"/>
  <c r="B489" i="9"/>
  <c r="G489" i="20" s="1"/>
  <c r="C489" i="9"/>
  <c r="B488" i="9"/>
  <c r="G488" i="20" s="1"/>
  <c r="C488" i="9"/>
  <c r="B487" i="9"/>
  <c r="G487" i="20" s="1"/>
  <c r="C487" i="9"/>
  <c r="B486" i="9"/>
  <c r="G486" i="20" s="1"/>
  <c r="C486" i="9"/>
  <c r="B485" i="9"/>
  <c r="G485" i="20" s="1"/>
  <c r="C485" i="9"/>
  <c r="B484" i="9"/>
  <c r="G484" i="20" s="1"/>
  <c r="C484" i="9"/>
  <c r="B483" i="9"/>
  <c r="G483" i="20" s="1"/>
  <c r="C483" i="9"/>
  <c r="B482" i="9"/>
  <c r="G482" i="20" s="1"/>
  <c r="C482" i="9"/>
  <c r="E252" i="9"/>
  <c r="F252" i="9"/>
  <c r="E250" i="9"/>
  <c r="F250" i="9"/>
  <c r="F479" i="9"/>
  <c r="G479" i="9"/>
  <c r="F475" i="9"/>
  <c r="G475" i="9"/>
  <c r="F471" i="9"/>
  <c r="G471" i="9"/>
  <c r="F467" i="9"/>
  <c r="G467" i="9"/>
  <c r="F463" i="9"/>
  <c r="G463" i="9"/>
  <c r="F459" i="9"/>
  <c r="G459" i="9"/>
  <c r="F455" i="9"/>
  <c r="G455" i="9"/>
  <c r="F451" i="9"/>
  <c r="G451" i="9"/>
  <c r="F447" i="9"/>
  <c r="G447" i="9"/>
  <c r="F443" i="9"/>
  <c r="G443" i="9"/>
  <c r="F439" i="9"/>
  <c r="G439" i="9"/>
  <c r="F435" i="9"/>
  <c r="G435" i="9"/>
  <c r="F431" i="9"/>
  <c r="G431" i="9"/>
  <c r="F427" i="9"/>
  <c r="G427" i="9"/>
  <c r="F423" i="9"/>
  <c r="G423" i="9"/>
  <c r="F419" i="9"/>
  <c r="G419" i="9"/>
  <c r="F415" i="9"/>
  <c r="G415" i="9"/>
  <c r="F411" i="9"/>
  <c r="G411" i="9"/>
  <c r="F407" i="9"/>
  <c r="G407" i="9"/>
  <c r="F403" i="9"/>
  <c r="G403" i="9"/>
  <c r="F399" i="9"/>
  <c r="G399" i="9"/>
  <c r="F395" i="9"/>
  <c r="G395" i="9"/>
  <c r="F391" i="9"/>
  <c r="G391" i="9"/>
  <c r="F387" i="9"/>
  <c r="G387" i="9"/>
  <c r="F383" i="9"/>
  <c r="G383" i="9"/>
  <c r="F379" i="9"/>
  <c r="G379" i="9"/>
  <c r="F375" i="9"/>
  <c r="G375" i="9"/>
  <c r="F371" i="9"/>
  <c r="G371" i="9"/>
  <c r="F367" i="9"/>
  <c r="G367" i="9"/>
  <c r="F363" i="9"/>
  <c r="G363" i="9"/>
  <c r="F359" i="9"/>
  <c r="G359" i="9"/>
  <c r="F355" i="9"/>
  <c r="G355" i="9"/>
  <c r="F351" i="9"/>
  <c r="G351" i="9"/>
  <c r="F347" i="9"/>
  <c r="G347" i="9"/>
  <c r="F343" i="9"/>
  <c r="G343" i="9"/>
  <c r="F339" i="9"/>
  <c r="G339" i="9"/>
  <c r="F335" i="9"/>
  <c r="G335" i="9"/>
  <c r="F331" i="9"/>
  <c r="G331" i="9"/>
  <c r="F327" i="9"/>
  <c r="G327" i="9"/>
  <c r="F323" i="9"/>
  <c r="G323" i="9"/>
  <c r="F319" i="9"/>
  <c r="G319" i="9"/>
  <c r="F315" i="9"/>
  <c r="G315" i="9"/>
  <c r="F311" i="9"/>
  <c r="G311" i="9"/>
  <c r="F307" i="9"/>
  <c r="G307" i="9"/>
  <c r="F303" i="9"/>
  <c r="G303" i="9"/>
  <c r="F299" i="9"/>
  <c r="G299" i="9"/>
  <c r="F295" i="9"/>
  <c r="G295" i="9"/>
  <c r="F291" i="9"/>
  <c r="G291" i="9"/>
  <c r="F287" i="9"/>
  <c r="G287" i="9"/>
  <c r="F283" i="9"/>
  <c r="G283" i="9"/>
  <c r="F279" i="9"/>
  <c r="G279" i="9"/>
  <c r="F275" i="9"/>
  <c r="G275" i="9"/>
  <c r="F271" i="9"/>
  <c r="G271" i="9"/>
  <c r="H270" i="9"/>
  <c r="F267" i="9"/>
  <c r="G267" i="9"/>
  <c r="H266" i="9"/>
  <c r="F263" i="9"/>
  <c r="G263" i="9"/>
  <c r="H262" i="9"/>
  <c r="F259" i="9"/>
  <c r="G259" i="9"/>
  <c r="H258" i="9"/>
  <c r="F255" i="9"/>
  <c r="G255" i="9"/>
  <c r="H254" i="9"/>
  <c r="F253" i="9"/>
  <c r="G253" i="9"/>
  <c r="H252" i="9"/>
  <c r="F251" i="9"/>
  <c r="G251" i="9"/>
  <c r="H250" i="9"/>
  <c r="F249" i="9"/>
  <c r="G249" i="9"/>
  <c r="H248" i="9"/>
  <c r="E194" i="9"/>
  <c r="F194" i="9"/>
  <c r="E192" i="9"/>
  <c r="F192" i="9"/>
  <c r="E190" i="9"/>
  <c r="F190" i="9"/>
  <c r="E188" i="9"/>
  <c r="F188" i="9"/>
  <c r="E186" i="9"/>
  <c r="F186" i="9"/>
  <c r="E184" i="9"/>
  <c r="F184" i="9"/>
  <c r="E182" i="9"/>
  <c r="F182" i="9"/>
  <c r="E180" i="9"/>
  <c r="F180" i="9"/>
  <c r="E178" i="9"/>
  <c r="F178" i="9"/>
  <c r="E176" i="9"/>
  <c r="F176" i="9"/>
  <c r="E174" i="9"/>
  <c r="F174" i="9"/>
  <c r="E172" i="9"/>
  <c r="F172" i="9"/>
  <c r="E170" i="9"/>
  <c r="F170" i="9"/>
  <c r="E168" i="9"/>
  <c r="F168" i="9"/>
  <c r="E166" i="9"/>
  <c r="F166" i="9"/>
  <c r="E164" i="9"/>
  <c r="F164" i="9"/>
  <c r="E162" i="9"/>
  <c r="F162" i="9"/>
  <c r="E160" i="9"/>
  <c r="F160" i="9"/>
  <c r="E158" i="9"/>
  <c r="F158" i="9"/>
  <c r="E156" i="9"/>
  <c r="F156" i="9"/>
  <c r="E154" i="9"/>
  <c r="F154" i="9"/>
  <c r="F248" i="9"/>
  <c r="G247" i="9"/>
  <c r="F246" i="9"/>
  <c r="G245" i="9"/>
  <c r="F244" i="9"/>
  <c r="G243" i="9"/>
  <c r="F242" i="9"/>
  <c r="G241" i="9"/>
  <c r="F240" i="9"/>
  <c r="G239" i="9"/>
  <c r="F238" i="9"/>
  <c r="G237" i="9"/>
  <c r="F236" i="9"/>
  <c r="G235" i="9"/>
  <c r="F234" i="9"/>
  <c r="G233" i="9"/>
  <c r="F232" i="9"/>
  <c r="G231" i="9"/>
  <c r="F230" i="9"/>
  <c r="G229" i="9"/>
  <c r="F228" i="9"/>
  <c r="G227" i="9"/>
  <c r="F226" i="9"/>
  <c r="G225" i="9"/>
  <c r="F224" i="9"/>
  <c r="G223" i="9"/>
  <c r="F222" i="9"/>
  <c r="G221" i="9"/>
  <c r="F220" i="9"/>
  <c r="G219" i="9"/>
  <c r="F218" i="9"/>
  <c r="G217" i="9"/>
  <c r="F216" i="9"/>
  <c r="G215" i="9"/>
  <c r="F214" i="9"/>
  <c r="G213" i="9"/>
  <c r="F212" i="9"/>
  <c r="G211" i="9"/>
  <c r="F210" i="9"/>
  <c r="G209" i="9"/>
  <c r="F208" i="9"/>
  <c r="G207" i="9"/>
  <c r="F206" i="9"/>
  <c r="G205" i="9"/>
  <c r="F204" i="9"/>
  <c r="G203" i="9"/>
  <c r="F202" i="9"/>
  <c r="G201" i="9"/>
  <c r="F200" i="9"/>
  <c r="G199" i="9"/>
  <c r="F198" i="9"/>
  <c r="G197" i="9"/>
  <c r="F196" i="9"/>
  <c r="F195" i="9"/>
  <c r="G195" i="9"/>
  <c r="H194" i="9"/>
  <c r="F193" i="9"/>
  <c r="G193" i="9"/>
  <c r="H192" i="9"/>
  <c r="F191" i="9"/>
  <c r="G191" i="9"/>
  <c r="H190" i="9"/>
  <c r="F189" i="9"/>
  <c r="G189" i="9"/>
  <c r="H188" i="9"/>
  <c r="F187" i="9"/>
  <c r="G187" i="9"/>
  <c r="H186" i="9"/>
  <c r="F185" i="9"/>
  <c r="G185" i="9"/>
  <c r="H184" i="9"/>
  <c r="F183" i="9"/>
  <c r="G183" i="9"/>
  <c r="H182" i="9"/>
  <c r="F181" i="9"/>
  <c r="G181" i="9"/>
  <c r="H180" i="9"/>
  <c r="F179" i="9"/>
  <c r="G179" i="9"/>
  <c r="H178" i="9"/>
  <c r="F177" i="9"/>
  <c r="G177" i="9"/>
  <c r="H176" i="9"/>
  <c r="F175" i="9"/>
  <c r="G175" i="9"/>
  <c r="H174" i="9"/>
  <c r="F173" i="9"/>
  <c r="G173" i="9"/>
  <c r="H172" i="9"/>
  <c r="F171" i="9"/>
  <c r="G171" i="9"/>
  <c r="H170" i="9"/>
  <c r="F169" i="9"/>
  <c r="G169" i="9"/>
  <c r="H168" i="9"/>
  <c r="F167" i="9"/>
  <c r="G167" i="9"/>
  <c r="H166" i="9"/>
  <c r="F165" i="9"/>
  <c r="G165" i="9"/>
  <c r="H164" i="9"/>
  <c r="F163" i="9"/>
  <c r="G163" i="9"/>
  <c r="H162" i="9"/>
  <c r="F161" i="9"/>
  <c r="G161" i="9"/>
  <c r="H160" i="9"/>
  <c r="F159" i="9"/>
  <c r="G159" i="9"/>
  <c r="H158" i="9"/>
  <c r="F157" i="9"/>
  <c r="G157" i="9"/>
  <c r="H156" i="9"/>
  <c r="F155" i="9"/>
  <c r="G155" i="9"/>
  <c r="H154" i="9"/>
  <c r="F153" i="9"/>
  <c r="G153" i="9"/>
  <c r="H152" i="9"/>
  <c r="F149" i="9"/>
  <c r="G149" i="9"/>
  <c r="H148" i="9"/>
  <c r="F145" i="9"/>
  <c r="G145" i="9"/>
  <c r="H144" i="9"/>
  <c r="F141" i="9"/>
  <c r="G141" i="9"/>
  <c r="H140" i="9"/>
  <c r="F137" i="9"/>
  <c r="G137" i="9"/>
  <c r="H136" i="9"/>
  <c r="F133" i="9"/>
  <c r="G133" i="9"/>
  <c r="H132" i="9"/>
  <c r="F129" i="9"/>
  <c r="G129" i="9"/>
  <c r="H128" i="9"/>
  <c r="F125" i="9"/>
  <c r="G125" i="9"/>
  <c r="H124" i="9"/>
  <c r="F121" i="9"/>
  <c r="G121" i="9"/>
  <c r="H120" i="9"/>
  <c r="F117" i="9"/>
  <c r="G117" i="9"/>
  <c r="H116" i="9"/>
  <c r="F113" i="9"/>
  <c r="G113" i="9"/>
  <c r="F109" i="9"/>
  <c r="G109" i="9"/>
  <c r="F105" i="9"/>
  <c r="G105" i="9"/>
  <c r="F101" i="9"/>
  <c r="G101" i="9"/>
  <c r="F97" i="9"/>
  <c r="G97" i="9"/>
  <c r="F93" i="9"/>
  <c r="G93" i="9"/>
  <c r="F89" i="9"/>
  <c r="G89" i="9"/>
  <c r="D2" i="9"/>
  <c r="D4" i="9"/>
  <c r="D6" i="11" s="1"/>
  <c r="D6" i="9"/>
  <c r="D8" i="9"/>
  <c r="D10" i="9"/>
  <c r="D12" i="9"/>
  <c r="D14" i="9"/>
  <c r="G85" i="9"/>
  <c r="G81" i="9"/>
  <c r="G77" i="9"/>
  <c r="G73" i="9"/>
  <c r="G69" i="9"/>
  <c r="G65" i="9"/>
  <c r="F64" i="9"/>
  <c r="G63" i="9"/>
  <c r="F62" i="9"/>
  <c r="G61" i="9"/>
  <c r="F60" i="9"/>
  <c r="G59" i="9"/>
  <c r="F58" i="9"/>
  <c r="G57" i="9"/>
  <c r="F56" i="9"/>
  <c r="G55" i="9"/>
  <c r="F54" i="9"/>
  <c r="G53" i="9"/>
  <c r="F52" i="9"/>
  <c r="G51" i="9"/>
  <c r="F50" i="9"/>
  <c r="G49" i="9"/>
  <c r="F48" i="9"/>
  <c r="G47" i="9"/>
  <c r="F46" i="9"/>
  <c r="G45" i="9"/>
  <c r="F44" i="9"/>
  <c r="G43" i="9"/>
  <c r="F42" i="9"/>
  <c r="G41" i="9"/>
  <c r="F40" i="9"/>
  <c r="G39" i="9"/>
  <c r="F38" i="9"/>
  <c r="G37" i="9"/>
  <c r="F36" i="9"/>
  <c r="G35" i="9"/>
  <c r="F34" i="9"/>
  <c r="G33" i="9"/>
  <c r="F32" i="9"/>
  <c r="G31" i="9"/>
  <c r="F30" i="9"/>
  <c r="G29" i="9"/>
  <c r="F28" i="9"/>
  <c r="G27" i="9"/>
  <c r="F26" i="9"/>
  <c r="G25" i="9"/>
  <c r="F24" i="9"/>
  <c r="G23" i="9"/>
  <c r="F22" i="9"/>
  <c r="G21" i="9"/>
  <c r="F20" i="9"/>
  <c r="G19" i="9"/>
  <c r="F18" i="9"/>
  <c r="G17" i="9"/>
  <c r="F16" i="9"/>
  <c r="G15" i="9"/>
  <c r="G11" i="9"/>
  <c r="G7" i="9"/>
  <c r="G3" i="9"/>
  <c r="E14" i="9"/>
  <c r="F13" i="9"/>
  <c r="E12" i="9"/>
  <c r="F11" i="9"/>
  <c r="E10" i="9"/>
  <c r="F9" i="9"/>
  <c r="E8" i="9"/>
  <c r="F7" i="9"/>
  <c r="E6" i="9"/>
  <c r="F5" i="9"/>
  <c r="E4" i="9"/>
  <c r="E6" i="11" s="1"/>
  <c r="F3" i="9"/>
  <c r="E2" i="9"/>
  <c r="B3" i="13"/>
  <c r="G481" i="9"/>
  <c r="E478" i="9"/>
  <c r="G478" i="9"/>
  <c r="G477" i="9"/>
  <c r="E474" i="9"/>
  <c r="G474" i="9"/>
  <c r="G473" i="9"/>
  <c r="E470" i="9"/>
  <c r="G470" i="9"/>
  <c r="G469" i="9"/>
  <c r="E466" i="9"/>
  <c r="G466" i="9"/>
  <c r="G465" i="9"/>
  <c r="E462" i="9"/>
  <c r="G462" i="9"/>
  <c r="G461" i="9"/>
  <c r="E458" i="9"/>
  <c r="G458" i="9"/>
  <c r="G457" i="9"/>
  <c r="E454" i="9"/>
  <c r="G454" i="9"/>
  <c r="G453" i="9"/>
  <c r="E450" i="9"/>
  <c r="G450" i="9"/>
  <c r="G449" i="9"/>
  <c r="E446" i="9"/>
  <c r="G446" i="9"/>
  <c r="G445" i="9"/>
  <c r="E442" i="9"/>
  <c r="G442" i="9"/>
  <c r="G441" i="9"/>
  <c r="E438" i="9"/>
  <c r="G438" i="9"/>
  <c r="G437" i="9"/>
  <c r="E434" i="9"/>
  <c r="G434" i="9"/>
  <c r="G433" i="9"/>
  <c r="E430" i="9"/>
  <c r="G430" i="9"/>
  <c r="G429" i="9"/>
  <c r="E426" i="9"/>
  <c r="G426" i="9"/>
  <c r="G425" i="9"/>
  <c r="E422" i="9"/>
  <c r="G422" i="9"/>
  <c r="G421" i="9"/>
  <c r="E418" i="9"/>
  <c r="G418" i="9"/>
  <c r="G417" i="9"/>
  <c r="E414" i="9"/>
  <c r="G414" i="9"/>
  <c r="G413" i="9"/>
  <c r="E410" i="9"/>
  <c r="G410" i="9"/>
  <c r="G409" i="9"/>
  <c r="E406" i="9"/>
  <c r="G406" i="9"/>
  <c r="G405" i="9"/>
  <c r="E402" i="9"/>
  <c r="G402" i="9"/>
  <c r="G401" i="9"/>
  <c r="E398" i="9"/>
  <c r="G398" i="9"/>
  <c r="G397" i="9"/>
  <c r="E394" i="9"/>
  <c r="G394" i="9"/>
  <c r="G393" i="9"/>
  <c r="E390" i="9"/>
  <c r="G390" i="9"/>
  <c r="G389" i="9"/>
  <c r="E386" i="9"/>
  <c r="G386" i="9"/>
  <c r="G385" i="9"/>
  <c r="E382" i="9"/>
  <c r="G382" i="9"/>
  <c r="G381" i="9"/>
  <c r="E378" i="9"/>
  <c r="G378" i="9"/>
  <c r="G377" i="9"/>
  <c r="E374" i="9"/>
  <c r="G374" i="9"/>
  <c r="G373" i="9"/>
  <c r="E370" i="9"/>
  <c r="G370" i="9"/>
  <c r="G369" i="9"/>
  <c r="E366" i="9"/>
  <c r="G366" i="9"/>
  <c r="G365" i="9"/>
  <c r="E362" i="9"/>
  <c r="G362" i="9"/>
  <c r="G361" i="9"/>
  <c r="E358" i="9"/>
  <c r="G358" i="9"/>
  <c r="G357" i="9"/>
  <c r="E354" i="9"/>
  <c r="G354" i="9"/>
  <c r="G353" i="9"/>
  <c r="E350" i="9"/>
  <c r="G350" i="9"/>
  <c r="G349" i="9"/>
  <c r="E346" i="9"/>
  <c r="G346" i="9"/>
  <c r="G345" i="9"/>
  <c r="E342" i="9"/>
  <c r="G342" i="9"/>
  <c r="G341" i="9"/>
  <c r="E338" i="9"/>
  <c r="G338" i="9"/>
  <c r="G337" i="9"/>
  <c r="E334" i="9"/>
  <c r="G334" i="9"/>
  <c r="G333" i="9"/>
  <c r="E330" i="9"/>
  <c r="G330" i="9"/>
  <c r="G329" i="9"/>
  <c r="E326" i="9"/>
  <c r="G326" i="9"/>
  <c r="G325" i="9"/>
  <c r="E322" i="9"/>
  <c r="G322" i="9"/>
  <c r="G321" i="9"/>
  <c r="E318" i="9"/>
  <c r="G318" i="9"/>
  <c r="G317" i="9"/>
  <c r="E314" i="9"/>
  <c r="G314" i="9"/>
  <c r="G313" i="9"/>
  <c r="E310" i="9"/>
  <c r="G310" i="9"/>
  <c r="G309" i="9"/>
  <c r="E306" i="9"/>
  <c r="G306" i="9"/>
  <c r="G305" i="9"/>
  <c r="E302" i="9"/>
  <c r="G302" i="9"/>
  <c r="G301" i="9"/>
  <c r="E298" i="9"/>
  <c r="G298" i="9"/>
  <c r="G297" i="9"/>
  <c r="E294" i="9"/>
  <c r="G294" i="9"/>
  <c r="G293" i="9"/>
  <c r="E290" i="9"/>
  <c r="G290" i="9"/>
  <c r="G289" i="9"/>
  <c r="E286" i="9"/>
  <c r="G286" i="9"/>
  <c r="G285" i="9"/>
  <c r="E282" i="9"/>
  <c r="G282" i="9"/>
  <c r="G281" i="9"/>
  <c r="E278" i="9"/>
  <c r="G278" i="9"/>
  <c r="G277" i="9"/>
  <c r="E274" i="9"/>
  <c r="G274" i="9"/>
  <c r="G273" i="9"/>
  <c r="E270" i="9"/>
  <c r="G270" i="9"/>
  <c r="G269" i="9"/>
  <c r="E266" i="9"/>
  <c r="G266" i="9"/>
  <c r="G265" i="9"/>
  <c r="E262" i="9"/>
  <c r="G262" i="9"/>
  <c r="G261" i="9"/>
  <c r="E258" i="9"/>
  <c r="G258" i="9"/>
  <c r="G257" i="9"/>
  <c r="E254" i="9"/>
  <c r="G254" i="9"/>
  <c r="E480" i="9"/>
  <c r="G480" i="9"/>
  <c r="E476" i="9"/>
  <c r="G476" i="9"/>
  <c r="E472" i="9"/>
  <c r="G472" i="9"/>
  <c r="E468" i="9"/>
  <c r="G468" i="9"/>
  <c r="E464" i="9"/>
  <c r="G464" i="9"/>
  <c r="E460" i="9"/>
  <c r="G460" i="9"/>
  <c r="E456" i="9"/>
  <c r="G456" i="9"/>
  <c r="E452" i="9"/>
  <c r="G452" i="9"/>
  <c r="E448" i="9"/>
  <c r="G448" i="9"/>
  <c r="E444" i="9"/>
  <c r="G444" i="9"/>
  <c r="E440" i="9"/>
  <c r="G440" i="9"/>
  <c r="E436" i="9"/>
  <c r="G436" i="9"/>
  <c r="E432" i="9"/>
  <c r="G432" i="9"/>
  <c r="E428" i="9"/>
  <c r="G428" i="9"/>
  <c r="E424" i="9"/>
  <c r="G424" i="9"/>
  <c r="E420" i="9"/>
  <c r="G420" i="9"/>
  <c r="E416" i="9"/>
  <c r="G416" i="9"/>
  <c r="E412" i="9"/>
  <c r="G412" i="9"/>
  <c r="E408" i="9"/>
  <c r="G408" i="9"/>
  <c r="E404" i="9"/>
  <c r="G404" i="9"/>
  <c r="E400" i="9"/>
  <c r="G400" i="9"/>
  <c r="E396" i="9"/>
  <c r="G396" i="9"/>
  <c r="E392" i="9"/>
  <c r="G392" i="9"/>
  <c r="E388" i="9"/>
  <c r="G388" i="9"/>
  <c r="E384" i="9"/>
  <c r="G384" i="9"/>
  <c r="E380" i="9"/>
  <c r="G380" i="9"/>
  <c r="E376" i="9"/>
  <c r="G376" i="9"/>
  <c r="E372" i="9"/>
  <c r="G372" i="9"/>
  <c r="E368" i="9"/>
  <c r="G368" i="9"/>
  <c r="E364" i="9"/>
  <c r="G364" i="9"/>
  <c r="E360" i="9"/>
  <c r="G360" i="9"/>
  <c r="E356" i="9"/>
  <c r="G356" i="9"/>
  <c r="E352" i="9"/>
  <c r="G352" i="9"/>
  <c r="E348" i="9"/>
  <c r="G348" i="9"/>
  <c r="E344" i="9"/>
  <c r="G344" i="9"/>
  <c r="E340" i="9"/>
  <c r="G340" i="9"/>
  <c r="E336" i="9"/>
  <c r="G336" i="9"/>
  <c r="E332" i="9"/>
  <c r="G332" i="9"/>
  <c r="E328" i="9"/>
  <c r="G328" i="9"/>
  <c r="E324" i="9"/>
  <c r="G324" i="9"/>
  <c r="E320" i="9"/>
  <c r="G320" i="9"/>
  <c r="E316" i="9"/>
  <c r="G316" i="9"/>
  <c r="E312" i="9"/>
  <c r="G312" i="9"/>
  <c r="E308" i="9"/>
  <c r="G308" i="9"/>
  <c r="E304" i="9"/>
  <c r="G304" i="9"/>
  <c r="E300" i="9"/>
  <c r="G300" i="9"/>
  <c r="E296" i="9"/>
  <c r="G296" i="9"/>
  <c r="E292" i="9"/>
  <c r="G292" i="9"/>
  <c r="E288" i="9"/>
  <c r="G288" i="9"/>
  <c r="E284" i="9"/>
  <c r="G284" i="9"/>
  <c r="E280" i="9"/>
  <c r="G280" i="9"/>
  <c r="E276" i="9"/>
  <c r="G276" i="9"/>
  <c r="E272" i="9"/>
  <c r="G272" i="9"/>
  <c r="E268" i="9"/>
  <c r="G268" i="9"/>
  <c r="E264" i="9"/>
  <c r="G264" i="9"/>
  <c r="E260" i="9"/>
  <c r="G260" i="9"/>
  <c r="E256" i="9"/>
  <c r="G256" i="9"/>
  <c r="E150" i="9"/>
  <c r="G150" i="9"/>
  <c r="E146" i="9"/>
  <c r="G146" i="9"/>
  <c r="E142" i="9"/>
  <c r="G142" i="9"/>
  <c r="E138" i="9"/>
  <c r="G138" i="9"/>
  <c r="E134" i="9"/>
  <c r="G134" i="9"/>
  <c r="E130" i="9"/>
  <c r="G130" i="9"/>
  <c r="E126" i="9"/>
  <c r="G126" i="9"/>
  <c r="E122" i="9"/>
  <c r="G122" i="9"/>
  <c r="E118" i="9"/>
  <c r="G118" i="9"/>
  <c r="E114" i="9"/>
  <c r="G114" i="9"/>
  <c r="E110" i="9"/>
  <c r="G110" i="9"/>
  <c r="E106" i="9"/>
  <c r="G106" i="9"/>
  <c r="E102" i="9"/>
  <c r="G102" i="9"/>
  <c r="E98" i="9"/>
  <c r="G98" i="9"/>
  <c r="E94" i="9"/>
  <c r="E96" i="11" s="1"/>
  <c r="B96" i="20" s="1"/>
  <c r="G94" i="9"/>
  <c r="E90" i="9"/>
  <c r="G90" i="9"/>
  <c r="E86" i="9"/>
  <c r="G86" i="9"/>
  <c r="E82" i="9"/>
  <c r="G82" i="9"/>
  <c r="E78" i="9"/>
  <c r="G78" i="9"/>
  <c r="E74" i="9"/>
  <c r="G74" i="9"/>
  <c r="E70" i="9"/>
  <c r="G70" i="9"/>
  <c r="E66" i="9"/>
  <c r="G66" i="9"/>
  <c r="G252" i="9"/>
  <c r="G250" i="9"/>
  <c r="G248" i="9"/>
  <c r="G246" i="9"/>
  <c r="G244" i="9"/>
  <c r="G242" i="9"/>
  <c r="G240" i="9"/>
  <c r="G238" i="9"/>
  <c r="G236" i="9"/>
  <c r="G234" i="9"/>
  <c r="G232" i="9"/>
  <c r="G230" i="9"/>
  <c r="G228" i="9"/>
  <c r="G226" i="9"/>
  <c r="G224" i="9"/>
  <c r="G222" i="9"/>
  <c r="G220" i="9"/>
  <c r="G218" i="9"/>
  <c r="G216" i="9"/>
  <c r="G214" i="9"/>
  <c r="G212" i="9"/>
  <c r="G210" i="9"/>
  <c r="G208" i="9"/>
  <c r="G206" i="9"/>
  <c r="G204" i="9"/>
  <c r="G202" i="9"/>
  <c r="G200" i="9"/>
  <c r="G198" i="9"/>
  <c r="G196" i="9"/>
  <c r="G194" i="9"/>
  <c r="G192" i="9"/>
  <c r="G190" i="9"/>
  <c r="G188" i="9"/>
  <c r="G186" i="9"/>
  <c r="G184" i="9"/>
  <c r="G182" i="9"/>
  <c r="G180" i="9"/>
  <c r="G178" i="9"/>
  <c r="G176" i="9"/>
  <c r="G174" i="9"/>
  <c r="G172" i="9"/>
  <c r="G170" i="9"/>
  <c r="G168" i="9"/>
  <c r="G166" i="9"/>
  <c r="G164" i="9"/>
  <c r="G162" i="9"/>
  <c r="G160" i="9"/>
  <c r="G158" i="9"/>
  <c r="G156" i="9"/>
  <c r="G154" i="9"/>
  <c r="E152" i="9"/>
  <c r="G152" i="9"/>
  <c r="G151" i="9"/>
  <c r="F150" i="9"/>
  <c r="E148" i="9"/>
  <c r="G148" i="9"/>
  <c r="G147" i="9"/>
  <c r="F146" i="9"/>
  <c r="E144" i="9"/>
  <c r="G144" i="9"/>
  <c r="G143" i="9"/>
  <c r="F142" i="9"/>
  <c r="E140" i="9"/>
  <c r="G140" i="9"/>
  <c r="G139" i="9"/>
  <c r="F138" i="9"/>
  <c r="E136" i="9"/>
  <c r="G136" i="9"/>
  <c r="G135" i="9"/>
  <c r="F134" i="9"/>
  <c r="E132" i="9"/>
  <c r="G132" i="9"/>
  <c r="G131" i="9"/>
  <c r="F130" i="9"/>
  <c r="E128" i="9"/>
  <c r="G128" i="9"/>
  <c r="G127" i="9"/>
  <c r="F126" i="9"/>
  <c r="E124" i="9"/>
  <c r="G124" i="9"/>
  <c r="G123" i="9"/>
  <c r="F122" i="9"/>
  <c r="E120" i="9"/>
  <c r="G120" i="9"/>
  <c r="G119" i="9"/>
  <c r="F118" i="9"/>
  <c r="E116" i="9"/>
  <c r="G116" i="9"/>
  <c r="G115" i="9"/>
  <c r="F114" i="9"/>
  <c r="E112" i="9"/>
  <c r="G112" i="9"/>
  <c r="G111" i="9"/>
  <c r="F110" i="9"/>
  <c r="E108" i="9"/>
  <c r="G108" i="9"/>
  <c r="G107" i="9"/>
  <c r="F106" i="9"/>
  <c r="E104" i="9"/>
  <c r="G104" i="9"/>
  <c r="G103" i="9"/>
  <c r="F102" i="9"/>
  <c r="E100" i="9"/>
  <c r="G100" i="9"/>
  <c r="G99" i="9"/>
  <c r="F98" i="9"/>
  <c r="E96" i="9"/>
  <c r="G96" i="9"/>
  <c r="G95" i="9"/>
  <c r="F94" i="9"/>
  <c r="E92" i="9"/>
  <c r="G92" i="9"/>
  <c r="G91" i="9"/>
  <c r="F90" i="9"/>
  <c r="E88" i="9"/>
  <c r="G88" i="9"/>
  <c r="G87" i="9"/>
  <c r="F86" i="9"/>
  <c r="E84" i="9"/>
  <c r="G84" i="9"/>
  <c r="G83" i="9"/>
  <c r="F82" i="9"/>
  <c r="E80" i="9"/>
  <c r="G80" i="9"/>
  <c r="G79" i="9"/>
  <c r="F78" i="9"/>
  <c r="E76" i="9"/>
  <c r="G76" i="9"/>
  <c r="G75" i="9"/>
  <c r="F74" i="9"/>
  <c r="E72" i="9"/>
  <c r="G72" i="9"/>
  <c r="G71" i="9"/>
  <c r="F70" i="9"/>
  <c r="E68" i="9"/>
  <c r="G68" i="9"/>
  <c r="G67" i="9"/>
  <c r="F66" i="9"/>
  <c r="G64" i="9"/>
  <c r="G62" i="9"/>
  <c r="G60" i="9"/>
  <c r="G58" i="9"/>
  <c r="G56" i="9"/>
  <c r="G54" i="9"/>
  <c r="G52" i="9"/>
  <c r="G50" i="9"/>
  <c r="G48" i="9"/>
  <c r="G46" i="9"/>
  <c r="G44" i="9"/>
  <c r="G42" i="9"/>
  <c r="G40" i="9"/>
  <c r="G38" i="9"/>
  <c r="G36" i="9"/>
  <c r="G34" i="9"/>
  <c r="G32" i="9"/>
  <c r="G30" i="9"/>
  <c r="G28" i="9"/>
  <c r="G26" i="9"/>
  <c r="G24" i="9"/>
  <c r="G22" i="9"/>
  <c r="G20" i="9"/>
  <c r="G18" i="9"/>
  <c r="G16" i="9"/>
  <c r="G14" i="9"/>
  <c r="G12" i="9"/>
  <c r="G10" i="9"/>
  <c r="G8" i="9"/>
  <c r="G6" i="9"/>
  <c r="G4" i="9"/>
  <c r="G2" i="9"/>
  <c r="F37" i="9" l="1"/>
  <c r="F53" i="9"/>
  <c r="E3" i="9"/>
  <c r="E2" i="13" s="1"/>
  <c r="F25" i="9"/>
  <c r="F41" i="9"/>
  <c r="F67" i="9"/>
  <c r="F35" i="9"/>
  <c r="D482" i="20"/>
  <c r="B482" i="20"/>
  <c r="C482" i="20"/>
  <c r="A482" i="20"/>
  <c r="A483" i="20"/>
  <c r="D483" i="20"/>
  <c r="B483" i="20"/>
  <c r="C483" i="20"/>
  <c r="C484" i="20"/>
  <c r="A484" i="20"/>
  <c r="D484" i="20"/>
  <c r="B484" i="20"/>
  <c r="A485" i="20"/>
  <c r="D485" i="20"/>
  <c r="C485" i="20"/>
  <c r="B485" i="20"/>
  <c r="D486" i="20"/>
  <c r="B486" i="20"/>
  <c r="C486" i="20"/>
  <c r="A486" i="20"/>
  <c r="A487" i="20"/>
  <c r="D487" i="20"/>
  <c r="B487" i="20"/>
  <c r="C487" i="20"/>
  <c r="C488" i="20"/>
  <c r="A488" i="20"/>
  <c r="D488" i="20"/>
  <c r="B488" i="20"/>
  <c r="A489" i="20"/>
  <c r="D489" i="20"/>
  <c r="C489" i="20"/>
  <c r="B489" i="20"/>
  <c r="D490" i="20"/>
  <c r="B490" i="20"/>
  <c r="C490" i="20"/>
  <c r="A490" i="20"/>
  <c r="A491" i="20"/>
  <c r="D491" i="20"/>
  <c r="B491" i="20"/>
  <c r="C491" i="20"/>
  <c r="C492" i="20"/>
  <c r="A492" i="20"/>
  <c r="D492" i="20"/>
  <c r="B492" i="20"/>
  <c r="A493" i="20"/>
  <c r="D493" i="20"/>
  <c r="C493" i="20"/>
  <c r="B493" i="20"/>
  <c r="D494" i="20"/>
  <c r="B494" i="20"/>
  <c r="C494" i="20"/>
  <c r="A494" i="20"/>
  <c r="A495" i="20"/>
  <c r="D495" i="20"/>
  <c r="B495" i="20"/>
  <c r="C495" i="20"/>
  <c r="C496" i="20"/>
  <c r="A496" i="20"/>
  <c r="D496" i="20"/>
  <c r="B496" i="20"/>
  <c r="A497" i="20"/>
  <c r="D497" i="20"/>
  <c r="C497" i="20"/>
  <c r="B497" i="20"/>
  <c r="D498" i="20"/>
  <c r="B498" i="20"/>
  <c r="C498" i="20"/>
  <c r="A498" i="20"/>
  <c r="A499" i="20"/>
  <c r="D499" i="20"/>
  <c r="B499" i="20"/>
  <c r="C499" i="20"/>
  <c r="C500" i="20"/>
  <c r="A500" i="20"/>
  <c r="D500" i="20"/>
  <c r="B500" i="20"/>
  <c r="A501" i="20"/>
  <c r="D501" i="20"/>
  <c r="C501" i="20"/>
  <c r="B501" i="20"/>
  <c r="D502" i="20"/>
  <c r="B502" i="20"/>
  <c r="C502" i="20"/>
  <c r="A502" i="20"/>
  <c r="A503" i="20"/>
  <c r="D503" i="20"/>
  <c r="B503" i="20"/>
  <c r="C503" i="20"/>
  <c r="C504" i="20"/>
  <c r="A504" i="20"/>
  <c r="D504" i="20"/>
  <c r="B504" i="20"/>
  <c r="A505" i="20"/>
  <c r="D505" i="20"/>
  <c r="C505" i="20"/>
  <c r="B505" i="20"/>
  <c r="D506" i="20"/>
  <c r="B506" i="20"/>
  <c r="C506" i="20"/>
  <c r="A506" i="20"/>
  <c r="A507" i="20"/>
  <c r="D507" i="20"/>
  <c r="B507" i="20"/>
  <c r="C507" i="20"/>
  <c r="C508" i="20"/>
  <c r="A508" i="20"/>
  <c r="D508" i="20"/>
  <c r="B508" i="20"/>
  <c r="A509" i="20"/>
  <c r="D509" i="20"/>
  <c r="C509" i="20"/>
  <c r="B509" i="20"/>
  <c r="D510" i="20"/>
  <c r="B510" i="20"/>
  <c r="C510" i="20"/>
  <c r="A510" i="20"/>
  <c r="A511" i="20"/>
  <c r="D511" i="20"/>
  <c r="B511" i="20"/>
  <c r="C511" i="20"/>
  <c r="C512" i="20"/>
  <c r="A512" i="20"/>
  <c r="D512" i="20"/>
  <c r="B512" i="20"/>
  <c r="A513" i="20"/>
  <c r="D513" i="20"/>
  <c r="C513" i="20"/>
  <c r="B513" i="20"/>
  <c r="D514" i="20"/>
  <c r="B514" i="20"/>
  <c r="C514" i="20"/>
  <c r="A514" i="20"/>
  <c r="A515" i="20"/>
  <c r="D515" i="20"/>
  <c r="B515" i="20"/>
  <c r="C515" i="20"/>
  <c r="E32" i="9"/>
  <c r="E48" i="9"/>
  <c r="E64" i="9"/>
  <c r="F79" i="9"/>
  <c r="F81" i="9"/>
  <c r="F83" i="9"/>
  <c r="F85" i="9"/>
  <c r="D21" i="9"/>
  <c r="H21" i="9" s="1"/>
  <c r="F47" i="9"/>
  <c r="D605" i="9"/>
  <c r="H605" i="9" s="1"/>
  <c r="D604" i="20"/>
  <c r="C604" i="20"/>
  <c r="A604" i="20"/>
  <c r="B604" i="20"/>
  <c r="B163" i="20"/>
  <c r="A163" i="20"/>
  <c r="B167" i="20"/>
  <c r="A167" i="20"/>
  <c r="B171" i="20"/>
  <c r="A171" i="20"/>
  <c r="B175" i="20"/>
  <c r="A175" i="20"/>
  <c r="B179" i="20"/>
  <c r="A179" i="20"/>
  <c r="B183" i="20"/>
  <c r="A183" i="20"/>
  <c r="B187" i="20"/>
  <c r="A187" i="20"/>
  <c r="B191" i="20"/>
  <c r="A191" i="20"/>
  <c r="B195" i="20"/>
  <c r="A195" i="20"/>
  <c r="B197" i="20"/>
  <c r="A197" i="20"/>
  <c r="B199" i="20"/>
  <c r="A199" i="20"/>
  <c r="B201" i="20"/>
  <c r="A201" i="20"/>
  <c r="B203" i="20"/>
  <c r="A203" i="20"/>
  <c r="B205" i="20"/>
  <c r="A205" i="20"/>
  <c r="B207" i="20"/>
  <c r="A207" i="20"/>
  <c r="B209" i="20"/>
  <c r="A209" i="20"/>
  <c r="B211" i="20"/>
  <c r="A211" i="20"/>
  <c r="B213" i="20"/>
  <c r="A213" i="20"/>
  <c r="B215" i="20"/>
  <c r="A215" i="20"/>
  <c r="B217" i="20"/>
  <c r="A217" i="20"/>
  <c r="B219" i="20"/>
  <c r="A219" i="20"/>
  <c r="B221" i="20"/>
  <c r="A221" i="20"/>
  <c r="B223" i="20"/>
  <c r="A223" i="20"/>
  <c r="B225" i="20"/>
  <c r="A225" i="20"/>
  <c r="B227" i="20"/>
  <c r="A227" i="20"/>
  <c r="B229" i="20"/>
  <c r="A229" i="20"/>
  <c r="B231" i="20"/>
  <c r="A231" i="20"/>
  <c r="B233" i="20"/>
  <c r="A233" i="20"/>
  <c r="B235" i="20"/>
  <c r="A235" i="20"/>
  <c r="B239" i="20"/>
  <c r="A239" i="20"/>
  <c r="B243" i="20"/>
  <c r="A243" i="20"/>
  <c r="B247" i="20"/>
  <c r="A247" i="20"/>
  <c r="A354" i="20"/>
  <c r="B354" i="20"/>
  <c r="B356" i="20"/>
  <c r="A356" i="20"/>
  <c r="A250" i="20"/>
  <c r="B250" i="20"/>
  <c r="B252" i="20"/>
  <c r="A252" i="20"/>
  <c r="A254" i="20"/>
  <c r="B254" i="20"/>
  <c r="B256" i="20"/>
  <c r="A256" i="20"/>
  <c r="A258" i="20"/>
  <c r="B258" i="20"/>
  <c r="B260" i="20"/>
  <c r="A260" i="20"/>
  <c r="A262" i="20"/>
  <c r="B262" i="20"/>
  <c r="B264" i="20"/>
  <c r="A264" i="20"/>
  <c r="A266" i="20"/>
  <c r="B266" i="20"/>
  <c r="B268" i="20"/>
  <c r="A268" i="20"/>
  <c r="A270" i="20"/>
  <c r="B270" i="20"/>
  <c r="B272" i="20"/>
  <c r="A272" i="20"/>
  <c r="A274" i="20"/>
  <c r="B274" i="20"/>
  <c r="B276" i="20"/>
  <c r="A276" i="20"/>
  <c r="A278" i="20"/>
  <c r="B278" i="20"/>
  <c r="B280" i="20"/>
  <c r="A280" i="20"/>
  <c r="A282" i="20"/>
  <c r="B282" i="20"/>
  <c r="B284" i="20"/>
  <c r="A284" i="20"/>
  <c r="A286" i="20"/>
  <c r="B286" i="20"/>
  <c r="B288" i="20"/>
  <c r="A288" i="20"/>
  <c r="A290" i="20"/>
  <c r="B290" i="20"/>
  <c r="B292" i="20"/>
  <c r="A292" i="20"/>
  <c r="A294" i="20"/>
  <c r="B294" i="20"/>
  <c r="B296" i="20"/>
  <c r="A296" i="20"/>
  <c r="A298" i="20"/>
  <c r="B298" i="20"/>
  <c r="B300" i="20"/>
  <c r="A300" i="20"/>
  <c r="A302" i="20"/>
  <c r="B302" i="20"/>
  <c r="B304" i="20"/>
  <c r="A304" i="20"/>
  <c r="A306" i="20"/>
  <c r="B306" i="20"/>
  <c r="B308" i="20"/>
  <c r="A308" i="20"/>
  <c r="A310" i="20"/>
  <c r="B310" i="20"/>
  <c r="B312" i="20"/>
  <c r="A312" i="20"/>
  <c r="A314" i="20"/>
  <c r="B314" i="20"/>
  <c r="B316" i="20"/>
  <c r="A316" i="20"/>
  <c r="A318" i="20"/>
  <c r="B318" i="20"/>
  <c r="B320" i="20"/>
  <c r="A320" i="20"/>
  <c r="A322" i="20"/>
  <c r="B322" i="20"/>
  <c r="B324" i="20"/>
  <c r="A324" i="20"/>
  <c r="A326" i="20"/>
  <c r="B326" i="20"/>
  <c r="B328" i="20"/>
  <c r="A328" i="20"/>
  <c r="A330" i="20"/>
  <c r="B330" i="20"/>
  <c r="B332" i="20"/>
  <c r="A332" i="20"/>
  <c r="A334" i="20"/>
  <c r="B334" i="20"/>
  <c r="B336" i="20"/>
  <c r="A336" i="20"/>
  <c r="A338" i="20"/>
  <c r="B338" i="20"/>
  <c r="B340" i="20"/>
  <c r="A340" i="20"/>
  <c r="A342" i="20"/>
  <c r="B342" i="20"/>
  <c r="B344" i="20"/>
  <c r="A344" i="20"/>
  <c r="A346" i="20"/>
  <c r="B346" i="20"/>
  <c r="B348" i="20"/>
  <c r="A348" i="20"/>
  <c r="A350" i="20"/>
  <c r="B350" i="20"/>
  <c r="B352" i="20"/>
  <c r="A352" i="20"/>
  <c r="A358" i="20"/>
  <c r="B358" i="20"/>
  <c r="B360" i="20"/>
  <c r="A360" i="20"/>
  <c r="D363" i="20"/>
  <c r="C363" i="20"/>
  <c r="B363" i="20"/>
  <c r="D366" i="20"/>
  <c r="C366" i="20"/>
  <c r="A366" i="20"/>
  <c r="B366" i="20"/>
  <c r="D368" i="20"/>
  <c r="C368" i="20"/>
  <c r="B368" i="20"/>
  <c r="A368" i="20"/>
  <c r="C369" i="20"/>
  <c r="D369" i="20"/>
  <c r="A369" i="20"/>
  <c r="D371" i="20"/>
  <c r="C371" i="20"/>
  <c r="B371" i="20"/>
  <c r="D374" i="20"/>
  <c r="C374" i="20"/>
  <c r="A374" i="20"/>
  <c r="B374" i="20"/>
  <c r="D376" i="20"/>
  <c r="C376" i="20"/>
  <c r="B376" i="20"/>
  <c r="A376" i="20"/>
  <c r="D377" i="20"/>
  <c r="C377" i="20"/>
  <c r="A377" i="20"/>
  <c r="D379" i="20"/>
  <c r="C379" i="20"/>
  <c r="B379" i="20"/>
  <c r="C382" i="20"/>
  <c r="D382" i="20"/>
  <c r="A382" i="20"/>
  <c r="B382" i="20"/>
  <c r="C384" i="20"/>
  <c r="D384" i="20"/>
  <c r="A384" i="20"/>
  <c r="B384" i="20"/>
  <c r="D385" i="20"/>
  <c r="C385" i="20"/>
  <c r="A385" i="20"/>
  <c r="B385" i="20"/>
  <c r="D387" i="20"/>
  <c r="C387" i="20"/>
  <c r="B387" i="20"/>
  <c r="A387" i="20"/>
  <c r="C390" i="20"/>
  <c r="D390" i="20"/>
  <c r="B390" i="20"/>
  <c r="A390" i="20"/>
  <c r="C392" i="20"/>
  <c r="D392" i="20"/>
  <c r="A392" i="20"/>
  <c r="B392" i="20"/>
  <c r="C394" i="20"/>
  <c r="D394" i="20"/>
  <c r="B394" i="20"/>
  <c r="A394" i="20"/>
  <c r="C396" i="20"/>
  <c r="D396" i="20"/>
  <c r="A396" i="20"/>
  <c r="B396" i="20"/>
  <c r="C398" i="20"/>
  <c r="D398" i="20"/>
  <c r="B398" i="20"/>
  <c r="A398" i="20"/>
  <c r="C399" i="20"/>
  <c r="D399" i="20"/>
  <c r="B399" i="20"/>
  <c r="A399" i="20"/>
  <c r="D401" i="20"/>
  <c r="C401" i="20"/>
  <c r="A401" i="20"/>
  <c r="B401" i="20"/>
  <c r="C404" i="20"/>
  <c r="D404" i="20"/>
  <c r="A404" i="20"/>
  <c r="B404" i="20"/>
  <c r="C408" i="20"/>
  <c r="D408" i="20"/>
  <c r="B408" i="20"/>
  <c r="A408" i="20"/>
  <c r="D409" i="20"/>
  <c r="C409" i="20"/>
  <c r="B409" i="20"/>
  <c r="A409" i="20"/>
  <c r="C412" i="20"/>
  <c r="D412" i="20"/>
  <c r="B412" i="20"/>
  <c r="A412" i="20"/>
  <c r="C413" i="20"/>
  <c r="D413" i="20"/>
  <c r="B413" i="20"/>
  <c r="A413" i="20"/>
  <c r="C416" i="20"/>
  <c r="D416" i="20"/>
  <c r="B416" i="20"/>
  <c r="A416" i="20"/>
  <c r="D417" i="20"/>
  <c r="C417" i="20"/>
  <c r="B417" i="20"/>
  <c r="A417" i="20"/>
  <c r="C420" i="20"/>
  <c r="D420" i="20"/>
  <c r="B420" i="20"/>
  <c r="A420" i="20"/>
  <c r="C421" i="20"/>
  <c r="D421" i="20"/>
  <c r="B421" i="20"/>
  <c r="A421" i="20"/>
  <c r="D424" i="20"/>
  <c r="C424" i="20"/>
  <c r="B424" i="20"/>
  <c r="A424" i="20"/>
  <c r="C425" i="20"/>
  <c r="D425" i="20"/>
  <c r="B425" i="20"/>
  <c r="A425" i="20"/>
  <c r="D428" i="20"/>
  <c r="C428" i="20"/>
  <c r="B428" i="20"/>
  <c r="A428" i="20"/>
  <c r="C429" i="20"/>
  <c r="D429" i="20"/>
  <c r="B429" i="20"/>
  <c r="A429" i="20"/>
  <c r="D432" i="20"/>
  <c r="C432" i="20"/>
  <c r="B432" i="20"/>
  <c r="A432" i="20"/>
  <c r="C433" i="20"/>
  <c r="D433" i="20"/>
  <c r="A433" i="20"/>
  <c r="B433" i="20"/>
  <c r="D436" i="20"/>
  <c r="C436" i="20"/>
  <c r="A436" i="20"/>
  <c r="B436" i="20"/>
  <c r="C437" i="20"/>
  <c r="D437" i="20"/>
  <c r="A437" i="20"/>
  <c r="B437" i="20"/>
  <c r="D440" i="20"/>
  <c r="C440" i="20"/>
  <c r="A440" i="20"/>
  <c r="B440" i="20"/>
  <c r="C441" i="20"/>
  <c r="D441" i="20"/>
  <c r="A441" i="20"/>
  <c r="B441" i="20"/>
  <c r="D444" i="20"/>
  <c r="C444" i="20"/>
  <c r="B444" i="20"/>
  <c r="A444" i="20"/>
  <c r="C445" i="20"/>
  <c r="D445" i="20"/>
  <c r="B445" i="20"/>
  <c r="A445" i="20"/>
  <c r="D448" i="20"/>
  <c r="C448" i="20"/>
  <c r="A448" i="20"/>
  <c r="B448" i="20"/>
  <c r="C449" i="20"/>
  <c r="D449" i="20"/>
  <c r="A449" i="20"/>
  <c r="B449" i="20"/>
  <c r="D452" i="20"/>
  <c r="A452" i="20"/>
  <c r="C452" i="20"/>
  <c r="B452" i="20"/>
  <c r="D453" i="20"/>
  <c r="B453" i="20"/>
  <c r="C453" i="20"/>
  <c r="A453" i="20"/>
  <c r="D456" i="20"/>
  <c r="A456" i="20"/>
  <c r="C456" i="20"/>
  <c r="B456" i="20"/>
  <c r="D457" i="20"/>
  <c r="B457" i="20"/>
  <c r="C457" i="20"/>
  <c r="A457" i="20"/>
  <c r="D460" i="20"/>
  <c r="A460" i="20"/>
  <c r="C460" i="20"/>
  <c r="B460" i="20"/>
  <c r="D461" i="20"/>
  <c r="B461" i="20"/>
  <c r="C461" i="20"/>
  <c r="A461" i="20"/>
  <c r="D464" i="20"/>
  <c r="A464" i="20"/>
  <c r="C464" i="20"/>
  <c r="B464" i="20"/>
  <c r="D465" i="20"/>
  <c r="B465" i="20"/>
  <c r="C465" i="20"/>
  <c r="A465" i="20"/>
  <c r="D468" i="20"/>
  <c r="A468" i="20"/>
  <c r="C468" i="20"/>
  <c r="B468" i="20"/>
  <c r="D469" i="20"/>
  <c r="B469" i="20"/>
  <c r="C469" i="20"/>
  <c r="A469" i="20"/>
  <c r="D472" i="20"/>
  <c r="A472" i="20"/>
  <c r="C472" i="20"/>
  <c r="B472" i="20"/>
  <c r="D473" i="20"/>
  <c r="B473" i="20"/>
  <c r="C473" i="20"/>
  <c r="A473" i="20"/>
  <c r="C476" i="20"/>
  <c r="A476" i="20"/>
  <c r="D476" i="20"/>
  <c r="B476" i="20"/>
  <c r="A477" i="20"/>
  <c r="D477" i="20"/>
  <c r="C477" i="20"/>
  <c r="B477" i="20"/>
  <c r="C480" i="20"/>
  <c r="A480" i="20"/>
  <c r="D480" i="20"/>
  <c r="B480" i="20"/>
  <c r="A481" i="20"/>
  <c r="D481" i="20"/>
  <c r="C481" i="20"/>
  <c r="B481" i="20"/>
  <c r="B22" i="20"/>
  <c r="A25" i="20"/>
  <c r="B27" i="20"/>
  <c r="B29" i="20"/>
  <c r="A31" i="20"/>
  <c r="B33" i="20"/>
  <c r="B35" i="20"/>
  <c r="B37" i="20"/>
  <c r="B39" i="20"/>
  <c r="A42" i="20"/>
  <c r="A46" i="20"/>
  <c r="B50" i="20"/>
  <c r="B54" i="20"/>
  <c r="A57" i="20"/>
  <c r="B59" i="20"/>
  <c r="B61" i="20"/>
  <c r="A63" i="20"/>
  <c r="B65" i="20"/>
  <c r="B67" i="20"/>
  <c r="A69" i="20"/>
  <c r="A71" i="20"/>
  <c r="A74" i="20"/>
  <c r="B76" i="20"/>
  <c r="A78" i="20"/>
  <c r="B80" i="20"/>
  <c r="A82" i="20"/>
  <c r="B84" i="20"/>
  <c r="A86" i="20"/>
  <c r="B88" i="20"/>
  <c r="A90" i="20"/>
  <c r="A93" i="20"/>
  <c r="B99" i="20"/>
  <c r="A101" i="20"/>
  <c r="B103" i="20"/>
  <c r="A105" i="20"/>
  <c r="B107" i="20"/>
  <c r="A109" i="20"/>
  <c r="B111" i="20"/>
  <c r="A113" i="20"/>
  <c r="A117" i="20"/>
  <c r="A121" i="20"/>
  <c r="A125" i="20"/>
  <c r="A129" i="20"/>
  <c r="A133" i="20"/>
  <c r="A137" i="20"/>
  <c r="A141" i="20"/>
  <c r="A145" i="20"/>
  <c r="A149" i="20"/>
  <c r="A153" i="20"/>
  <c r="A157" i="20"/>
  <c r="A161" i="20"/>
  <c r="A169" i="20"/>
  <c r="A177" i="20"/>
  <c r="A185" i="20"/>
  <c r="A193" i="20"/>
  <c r="B198" i="20"/>
  <c r="B202" i="20"/>
  <c r="B206" i="20"/>
  <c r="B210" i="20"/>
  <c r="B214" i="20"/>
  <c r="B218" i="20"/>
  <c r="B222" i="20"/>
  <c r="B226" i="20"/>
  <c r="B230" i="20"/>
  <c r="B234" i="20"/>
  <c r="B241" i="20"/>
  <c r="B249" i="20"/>
  <c r="B253" i="20"/>
  <c r="B257" i="20"/>
  <c r="B261" i="20"/>
  <c r="B265" i="20"/>
  <c r="B269" i="20"/>
  <c r="B273" i="20"/>
  <c r="B277" i="20"/>
  <c r="B281" i="20"/>
  <c r="B285" i="20"/>
  <c r="B289" i="20"/>
  <c r="B293" i="20"/>
  <c r="B297" i="20"/>
  <c r="B301" i="20"/>
  <c r="B305" i="20"/>
  <c r="B309" i="20"/>
  <c r="B313" i="20"/>
  <c r="B317" i="20"/>
  <c r="B321" i="20"/>
  <c r="B325" i="20"/>
  <c r="B329" i="20"/>
  <c r="B333" i="20"/>
  <c r="B337" i="20"/>
  <c r="B341" i="20"/>
  <c r="B345" i="20"/>
  <c r="B349" i="20"/>
  <c r="B353" i="20"/>
  <c r="B357" i="20"/>
  <c r="B361" i="20"/>
  <c r="A363" i="20"/>
  <c r="B369" i="20"/>
  <c r="A371" i="20"/>
  <c r="B377" i="20"/>
  <c r="A379" i="20"/>
  <c r="B17" i="20"/>
  <c r="B26" i="20"/>
  <c r="B30" i="20"/>
  <c r="A34" i="20"/>
  <c r="A38" i="20"/>
  <c r="A43" i="20"/>
  <c r="B47" i="20"/>
  <c r="A51" i="20"/>
  <c r="A68" i="20"/>
  <c r="A73" i="20"/>
  <c r="A77" i="20"/>
  <c r="A81" i="20"/>
  <c r="A85" i="20"/>
  <c r="A89" i="20"/>
  <c r="C516" i="20"/>
  <c r="A516" i="20"/>
  <c r="D516" i="20"/>
  <c r="B516" i="20"/>
  <c r="D606" i="20"/>
  <c r="C606" i="20"/>
  <c r="A606" i="20"/>
  <c r="B606" i="20"/>
  <c r="C605" i="20"/>
  <c r="A605" i="20"/>
  <c r="D605" i="20"/>
  <c r="B605" i="20"/>
  <c r="C603" i="20"/>
  <c r="A603" i="20"/>
  <c r="D603" i="20"/>
  <c r="B603" i="20"/>
  <c r="D602" i="20"/>
  <c r="C602" i="20"/>
  <c r="A602" i="20"/>
  <c r="B602" i="20"/>
  <c r="B19" i="20"/>
  <c r="A41" i="20"/>
  <c r="B45" i="20"/>
  <c r="B49" i="20"/>
  <c r="B53" i="20"/>
  <c r="A58" i="20"/>
  <c r="A62" i="20"/>
  <c r="B66" i="20"/>
  <c r="A70" i="20"/>
  <c r="A75" i="20"/>
  <c r="A79" i="20"/>
  <c r="A83" i="20"/>
  <c r="A87" i="20"/>
  <c r="A91" i="20"/>
  <c r="B98" i="20"/>
  <c r="A100" i="20"/>
  <c r="B102" i="20"/>
  <c r="A104" i="20"/>
  <c r="B106" i="20"/>
  <c r="A108" i="20"/>
  <c r="B110" i="20"/>
  <c r="A112" i="20"/>
  <c r="A115" i="20"/>
  <c r="A119" i="20"/>
  <c r="A123" i="20"/>
  <c r="A127" i="20"/>
  <c r="A131" i="20"/>
  <c r="A135" i="20"/>
  <c r="A139" i="20"/>
  <c r="A143" i="20"/>
  <c r="A147" i="20"/>
  <c r="A151" i="20"/>
  <c r="A155" i="20"/>
  <c r="A159" i="20"/>
  <c r="A165" i="20"/>
  <c r="A173" i="20"/>
  <c r="A181" i="20"/>
  <c r="A189" i="20"/>
  <c r="B196" i="20"/>
  <c r="B200" i="20"/>
  <c r="B204" i="20"/>
  <c r="B208" i="20"/>
  <c r="B212" i="20"/>
  <c r="B216" i="20"/>
  <c r="B220" i="20"/>
  <c r="B224" i="20"/>
  <c r="B228" i="20"/>
  <c r="B232" i="20"/>
  <c r="B237" i="20"/>
  <c r="B245" i="20"/>
  <c r="A251" i="20"/>
  <c r="A255" i="20"/>
  <c r="A259" i="20"/>
  <c r="A263" i="20"/>
  <c r="A267" i="20"/>
  <c r="A271" i="20"/>
  <c r="A275" i="20"/>
  <c r="A279" i="20"/>
  <c r="A283" i="20"/>
  <c r="A287" i="20"/>
  <c r="A291" i="20"/>
  <c r="A295" i="20"/>
  <c r="A299" i="20"/>
  <c r="A303" i="20"/>
  <c r="A307" i="20"/>
  <c r="A311" i="20"/>
  <c r="A315" i="20"/>
  <c r="A319" i="20"/>
  <c r="A323" i="20"/>
  <c r="A327" i="20"/>
  <c r="A331" i="20"/>
  <c r="A335" i="20"/>
  <c r="A339" i="20"/>
  <c r="A343" i="20"/>
  <c r="A347" i="20"/>
  <c r="A351" i="20"/>
  <c r="A355" i="20"/>
  <c r="A359" i="20"/>
  <c r="D362" i="20"/>
  <c r="C362" i="20"/>
  <c r="D364" i="20"/>
  <c r="C364" i="20"/>
  <c r="C365" i="20"/>
  <c r="D365" i="20"/>
  <c r="D367" i="20"/>
  <c r="C367" i="20"/>
  <c r="D370" i="20"/>
  <c r="C370" i="20"/>
  <c r="C372" i="20"/>
  <c r="D372" i="20"/>
  <c r="D373" i="20"/>
  <c r="C373" i="20"/>
  <c r="C375" i="20"/>
  <c r="D375" i="20"/>
  <c r="C378" i="20"/>
  <c r="D378" i="20"/>
  <c r="C380" i="20"/>
  <c r="D380" i="20"/>
  <c r="C381" i="20"/>
  <c r="D381" i="20"/>
  <c r="C383" i="20"/>
  <c r="D383" i="20"/>
  <c r="C386" i="20"/>
  <c r="D386" i="20"/>
  <c r="C388" i="20"/>
  <c r="D388" i="20"/>
  <c r="C389" i="20"/>
  <c r="D389" i="20"/>
  <c r="C391" i="20"/>
  <c r="D391" i="20"/>
  <c r="D393" i="20"/>
  <c r="C393" i="20"/>
  <c r="D395" i="20"/>
  <c r="C395" i="20"/>
  <c r="C397" i="20"/>
  <c r="D397" i="20"/>
  <c r="C400" i="20"/>
  <c r="D400" i="20"/>
  <c r="C402" i="20"/>
  <c r="D402" i="20"/>
  <c r="D403" i="20"/>
  <c r="C403" i="20"/>
  <c r="C405" i="20"/>
  <c r="D405" i="20"/>
  <c r="C407" i="20"/>
  <c r="D407" i="20"/>
  <c r="C410" i="20"/>
  <c r="D410" i="20"/>
  <c r="D411" i="20"/>
  <c r="C411" i="20"/>
  <c r="C414" i="20"/>
  <c r="D414" i="20"/>
  <c r="C415" i="20"/>
  <c r="D415" i="20"/>
  <c r="C418" i="20"/>
  <c r="D418" i="20"/>
  <c r="D419" i="20"/>
  <c r="C419" i="20"/>
  <c r="C422" i="20"/>
  <c r="D422" i="20"/>
  <c r="D423" i="20"/>
  <c r="C423" i="20"/>
  <c r="D426" i="20"/>
  <c r="C426" i="20"/>
  <c r="D427" i="20"/>
  <c r="C427" i="20"/>
  <c r="D430" i="20"/>
  <c r="C430" i="20"/>
  <c r="D431" i="20"/>
  <c r="C431" i="20"/>
  <c r="D434" i="20"/>
  <c r="C434" i="20"/>
  <c r="D435" i="20"/>
  <c r="C435" i="20"/>
  <c r="D438" i="20"/>
  <c r="C438" i="20"/>
  <c r="D439" i="20"/>
  <c r="C439" i="20"/>
  <c r="D442" i="20"/>
  <c r="C442" i="20"/>
  <c r="D443" i="20"/>
  <c r="C443" i="20"/>
  <c r="D446" i="20"/>
  <c r="C446" i="20"/>
  <c r="D447" i="20"/>
  <c r="C447" i="20"/>
  <c r="D450" i="20"/>
  <c r="C450" i="20"/>
  <c r="D451" i="20"/>
  <c r="C451" i="20"/>
  <c r="D454" i="20"/>
  <c r="A454" i="20"/>
  <c r="C454" i="20"/>
  <c r="B454" i="20"/>
  <c r="D455" i="20"/>
  <c r="B455" i="20"/>
  <c r="C455" i="20"/>
  <c r="A455" i="20"/>
  <c r="D458" i="20"/>
  <c r="A458" i="20"/>
  <c r="C458" i="20"/>
  <c r="B458" i="20"/>
  <c r="D459" i="20"/>
  <c r="B459" i="20"/>
  <c r="C459" i="20"/>
  <c r="A459" i="20"/>
  <c r="D462" i="20"/>
  <c r="A462" i="20"/>
  <c r="C462" i="20"/>
  <c r="B462" i="20"/>
  <c r="D463" i="20"/>
  <c r="B463" i="20"/>
  <c r="C463" i="20"/>
  <c r="A463" i="20"/>
  <c r="D466" i="20"/>
  <c r="A466" i="20"/>
  <c r="C466" i="20"/>
  <c r="B466" i="20"/>
  <c r="D467" i="20"/>
  <c r="B467" i="20"/>
  <c r="C467" i="20"/>
  <c r="A467" i="20"/>
  <c r="D470" i="20"/>
  <c r="A470" i="20"/>
  <c r="C470" i="20"/>
  <c r="B470" i="20"/>
  <c r="D471" i="20"/>
  <c r="B471" i="20"/>
  <c r="C471" i="20"/>
  <c r="A471" i="20"/>
  <c r="D474" i="20"/>
  <c r="B474" i="20"/>
  <c r="C474" i="20"/>
  <c r="A474" i="20"/>
  <c r="A475" i="20"/>
  <c r="D475" i="20"/>
  <c r="B475" i="20"/>
  <c r="C475" i="20"/>
  <c r="D478" i="20"/>
  <c r="B478" i="20"/>
  <c r="C478" i="20"/>
  <c r="A478" i="20"/>
  <c r="A479" i="20"/>
  <c r="D479" i="20"/>
  <c r="B479" i="20"/>
  <c r="C479" i="20"/>
  <c r="A362" i="20"/>
  <c r="B364" i="20"/>
  <c r="A370" i="20"/>
  <c r="B372" i="20"/>
  <c r="A378" i="20"/>
  <c r="B389" i="20"/>
  <c r="A391" i="20"/>
  <c r="B393" i="20"/>
  <c r="A395" i="20"/>
  <c r="B397" i="20"/>
  <c r="A403" i="20"/>
  <c r="B405" i="20"/>
  <c r="A410" i="20"/>
  <c r="A414" i="20"/>
  <c r="A418" i="20"/>
  <c r="A422" i="20"/>
  <c r="A426" i="20"/>
  <c r="A430" i="20"/>
  <c r="A434" i="20"/>
  <c r="A439" i="20"/>
  <c r="B443" i="20"/>
  <c r="A451" i="20"/>
  <c r="B380" i="20"/>
  <c r="A386" i="20"/>
  <c r="B388" i="20"/>
  <c r="B400" i="20"/>
  <c r="A402" i="20"/>
  <c r="A407" i="20"/>
  <c r="A411" i="20"/>
  <c r="A415" i="20"/>
  <c r="A419" i="20"/>
  <c r="A423" i="20"/>
  <c r="A427" i="20"/>
  <c r="A431" i="20"/>
  <c r="B435" i="20"/>
  <c r="B439" i="20"/>
  <c r="A443" i="20"/>
  <c r="A447" i="20"/>
  <c r="B451" i="20"/>
  <c r="B447" i="20"/>
  <c r="A365" i="20"/>
  <c r="B367" i="20"/>
  <c r="A373" i="20"/>
  <c r="B375" i="20"/>
  <c r="B386" i="20"/>
  <c r="A388" i="20"/>
  <c r="A400" i="20"/>
  <c r="B402" i="20"/>
  <c r="B407" i="20"/>
  <c r="B411" i="20"/>
  <c r="B415" i="20"/>
  <c r="B419" i="20"/>
  <c r="B423" i="20"/>
  <c r="B427" i="20"/>
  <c r="B431" i="20"/>
  <c r="A435" i="20"/>
  <c r="B442" i="20"/>
  <c r="A381" i="20"/>
  <c r="B383" i="20"/>
  <c r="A389" i="20"/>
  <c r="B391" i="20"/>
  <c r="A393" i="20"/>
  <c r="B395" i="20"/>
  <c r="A397" i="20"/>
  <c r="B403" i="20"/>
  <c r="A405" i="20"/>
  <c r="B410" i="20"/>
  <c r="B414" i="20"/>
  <c r="B418" i="20"/>
  <c r="B422" i="20"/>
  <c r="B426" i="20"/>
  <c r="B430" i="20"/>
  <c r="B434" i="20"/>
  <c r="A438" i="20"/>
  <c r="A442" i="20"/>
  <c r="B446" i="20"/>
  <c r="B450" i="20"/>
  <c r="B438" i="20"/>
  <c r="A446" i="20"/>
  <c r="A450" i="20"/>
  <c r="D31" i="9"/>
  <c r="H31" i="9" s="1"/>
  <c r="D35" i="9"/>
  <c r="H35" i="9" s="1"/>
  <c r="D39" i="9"/>
  <c r="H39" i="9" s="1"/>
  <c r="D47" i="9"/>
  <c r="H47" i="9" s="1"/>
  <c r="D51" i="9"/>
  <c r="H51" i="9" s="1"/>
  <c r="D63" i="9"/>
  <c r="H63" i="9" s="1"/>
  <c r="D67" i="9"/>
  <c r="H67" i="9" s="1"/>
  <c r="F71" i="9"/>
  <c r="F73" i="9"/>
  <c r="F87" i="9"/>
  <c r="F95" i="9"/>
  <c r="F103" i="9"/>
  <c r="F111" i="9"/>
  <c r="F75" i="9"/>
  <c r="F77" i="9"/>
  <c r="F91" i="9"/>
  <c r="F99" i="9"/>
  <c r="F107" i="9"/>
  <c r="F39" i="9"/>
  <c r="F63" i="9"/>
  <c r="A2" i="11"/>
  <c r="H2" i="11" s="1"/>
  <c r="G2" i="20"/>
  <c r="A4" i="11"/>
  <c r="H4" i="11" s="1"/>
  <c r="G4" i="20"/>
  <c r="C25" i="20"/>
  <c r="D25" i="20"/>
  <c r="A32" i="11"/>
  <c r="H32" i="11" s="1"/>
  <c r="G32" i="20"/>
  <c r="C35" i="20"/>
  <c r="D35" i="20"/>
  <c r="C38" i="20"/>
  <c r="D38" i="20"/>
  <c r="C41" i="20"/>
  <c r="D41" i="20"/>
  <c r="A48" i="11"/>
  <c r="H48" i="11" s="1"/>
  <c r="G48" i="20"/>
  <c r="C51" i="20"/>
  <c r="D51" i="20"/>
  <c r="C54" i="20"/>
  <c r="D54" i="20"/>
  <c r="C57" i="20"/>
  <c r="D57" i="20"/>
  <c r="A64" i="11"/>
  <c r="H64" i="11" s="1"/>
  <c r="G64" i="20"/>
  <c r="C67" i="20"/>
  <c r="D67" i="20"/>
  <c r="C71" i="20"/>
  <c r="D71" i="20"/>
  <c r="D73" i="20"/>
  <c r="C73" i="20"/>
  <c r="D75" i="20"/>
  <c r="C75" i="20"/>
  <c r="D77" i="20"/>
  <c r="C77" i="20"/>
  <c r="D79" i="20"/>
  <c r="C79" i="20"/>
  <c r="D81" i="20"/>
  <c r="C81" i="20"/>
  <c r="D83" i="20"/>
  <c r="C83" i="20"/>
  <c r="D85" i="20"/>
  <c r="C85" i="20"/>
  <c r="D87" i="20"/>
  <c r="C87" i="20"/>
  <c r="D89" i="20"/>
  <c r="C89" i="20"/>
  <c r="D91" i="20"/>
  <c r="C91" i="20"/>
  <c r="D93" i="20"/>
  <c r="C93" i="20"/>
  <c r="D95" i="20"/>
  <c r="C95" i="20"/>
  <c r="D97" i="20"/>
  <c r="C97" i="20"/>
  <c r="D99" i="20"/>
  <c r="C99" i="20"/>
  <c r="D101" i="20"/>
  <c r="C101" i="20"/>
  <c r="D103" i="20"/>
  <c r="C103" i="20"/>
  <c r="D105" i="20"/>
  <c r="C105" i="20"/>
  <c r="C107" i="20"/>
  <c r="D107" i="20"/>
  <c r="C109" i="20"/>
  <c r="D109" i="20"/>
  <c r="C111" i="20"/>
  <c r="D111" i="20"/>
  <c r="C113" i="20"/>
  <c r="D113" i="20"/>
  <c r="C63" i="20"/>
  <c r="D63" i="20"/>
  <c r="C61" i="20"/>
  <c r="D61" i="20"/>
  <c r="G55" i="20"/>
  <c r="F55" i="9"/>
  <c r="C53" i="20"/>
  <c r="D53" i="20"/>
  <c r="C47" i="20"/>
  <c r="D47" i="20"/>
  <c r="C45" i="20"/>
  <c r="D45" i="20"/>
  <c r="C39" i="20"/>
  <c r="D39" i="20"/>
  <c r="C37" i="20"/>
  <c r="D37" i="20"/>
  <c r="C31" i="20"/>
  <c r="D31" i="20"/>
  <c r="C29" i="20"/>
  <c r="D29" i="20"/>
  <c r="A21" i="11"/>
  <c r="H21" i="11" s="1"/>
  <c r="G21" i="20"/>
  <c r="C17" i="20"/>
  <c r="D17" i="20"/>
  <c r="A15" i="11"/>
  <c r="H15" i="11" s="1"/>
  <c r="G15" i="20"/>
  <c r="A13" i="11"/>
  <c r="H13" i="11" s="1"/>
  <c r="G13" i="20"/>
  <c r="A11" i="11"/>
  <c r="H11" i="11" s="1"/>
  <c r="G11" i="20"/>
  <c r="A9" i="11"/>
  <c r="H9" i="11" s="1"/>
  <c r="G9" i="20"/>
  <c r="A6" i="11"/>
  <c r="H6" i="11" s="1"/>
  <c r="G6" i="20"/>
  <c r="B6" i="20" s="1"/>
  <c r="C115" i="20"/>
  <c r="D115" i="20"/>
  <c r="C117" i="20"/>
  <c r="D117" i="20"/>
  <c r="C119" i="20"/>
  <c r="D119" i="20"/>
  <c r="C121" i="20"/>
  <c r="D121" i="20"/>
  <c r="C123" i="20"/>
  <c r="D123" i="20"/>
  <c r="C125" i="20"/>
  <c r="D125" i="20"/>
  <c r="C127" i="20"/>
  <c r="D127" i="20"/>
  <c r="C129" i="20"/>
  <c r="D129" i="20"/>
  <c r="C131" i="20"/>
  <c r="D131" i="20"/>
  <c r="C133" i="20"/>
  <c r="D133" i="20"/>
  <c r="C135" i="20"/>
  <c r="D135" i="20"/>
  <c r="C137" i="20"/>
  <c r="D137" i="20"/>
  <c r="C139" i="20"/>
  <c r="D139" i="20"/>
  <c r="C141" i="20"/>
  <c r="D141" i="20"/>
  <c r="C143" i="20"/>
  <c r="D143" i="20"/>
  <c r="C145" i="20"/>
  <c r="D145" i="20"/>
  <c r="C147" i="20"/>
  <c r="D147" i="20"/>
  <c r="C149" i="20"/>
  <c r="D149" i="20"/>
  <c r="C151" i="20"/>
  <c r="D151" i="20"/>
  <c r="C153" i="20"/>
  <c r="D153" i="20"/>
  <c r="C155" i="20"/>
  <c r="D155" i="20"/>
  <c r="C157" i="20"/>
  <c r="D157" i="20"/>
  <c r="C159" i="20"/>
  <c r="D159" i="20"/>
  <c r="C161" i="20"/>
  <c r="D161" i="20"/>
  <c r="C163" i="20"/>
  <c r="D163" i="20"/>
  <c r="C165" i="20"/>
  <c r="D165" i="20"/>
  <c r="C167" i="20"/>
  <c r="D167" i="20"/>
  <c r="C169" i="20"/>
  <c r="D169" i="20"/>
  <c r="C171" i="20"/>
  <c r="D171" i="20"/>
  <c r="C173" i="20"/>
  <c r="D173" i="20"/>
  <c r="C175" i="20"/>
  <c r="D175" i="20"/>
  <c r="C177" i="20"/>
  <c r="D177" i="20"/>
  <c r="C179" i="20"/>
  <c r="D179" i="20"/>
  <c r="C181" i="20"/>
  <c r="D181" i="20"/>
  <c r="C183" i="20"/>
  <c r="D183" i="20"/>
  <c r="C185" i="20"/>
  <c r="D185" i="20"/>
  <c r="C187" i="20"/>
  <c r="D187" i="20"/>
  <c r="C189" i="20"/>
  <c r="D189" i="20"/>
  <c r="C191" i="20"/>
  <c r="D191" i="20"/>
  <c r="C193" i="20"/>
  <c r="D193" i="20"/>
  <c r="C195" i="20"/>
  <c r="D195" i="20"/>
  <c r="C197" i="20"/>
  <c r="D197" i="20"/>
  <c r="C199" i="20"/>
  <c r="D199" i="20"/>
  <c r="F605" i="9"/>
  <c r="C3" i="20"/>
  <c r="D3" i="20"/>
  <c r="A5" i="11"/>
  <c r="H5" i="11" s="1"/>
  <c r="G5" i="20"/>
  <c r="A18" i="11"/>
  <c r="H18" i="11" s="1"/>
  <c r="G18" i="20"/>
  <c r="A23" i="11"/>
  <c r="H23" i="11" s="1"/>
  <c r="G23" i="20"/>
  <c r="C70" i="20"/>
  <c r="D70" i="20"/>
  <c r="C68" i="20"/>
  <c r="D68" i="20"/>
  <c r="C66" i="20"/>
  <c r="D66" i="20"/>
  <c r="A60" i="11"/>
  <c r="H60" i="11" s="1"/>
  <c r="G60" i="20"/>
  <c r="C58" i="20"/>
  <c r="D58" i="20"/>
  <c r="A52" i="11"/>
  <c r="H52" i="11" s="1"/>
  <c r="G52" i="20"/>
  <c r="C50" i="20"/>
  <c r="D50" i="20"/>
  <c r="A44" i="11"/>
  <c r="H44" i="11" s="1"/>
  <c r="G44" i="20"/>
  <c r="C42" i="20"/>
  <c r="D42" i="20"/>
  <c r="A36" i="11"/>
  <c r="H36" i="11" s="1"/>
  <c r="G36" i="20"/>
  <c r="C34" i="20"/>
  <c r="D34" i="20"/>
  <c r="A28" i="11"/>
  <c r="H28" i="11" s="1"/>
  <c r="G28" i="20"/>
  <c r="C26" i="20"/>
  <c r="D26" i="20"/>
  <c r="C22" i="20"/>
  <c r="D22" i="20"/>
  <c r="A20" i="11"/>
  <c r="H20" i="11" s="1"/>
  <c r="G20" i="20"/>
  <c r="A16" i="11"/>
  <c r="H16" i="11" s="1"/>
  <c r="G16" i="20"/>
  <c r="A14" i="11"/>
  <c r="H14" i="11" s="1"/>
  <c r="G14" i="20"/>
  <c r="A12" i="11"/>
  <c r="H12" i="11" s="1"/>
  <c r="G12" i="20"/>
  <c r="A10" i="11"/>
  <c r="H10" i="11" s="1"/>
  <c r="G10" i="20"/>
  <c r="A8" i="11"/>
  <c r="H8" i="11" s="1"/>
  <c r="G8" i="20"/>
  <c r="C19" i="20"/>
  <c r="D19" i="20"/>
  <c r="C27" i="20"/>
  <c r="D27" i="20"/>
  <c r="C30" i="20"/>
  <c r="D30" i="20"/>
  <c r="C33" i="20"/>
  <c r="D33" i="20"/>
  <c r="C43" i="20"/>
  <c r="D43" i="20"/>
  <c r="C46" i="20"/>
  <c r="D46" i="20"/>
  <c r="C49" i="20"/>
  <c r="D49" i="20"/>
  <c r="C59" i="20"/>
  <c r="D59" i="20"/>
  <c r="C62" i="20"/>
  <c r="D62" i="20"/>
  <c r="C65" i="20"/>
  <c r="D65" i="20"/>
  <c r="C69" i="20"/>
  <c r="D69" i="20"/>
  <c r="D74" i="20"/>
  <c r="C74" i="20"/>
  <c r="D76" i="20"/>
  <c r="C76" i="20"/>
  <c r="D78" i="20"/>
  <c r="C78" i="20"/>
  <c r="D80" i="20"/>
  <c r="C80" i="20"/>
  <c r="D82" i="20"/>
  <c r="C82" i="20"/>
  <c r="D84" i="20"/>
  <c r="C84" i="20"/>
  <c r="D86" i="20"/>
  <c r="C86" i="20"/>
  <c r="D88" i="20"/>
  <c r="C88" i="20"/>
  <c r="D90" i="20"/>
  <c r="C90" i="20"/>
  <c r="D92" i="20"/>
  <c r="C92" i="20"/>
  <c r="D94" i="20"/>
  <c r="C94" i="20"/>
  <c r="D96" i="20"/>
  <c r="C96" i="20"/>
  <c r="D98" i="20"/>
  <c r="C98" i="20"/>
  <c r="D100" i="20"/>
  <c r="C100" i="20"/>
  <c r="D102" i="20"/>
  <c r="C102" i="20"/>
  <c r="D104" i="20"/>
  <c r="C104" i="20"/>
  <c r="D106" i="20"/>
  <c r="C106" i="20"/>
  <c r="C108" i="20"/>
  <c r="D108" i="20"/>
  <c r="C110" i="20"/>
  <c r="D110" i="20"/>
  <c r="C112" i="20"/>
  <c r="D112" i="20"/>
  <c r="C196" i="20"/>
  <c r="D196" i="20"/>
  <c r="C198" i="20"/>
  <c r="D198" i="20"/>
  <c r="C200" i="20"/>
  <c r="D200" i="20"/>
  <c r="C202" i="20"/>
  <c r="D202" i="20"/>
  <c r="C204" i="20"/>
  <c r="D204" i="20"/>
  <c r="C206" i="20"/>
  <c r="D206" i="20"/>
  <c r="C208" i="20"/>
  <c r="D208" i="20"/>
  <c r="C210" i="20"/>
  <c r="D210" i="20"/>
  <c r="C212" i="20"/>
  <c r="D212" i="20"/>
  <c r="C214" i="20"/>
  <c r="D214" i="20"/>
  <c r="C216" i="20"/>
  <c r="D216" i="20"/>
  <c r="C218" i="20"/>
  <c r="D218" i="20"/>
  <c r="C220" i="20"/>
  <c r="D220" i="20"/>
  <c r="C222" i="20"/>
  <c r="D222" i="20"/>
  <c r="C224" i="20"/>
  <c r="D224" i="20"/>
  <c r="C226" i="20"/>
  <c r="D226" i="20"/>
  <c r="C228" i="20"/>
  <c r="D228" i="20"/>
  <c r="C230" i="20"/>
  <c r="D230" i="20"/>
  <c r="C232" i="20"/>
  <c r="D232" i="20"/>
  <c r="C234" i="20"/>
  <c r="D234" i="20"/>
  <c r="D250" i="20"/>
  <c r="C250" i="20"/>
  <c r="D252" i="20"/>
  <c r="C252" i="20"/>
  <c r="D254" i="20"/>
  <c r="C254" i="20"/>
  <c r="D256" i="20"/>
  <c r="C256" i="20"/>
  <c r="D258" i="20"/>
  <c r="C258" i="20"/>
  <c r="D260" i="20"/>
  <c r="C260" i="20"/>
  <c r="D262" i="20"/>
  <c r="C262" i="20"/>
  <c r="D264" i="20"/>
  <c r="C264" i="20"/>
  <c r="D266" i="20"/>
  <c r="C266" i="20"/>
  <c r="D268" i="20"/>
  <c r="C268" i="20"/>
  <c r="D270" i="20"/>
  <c r="C270" i="20"/>
  <c r="D272" i="20"/>
  <c r="C272" i="20"/>
  <c r="D274" i="20"/>
  <c r="C274" i="20"/>
  <c r="D276" i="20"/>
  <c r="C276" i="20"/>
  <c r="D278" i="20"/>
  <c r="C278" i="20"/>
  <c r="D280" i="20"/>
  <c r="C280" i="20"/>
  <c r="D282" i="20"/>
  <c r="C282" i="20"/>
  <c r="D284" i="20"/>
  <c r="C284" i="20"/>
  <c r="D286" i="20"/>
  <c r="C286" i="20"/>
  <c r="D288" i="20"/>
  <c r="C288" i="20"/>
  <c r="D290" i="20"/>
  <c r="C290" i="20"/>
  <c r="D292" i="20"/>
  <c r="C292" i="20"/>
  <c r="D294" i="20"/>
  <c r="C294" i="20"/>
  <c r="D296" i="20"/>
  <c r="C296" i="20"/>
  <c r="D298" i="20"/>
  <c r="C298" i="20"/>
  <c r="D300" i="20"/>
  <c r="C300" i="20"/>
  <c r="D302" i="20"/>
  <c r="C302" i="20"/>
  <c r="D304" i="20"/>
  <c r="C304" i="20"/>
  <c r="D306" i="20"/>
  <c r="C306" i="20"/>
  <c r="D308" i="20"/>
  <c r="C308" i="20"/>
  <c r="D310" i="20"/>
  <c r="C310" i="20"/>
  <c r="C312" i="20"/>
  <c r="D312" i="20"/>
  <c r="C314" i="20"/>
  <c r="D314" i="20"/>
  <c r="C316" i="20"/>
  <c r="D316" i="20"/>
  <c r="C318" i="20"/>
  <c r="D318" i="20"/>
  <c r="D320" i="20"/>
  <c r="C320" i="20"/>
  <c r="D322" i="20"/>
  <c r="C322" i="20"/>
  <c r="D324" i="20"/>
  <c r="C324" i="20"/>
  <c r="D326" i="20"/>
  <c r="C326" i="20"/>
  <c r="D328" i="20"/>
  <c r="C328" i="20"/>
  <c r="D330" i="20"/>
  <c r="C330" i="20"/>
  <c r="D332" i="20"/>
  <c r="C332" i="20"/>
  <c r="D334" i="20"/>
  <c r="C334" i="20"/>
  <c r="D336" i="20"/>
  <c r="C336" i="20"/>
  <c r="D338" i="20"/>
  <c r="C338" i="20"/>
  <c r="D340" i="20"/>
  <c r="C340" i="20"/>
  <c r="D342" i="20"/>
  <c r="C342" i="20"/>
  <c r="D344" i="20"/>
  <c r="C344" i="20"/>
  <c r="D346" i="20"/>
  <c r="C346" i="20"/>
  <c r="D348" i="20"/>
  <c r="C348" i="20"/>
  <c r="D350" i="20"/>
  <c r="C350" i="20"/>
  <c r="D352" i="20"/>
  <c r="C352" i="20"/>
  <c r="D353" i="20"/>
  <c r="C353" i="20"/>
  <c r="D355" i="20"/>
  <c r="C355" i="20"/>
  <c r="C358" i="20"/>
  <c r="D358" i="20"/>
  <c r="C360" i="20"/>
  <c r="D360" i="20"/>
  <c r="C361" i="20"/>
  <c r="D361" i="20"/>
  <c r="C201" i="20"/>
  <c r="D201" i="20"/>
  <c r="C203" i="20"/>
  <c r="D203" i="20"/>
  <c r="C205" i="20"/>
  <c r="D205" i="20"/>
  <c r="C207" i="20"/>
  <c r="D207" i="20"/>
  <c r="C209" i="20"/>
  <c r="D209" i="20"/>
  <c r="C211" i="20"/>
  <c r="D211" i="20"/>
  <c r="C213" i="20"/>
  <c r="D213" i="20"/>
  <c r="C215" i="20"/>
  <c r="D215" i="20"/>
  <c r="C217" i="20"/>
  <c r="D217" i="20"/>
  <c r="C219" i="20"/>
  <c r="D219" i="20"/>
  <c r="C221" i="20"/>
  <c r="D221" i="20"/>
  <c r="C223" i="20"/>
  <c r="D223" i="20"/>
  <c r="C225" i="20"/>
  <c r="D225" i="20"/>
  <c r="C227" i="20"/>
  <c r="D227" i="20"/>
  <c r="C229" i="20"/>
  <c r="D229" i="20"/>
  <c r="C231" i="20"/>
  <c r="D231" i="20"/>
  <c r="C233" i="20"/>
  <c r="D233" i="20"/>
  <c r="C235" i="20"/>
  <c r="D235" i="20"/>
  <c r="C237" i="20"/>
  <c r="D237" i="20"/>
  <c r="C239" i="20"/>
  <c r="D239" i="20"/>
  <c r="D241" i="20"/>
  <c r="C241" i="20"/>
  <c r="D243" i="20"/>
  <c r="C243" i="20"/>
  <c r="D245" i="20"/>
  <c r="C245" i="20"/>
  <c r="D247" i="20"/>
  <c r="C247" i="20"/>
  <c r="D249" i="20"/>
  <c r="C249" i="20"/>
  <c r="D251" i="20"/>
  <c r="C251" i="20"/>
  <c r="D253" i="20"/>
  <c r="C253" i="20"/>
  <c r="D255" i="20"/>
  <c r="C255" i="20"/>
  <c r="D257" i="20"/>
  <c r="C257" i="20"/>
  <c r="D259" i="20"/>
  <c r="C259" i="20"/>
  <c r="D261" i="20"/>
  <c r="C261" i="20"/>
  <c r="D263" i="20"/>
  <c r="C263" i="20"/>
  <c r="D265" i="20"/>
  <c r="C265" i="20"/>
  <c r="D267" i="20"/>
  <c r="C267" i="20"/>
  <c r="D269" i="20"/>
  <c r="C269" i="20"/>
  <c r="D271" i="20"/>
  <c r="C271" i="20"/>
  <c r="D273" i="20"/>
  <c r="C273" i="20"/>
  <c r="D275" i="20"/>
  <c r="C275" i="20"/>
  <c r="D277" i="20"/>
  <c r="C277" i="20"/>
  <c r="C279" i="20"/>
  <c r="D279" i="20"/>
  <c r="D281" i="20"/>
  <c r="C281" i="20"/>
  <c r="C283" i="20"/>
  <c r="D283" i="20"/>
  <c r="D285" i="20"/>
  <c r="C285" i="20"/>
  <c r="C287" i="20"/>
  <c r="D287" i="20"/>
  <c r="D289" i="20"/>
  <c r="C289" i="20"/>
  <c r="C291" i="20"/>
  <c r="D291" i="20"/>
  <c r="D293" i="20"/>
  <c r="C293" i="20"/>
  <c r="C295" i="20"/>
  <c r="D295" i="20"/>
  <c r="D297" i="20"/>
  <c r="C297" i="20"/>
  <c r="C299" i="20"/>
  <c r="D299" i="20"/>
  <c r="D301" i="20"/>
  <c r="C301" i="20"/>
  <c r="D303" i="20"/>
  <c r="C303" i="20"/>
  <c r="D305" i="20"/>
  <c r="C305" i="20"/>
  <c r="D307" i="20"/>
  <c r="C307" i="20"/>
  <c r="D309" i="20"/>
  <c r="C309" i="20"/>
  <c r="C311" i="20"/>
  <c r="D311" i="20"/>
  <c r="C313" i="20"/>
  <c r="D313" i="20"/>
  <c r="C315" i="20"/>
  <c r="D315" i="20"/>
  <c r="C317" i="20"/>
  <c r="D317" i="20"/>
  <c r="C319" i="20"/>
  <c r="D319" i="20"/>
  <c r="D321" i="20"/>
  <c r="C321" i="20"/>
  <c r="D323" i="20"/>
  <c r="C323" i="20"/>
  <c r="D325" i="20"/>
  <c r="C325" i="20"/>
  <c r="D327" i="20"/>
  <c r="C327" i="20"/>
  <c r="D329" i="20"/>
  <c r="C329" i="20"/>
  <c r="D331" i="20"/>
  <c r="C331" i="20"/>
  <c r="D333" i="20"/>
  <c r="C333" i="20"/>
  <c r="D335" i="20"/>
  <c r="C335" i="20"/>
  <c r="D337" i="20"/>
  <c r="C337" i="20"/>
  <c r="D339" i="20"/>
  <c r="C339" i="20"/>
  <c r="D341" i="20"/>
  <c r="C341" i="20"/>
  <c r="D343" i="20"/>
  <c r="C343" i="20"/>
  <c r="D345" i="20"/>
  <c r="C345" i="20"/>
  <c r="D347" i="20"/>
  <c r="C347" i="20"/>
  <c r="D349" i="20"/>
  <c r="C349" i="20"/>
  <c r="D351" i="20"/>
  <c r="C351" i="20"/>
  <c r="D354" i="20"/>
  <c r="C354" i="20"/>
  <c r="D356" i="20"/>
  <c r="C356" i="20"/>
  <c r="D357" i="20"/>
  <c r="C357" i="20"/>
  <c r="C359" i="20"/>
  <c r="D359" i="20"/>
  <c r="F23" i="9"/>
  <c r="A624" i="17"/>
  <c r="A600" i="17"/>
  <c r="A576" i="17"/>
  <c r="A552" i="17"/>
  <c r="A528" i="17"/>
  <c r="A504" i="17"/>
  <c r="A480" i="17"/>
  <c r="A456" i="17"/>
  <c r="A432" i="17"/>
  <c r="A408" i="17"/>
  <c r="A384" i="17"/>
  <c r="A360" i="17"/>
  <c r="A336" i="17"/>
  <c r="A312" i="17"/>
  <c r="A288" i="17"/>
  <c r="A264" i="17"/>
  <c r="A240" i="17"/>
  <c r="A216" i="17"/>
  <c r="A192" i="17"/>
  <c r="A168" i="17"/>
  <c r="A144" i="17"/>
  <c r="A120" i="17"/>
  <c r="A96" i="17"/>
  <c r="A72" i="17"/>
  <c r="A48" i="17"/>
  <c r="E25" i="9"/>
  <c r="D25" i="9"/>
  <c r="H25" i="9" s="1"/>
  <c r="A25" i="11"/>
  <c r="H25" i="11" s="1"/>
  <c r="E35" i="9"/>
  <c r="A35" i="11"/>
  <c r="H35" i="11" s="1"/>
  <c r="E38" i="9"/>
  <c r="A38" i="11"/>
  <c r="H38" i="11" s="1"/>
  <c r="D38" i="9"/>
  <c r="H38" i="9" s="1"/>
  <c r="E41" i="9"/>
  <c r="D41" i="9"/>
  <c r="H41" i="9" s="1"/>
  <c r="A41" i="11"/>
  <c r="H41" i="11" s="1"/>
  <c r="E51" i="9"/>
  <c r="A51" i="11"/>
  <c r="H51" i="11" s="1"/>
  <c r="E54" i="9"/>
  <c r="A54" i="11"/>
  <c r="H54" i="11" s="1"/>
  <c r="D54" i="9"/>
  <c r="H54" i="9" s="1"/>
  <c r="E57" i="9"/>
  <c r="D57" i="9"/>
  <c r="H57" i="9" s="1"/>
  <c r="A57" i="11"/>
  <c r="H57" i="11" s="1"/>
  <c r="E67" i="9"/>
  <c r="A67" i="11"/>
  <c r="H67" i="11" s="1"/>
  <c r="E71" i="9"/>
  <c r="D71" i="9"/>
  <c r="H71" i="9" s="1"/>
  <c r="A71" i="11"/>
  <c r="H71" i="11" s="1"/>
  <c r="E73" i="9"/>
  <c r="D73" i="9"/>
  <c r="H73" i="9" s="1"/>
  <c r="A73" i="11"/>
  <c r="H73" i="11" s="1"/>
  <c r="E75" i="9"/>
  <c r="D75" i="9"/>
  <c r="H75" i="9" s="1"/>
  <c r="A75" i="11"/>
  <c r="H75" i="11" s="1"/>
  <c r="E77" i="9"/>
  <c r="D77" i="9"/>
  <c r="H77" i="9" s="1"/>
  <c r="A77" i="11"/>
  <c r="H77" i="11" s="1"/>
  <c r="E79" i="9"/>
  <c r="D79" i="9"/>
  <c r="H79" i="9" s="1"/>
  <c r="A79" i="11"/>
  <c r="H79" i="11" s="1"/>
  <c r="E81" i="9"/>
  <c r="D81" i="9"/>
  <c r="H81" i="9" s="1"/>
  <c r="A81" i="11"/>
  <c r="H81" i="11" s="1"/>
  <c r="E83" i="9"/>
  <c r="D83" i="9"/>
  <c r="H83" i="9" s="1"/>
  <c r="A83" i="11"/>
  <c r="H83" i="11" s="1"/>
  <c r="E85" i="9"/>
  <c r="D85" i="9"/>
  <c r="H85" i="9" s="1"/>
  <c r="A85" i="11"/>
  <c r="H85" i="11" s="1"/>
  <c r="E87" i="9"/>
  <c r="D87" i="9"/>
  <c r="H87" i="9" s="1"/>
  <c r="A87" i="11"/>
  <c r="H87" i="11" s="1"/>
  <c r="E89" i="9"/>
  <c r="D89" i="9"/>
  <c r="H89" i="9" s="1"/>
  <c r="A89" i="11"/>
  <c r="H89" i="11" s="1"/>
  <c r="E91" i="9"/>
  <c r="D91" i="9"/>
  <c r="H91" i="9" s="1"/>
  <c r="A91" i="11"/>
  <c r="H91" i="11" s="1"/>
  <c r="E93" i="9"/>
  <c r="D93" i="9"/>
  <c r="H93" i="9" s="1"/>
  <c r="A93" i="11"/>
  <c r="H93" i="11" s="1"/>
  <c r="E95" i="9"/>
  <c r="D95" i="9"/>
  <c r="H95" i="9" s="1"/>
  <c r="A95" i="11"/>
  <c r="H95" i="11" s="1"/>
  <c r="E97" i="9"/>
  <c r="D97" i="9"/>
  <c r="H97" i="9" s="1"/>
  <c r="A97" i="11"/>
  <c r="H97" i="11" s="1"/>
  <c r="E99" i="9"/>
  <c r="D99" i="9"/>
  <c r="H99" i="9" s="1"/>
  <c r="A99" i="11"/>
  <c r="H99" i="11" s="1"/>
  <c r="E101" i="9"/>
  <c r="D101" i="9"/>
  <c r="H101" i="9" s="1"/>
  <c r="A101" i="11"/>
  <c r="H101" i="11" s="1"/>
  <c r="E103" i="9"/>
  <c r="D103" i="9"/>
  <c r="H103" i="9" s="1"/>
  <c r="A103" i="11"/>
  <c r="H103" i="11" s="1"/>
  <c r="E105" i="9"/>
  <c r="D105" i="9"/>
  <c r="H105" i="9" s="1"/>
  <c r="A105" i="11"/>
  <c r="H105" i="11" s="1"/>
  <c r="E107" i="9"/>
  <c r="D107" i="9"/>
  <c r="H107" i="9" s="1"/>
  <c r="A107" i="11"/>
  <c r="H107" i="11" s="1"/>
  <c r="E109" i="9"/>
  <c r="D109" i="9"/>
  <c r="H109" i="9" s="1"/>
  <c r="A109" i="11"/>
  <c r="H109" i="11" s="1"/>
  <c r="E111" i="9"/>
  <c r="D111" i="9"/>
  <c r="H111" i="9" s="1"/>
  <c r="A111" i="11"/>
  <c r="H111" i="11" s="1"/>
  <c r="E113" i="9"/>
  <c r="D113" i="9"/>
  <c r="A113" i="11"/>
  <c r="H113" i="11" s="1"/>
  <c r="E63" i="9"/>
  <c r="A63" i="11"/>
  <c r="H63" i="11" s="1"/>
  <c r="E61" i="9"/>
  <c r="D61" i="9"/>
  <c r="H61" i="9" s="1"/>
  <c r="A61" i="11"/>
  <c r="H61" i="11" s="1"/>
  <c r="E55" i="9"/>
  <c r="A55" i="11"/>
  <c r="H55" i="11" s="1"/>
  <c r="E53" i="9"/>
  <c r="D53" i="9"/>
  <c r="H53" i="9" s="1"/>
  <c r="A53" i="11"/>
  <c r="H53" i="11" s="1"/>
  <c r="E47" i="9"/>
  <c r="A47" i="11"/>
  <c r="H47" i="11" s="1"/>
  <c r="E45" i="9"/>
  <c r="D45" i="9"/>
  <c r="H45" i="9" s="1"/>
  <c r="A45" i="11"/>
  <c r="H45" i="11" s="1"/>
  <c r="E39" i="9"/>
  <c r="A39" i="11"/>
  <c r="H39" i="11" s="1"/>
  <c r="E37" i="9"/>
  <c r="D37" i="9"/>
  <c r="H37" i="9" s="1"/>
  <c r="A37" i="11"/>
  <c r="H37" i="11" s="1"/>
  <c r="E31" i="9"/>
  <c r="A31" i="11"/>
  <c r="H31" i="11" s="1"/>
  <c r="E29" i="9"/>
  <c r="D29" i="9"/>
  <c r="H29" i="9" s="1"/>
  <c r="A29" i="11"/>
  <c r="H29" i="11" s="1"/>
  <c r="E17" i="9"/>
  <c r="D17" i="9"/>
  <c r="H17" i="9" s="1"/>
  <c r="A17" i="11"/>
  <c r="H17" i="11" s="1"/>
  <c r="D70" i="9"/>
  <c r="H70" i="9" s="1"/>
  <c r="A70" i="11"/>
  <c r="H70" i="11" s="1"/>
  <c r="D68" i="9"/>
  <c r="H68" i="9" s="1"/>
  <c r="A68" i="11"/>
  <c r="H68" i="11" s="1"/>
  <c r="D66" i="9"/>
  <c r="H66" i="9" s="1"/>
  <c r="A66" i="11"/>
  <c r="H66" i="11" s="1"/>
  <c r="E58" i="9"/>
  <c r="D58" i="9"/>
  <c r="H58" i="9" s="1"/>
  <c r="A58" i="11"/>
  <c r="H58" i="11" s="1"/>
  <c r="E50" i="9"/>
  <c r="D50" i="9"/>
  <c r="A50" i="11"/>
  <c r="H50" i="11" s="1"/>
  <c r="E42" i="9"/>
  <c r="D42" i="9"/>
  <c r="H42" i="9" s="1"/>
  <c r="A42" i="11"/>
  <c r="H42" i="11" s="1"/>
  <c r="E34" i="9"/>
  <c r="D34" i="9"/>
  <c r="H34" i="9" s="1"/>
  <c r="A34" i="11"/>
  <c r="H34" i="11" s="1"/>
  <c r="E26" i="9"/>
  <c r="D26" i="9"/>
  <c r="H26" i="9" s="1"/>
  <c r="A26" i="11"/>
  <c r="H26" i="11" s="1"/>
  <c r="E22" i="9"/>
  <c r="D22" i="9"/>
  <c r="H22" i="9" s="1"/>
  <c r="A22" i="11"/>
  <c r="H22" i="11" s="1"/>
  <c r="F4" i="9"/>
  <c r="F2" i="9"/>
  <c r="G605" i="9"/>
  <c r="D3" i="9"/>
  <c r="A3" i="11"/>
  <c r="H3" i="11" s="1"/>
  <c r="F604" i="9"/>
  <c r="G604" i="9"/>
  <c r="E603" i="9"/>
  <c r="D603" i="9"/>
  <c r="H603" i="9" s="1"/>
  <c r="E602" i="9"/>
  <c r="D602" i="9"/>
  <c r="H602" i="9" s="1"/>
  <c r="E605" i="9"/>
  <c r="E604" i="9"/>
  <c r="D604" i="9"/>
  <c r="H604" i="9" s="1"/>
  <c r="F602" i="9"/>
  <c r="G602" i="9"/>
  <c r="G603" i="9"/>
  <c r="F603" i="9"/>
  <c r="G606" i="9"/>
  <c r="F606" i="9"/>
  <c r="E606" i="9"/>
  <c r="D606" i="9"/>
  <c r="H606" i="9" s="1"/>
  <c r="A608" i="9"/>
  <c r="C607" i="9"/>
  <c r="B607" i="9"/>
  <c r="G607" i="20" s="1"/>
  <c r="E3" i="11"/>
  <c r="B3" i="20" s="1"/>
  <c r="E92" i="11"/>
  <c r="B92" i="20" s="1"/>
  <c r="E95" i="11"/>
  <c r="B95" i="20" s="1"/>
  <c r="E94" i="11"/>
  <c r="B94" i="20" s="1"/>
  <c r="E97" i="11"/>
  <c r="B97" i="20" s="1"/>
  <c r="E4" i="11"/>
  <c r="B4" i="20" s="1"/>
  <c r="E7" i="11"/>
  <c r="B7" i="20" s="1"/>
  <c r="D4" i="11"/>
  <c r="A4" i="20" s="1"/>
  <c r="D7" i="11"/>
  <c r="A7" i="20" s="1"/>
  <c r="E2" i="11"/>
  <c r="B2" i="20" s="1"/>
  <c r="E5" i="11"/>
  <c r="D2" i="11"/>
  <c r="A2" i="20" s="1"/>
  <c r="D5" i="11"/>
  <c r="H5" i="9"/>
  <c r="D3" i="11"/>
  <c r="A3" i="20" s="1"/>
  <c r="I3" i="13"/>
  <c r="H14" i="9"/>
  <c r="H10" i="9"/>
  <c r="H6" i="9"/>
  <c r="C1" i="13"/>
  <c r="H2" i="9"/>
  <c r="F482" i="9"/>
  <c r="G482" i="9"/>
  <c r="F483" i="9"/>
  <c r="G483" i="9"/>
  <c r="F484" i="9"/>
  <c r="G484" i="9"/>
  <c r="F485" i="9"/>
  <c r="G485" i="9"/>
  <c r="F486" i="9"/>
  <c r="G486" i="9"/>
  <c r="F487" i="9"/>
  <c r="G487" i="9"/>
  <c r="F488" i="9"/>
  <c r="G488" i="9"/>
  <c r="F489" i="9"/>
  <c r="G489" i="9"/>
  <c r="F490" i="9"/>
  <c r="G490" i="9"/>
  <c r="F491" i="9"/>
  <c r="G491" i="9"/>
  <c r="F492" i="9"/>
  <c r="G492" i="9"/>
  <c r="F493" i="9"/>
  <c r="G493" i="9"/>
  <c r="F494" i="9"/>
  <c r="G494" i="9"/>
  <c r="F495" i="9"/>
  <c r="G495" i="9"/>
  <c r="F496" i="9"/>
  <c r="G496" i="9"/>
  <c r="F497" i="9"/>
  <c r="G497" i="9"/>
  <c r="F498" i="9"/>
  <c r="G498" i="9"/>
  <c r="F499" i="9"/>
  <c r="G499" i="9"/>
  <c r="F500" i="9"/>
  <c r="G500" i="9"/>
  <c r="F501" i="9"/>
  <c r="G501" i="9"/>
  <c r="F502" i="9"/>
  <c r="G502" i="9"/>
  <c r="F503" i="9"/>
  <c r="G503" i="9"/>
  <c r="F504" i="9"/>
  <c r="G504" i="9"/>
  <c r="F505" i="9"/>
  <c r="G505" i="9"/>
  <c r="F506" i="9"/>
  <c r="G506" i="9"/>
  <c r="F507" i="9"/>
  <c r="G507" i="9"/>
  <c r="F508" i="9"/>
  <c r="G508" i="9"/>
  <c r="F509" i="9"/>
  <c r="G509" i="9"/>
  <c r="F510" i="9"/>
  <c r="G510" i="9"/>
  <c r="F511" i="9"/>
  <c r="G511" i="9"/>
  <c r="F512" i="9"/>
  <c r="G512" i="9"/>
  <c r="F513" i="9"/>
  <c r="G513" i="9"/>
  <c r="F514" i="9"/>
  <c r="G514" i="9"/>
  <c r="F515" i="9"/>
  <c r="G515" i="9"/>
  <c r="B517" i="9"/>
  <c r="G517" i="20" s="1"/>
  <c r="A518" i="9"/>
  <c r="C517" i="9"/>
  <c r="D516" i="9"/>
  <c r="H516" i="9" s="1"/>
  <c r="E516" i="9"/>
  <c r="A516" i="11"/>
  <c r="H516" i="11" s="1"/>
  <c r="E1" i="13"/>
  <c r="E3" i="13"/>
  <c r="H12" i="9"/>
  <c r="H8" i="9"/>
  <c r="C3" i="13"/>
  <c r="H4" i="9"/>
  <c r="D482" i="9"/>
  <c r="E482" i="9"/>
  <c r="A482" i="11"/>
  <c r="H482" i="11" s="1"/>
  <c r="D483" i="9"/>
  <c r="H483" i="9" s="1"/>
  <c r="E483" i="9"/>
  <c r="A483" i="11"/>
  <c r="H483" i="11" s="1"/>
  <c r="D484" i="9"/>
  <c r="H484" i="9" s="1"/>
  <c r="E484" i="9"/>
  <c r="A484" i="11"/>
  <c r="H484" i="11" s="1"/>
  <c r="D485" i="9"/>
  <c r="H485" i="9" s="1"/>
  <c r="E485" i="9"/>
  <c r="A485" i="11"/>
  <c r="H485" i="11" s="1"/>
  <c r="D486" i="9"/>
  <c r="H486" i="9" s="1"/>
  <c r="E486" i="9"/>
  <c r="A486" i="11"/>
  <c r="H486" i="11" s="1"/>
  <c r="D487" i="9"/>
  <c r="H487" i="9" s="1"/>
  <c r="E487" i="9"/>
  <c r="A487" i="11"/>
  <c r="H487" i="11" s="1"/>
  <c r="D488" i="9"/>
  <c r="H488" i="9" s="1"/>
  <c r="E488" i="9"/>
  <c r="A488" i="11"/>
  <c r="H488" i="11" s="1"/>
  <c r="D489" i="9"/>
  <c r="H489" i="9" s="1"/>
  <c r="E489" i="9"/>
  <c r="A489" i="11"/>
  <c r="H489" i="11" s="1"/>
  <c r="D490" i="9"/>
  <c r="H490" i="9" s="1"/>
  <c r="E490" i="9"/>
  <c r="A490" i="11"/>
  <c r="H490" i="11" s="1"/>
  <c r="D491" i="9"/>
  <c r="H491" i="9" s="1"/>
  <c r="E491" i="9"/>
  <c r="A491" i="11"/>
  <c r="H491" i="11" s="1"/>
  <c r="D492" i="9"/>
  <c r="H492" i="9" s="1"/>
  <c r="E492" i="9"/>
  <c r="A492" i="11"/>
  <c r="H492" i="11" s="1"/>
  <c r="D493" i="9"/>
  <c r="H493" i="9" s="1"/>
  <c r="E493" i="9"/>
  <c r="A493" i="11"/>
  <c r="H493" i="11" s="1"/>
  <c r="D494" i="9"/>
  <c r="H494" i="9" s="1"/>
  <c r="E494" i="9"/>
  <c r="A494" i="11"/>
  <c r="H494" i="11" s="1"/>
  <c r="D495" i="9"/>
  <c r="H495" i="9" s="1"/>
  <c r="E495" i="9"/>
  <c r="A495" i="11"/>
  <c r="H495" i="11" s="1"/>
  <c r="D496" i="9"/>
  <c r="H496" i="9" s="1"/>
  <c r="E496" i="9"/>
  <c r="A496" i="11"/>
  <c r="H496" i="11" s="1"/>
  <c r="D497" i="9"/>
  <c r="H497" i="9" s="1"/>
  <c r="E497" i="9"/>
  <c r="A497" i="11"/>
  <c r="H497" i="11" s="1"/>
  <c r="D498" i="9"/>
  <c r="H498" i="9" s="1"/>
  <c r="E498" i="9"/>
  <c r="A498" i="11"/>
  <c r="H498" i="11" s="1"/>
  <c r="D499" i="9"/>
  <c r="H499" i="9" s="1"/>
  <c r="E499" i="9"/>
  <c r="A499" i="11"/>
  <c r="H499" i="11" s="1"/>
  <c r="D500" i="9"/>
  <c r="H500" i="9" s="1"/>
  <c r="E500" i="9"/>
  <c r="A500" i="11"/>
  <c r="H500" i="11" s="1"/>
  <c r="D501" i="9"/>
  <c r="H501" i="9" s="1"/>
  <c r="E501" i="9"/>
  <c r="A501" i="11"/>
  <c r="H501" i="11" s="1"/>
  <c r="D502" i="9"/>
  <c r="H502" i="9" s="1"/>
  <c r="E502" i="9"/>
  <c r="A502" i="11"/>
  <c r="H502" i="11" s="1"/>
  <c r="D503" i="9"/>
  <c r="H503" i="9" s="1"/>
  <c r="E503" i="9"/>
  <c r="A503" i="11"/>
  <c r="H503" i="11" s="1"/>
  <c r="D504" i="9"/>
  <c r="H504" i="9" s="1"/>
  <c r="E504" i="9"/>
  <c r="A504" i="11"/>
  <c r="H504" i="11" s="1"/>
  <c r="D505" i="9"/>
  <c r="H505" i="9" s="1"/>
  <c r="E505" i="9"/>
  <c r="A505" i="11"/>
  <c r="H505" i="11" s="1"/>
  <c r="D506" i="9"/>
  <c r="H506" i="9" s="1"/>
  <c r="E506" i="9"/>
  <c r="A506" i="11"/>
  <c r="H506" i="11" s="1"/>
  <c r="D507" i="9"/>
  <c r="H507" i="9" s="1"/>
  <c r="E507" i="9"/>
  <c r="A507" i="11"/>
  <c r="H507" i="11" s="1"/>
  <c r="D508" i="9"/>
  <c r="H508" i="9" s="1"/>
  <c r="E508" i="9"/>
  <c r="A508" i="11"/>
  <c r="H508" i="11" s="1"/>
  <c r="D509" i="9"/>
  <c r="H509" i="9" s="1"/>
  <c r="E509" i="9"/>
  <c r="A509" i="11"/>
  <c r="H509" i="11" s="1"/>
  <c r="D510" i="9"/>
  <c r="H510" i="9" s="1"/>
  <c r="E510" i="9"/>
  <c r="A510" i="11"/>
  <c r="H510" i="11" s="1"/>
  <c r="D511" i="9"/>
  <c r="H511" i="9" s="1"/>
  <c r="E511" i="9"/>
  <c r="A511" i="11"/>
  <c r="H511" i="11" s="1"/>
  <c r="D512" i="9"/>
  <c r="H512" i="9" s="1"/>
  <c r="E512" i="9"/>
  <c r="A512" i="11"/>
  <c r="H512" i="11" s="1"/>
  <c r="D513" i="9"/>
  <c r="H513" i="9" s="1"/>
  <c r="E513" i="9"/>
  <c r="A513" i="11"/>
  <c r="H513" i="11" s="1"/>
  <c r="D514" i="9"/>
  <c r="H514" i="9" s="1"/>
  <c r="E514" i="9"/>
  <c r="A514" i="11"/>
  <c r="H514" i="11" s="1"/>
  <c r="D515" i="9"/>
  <c r="H515" i="9" s="1"/>
  <c r="E515" i="9"/>
  <c r="A515" i="11"/>
  <c r="H515" i="11" s="1"/>
  <c r="F516" i="9"/>
  <c r="G516" i="9"/>
  <c r="K3" i="13"/>
  <c r="D12" i="4"/>
  <c r="D147" i="4"/>
  <c r="B4" i="13"/>
  <c r="K1" i="13" l="1"/>
  <c r="D102" i="4"/>
  <c r="H50" i="9"/>
  <c r="I1" i="13"/>
  <c r="E57" i="4"/>
  <c r="J14" i="4"/>
  <c r="C14" i="4"/>
  <c r="D119" i="4"/>
  <c r="M14" i="4"/>
  <c r="E194" i="4"/>
  <c r="K269" i="4"/>
  <c r="E149" i="4"/>
  <c r="N13" i="4"/>
  <c r="N6" i="4" s="1"/>
  <c r="K13" i="4"/>
  <c r="K6" i="4" s="1"/>
  <c r="K299" i="4"/>
  <c r="I224" i="4"/>
  <c r="N194" i="4"/>
  <c r="L74" i="4"/>
  <c r="L59" i="4"/>
  <c r="I284" i="4"/>
  <c r="F299" i="4"/>
  <c r="O194" i="4"/>
  <c r="C194" i="4"/>
  <c r="H224" i="4"/>
  <c r="G179" i="4"/>
  <c r="N104" i="4"/>
  <c r="J44" i="4"/>
  <c r="D89" i="4"/>
  <c r="C44" i="4"/>
  <c r="Q103" i="4"/>
  <c r="N299" i="4"/>
  <c r="N269" i="4"/>
  <c r="I194" i="4"/>
  <c r="P239" i="4"/>
  <c r="F239" i="4"/>
  <c r="G164" i="4"/>
  <c r="I269" i="4"/>
  <c r="I134" i="4"/>
  <c r="Q239" i="4"/>
  <c r="G209" i="4"/>
  <c r="D194" i="4"/>
  <c r="D164" i="4"/>
  <c r="G119" i="4"/>
  <c r="K89" i="4"/>
  <c r="I59" i="4"/>
  <c r="K29" i="4"/>
  <c r="C104" i="4"/>
  <c r="E74" i="4"/>
  <c r="H29" i="4"/>
  <c r="F118" i="4"/>
  <c r="O43" i="4"/>
  <c r="O36" i="4" s="1"/>
  <c r="E103" i="4"/>
  <c r="E96" i="4" s="1"/>
  <c r="H284" i="4"/>
  <c r="E13" i="4"/>
  <c r="E6" i="4" s="1"/>
  <c r="C207" i="4"/>
  <c r="R299" i="4"/>
  <c r="F269" i="4"/>
  <c r="L209" i="4"/>
  <c r="Q164" i="4"/>
  <c r="D269" i="4"/>
  <c r="P209" i="4"/>
  <c r="O254" i="4"/>
  <c r="N209" i="4"/>
  <c r="N179" i="4"/>
  <c r="R149" i="4"/>
  <c r="N119" i="4"/>
  <c r="Q134" i="4"/>
  <c r="L119" i="4"/>
  <c r="L254" i="4"/>
  <c r="M239" i="4"/>
  <c r="O209" i="4"/>
  <c r="R194" i="4"/>
  <c r="H194" i="4"/>
  <c r="K179" i="4"/>
  <c r="J164" i="4"/>
  <c r="I149" i="4"/>
  <c r="H134" i="4"/>
  <c r="R104" i="4"/>
  <c r="Q89" i="4"/>
  <c r="R74" i="4"/>
  <c r="F74" i="4"/>
  <c r="P44" i="4"/>
  <c r="Q29" i="4"/>
  <c r="P14" i="4"/>
  <c r="K104" i="4"/>
  <c r="H89" i="4"/>
  <c r="M74" i="4"/>
  <c r="P59" i="4"/>
  <c r="H59" i="4"/>
  <c r="K44" i="4"/>
  <c r="N29" i="4"/>
  <c r="Q14" i="4"/>
  <c r="I103" i="4"/>
  <c r="I96" i="4" s="1"/>
  <c r="L103" i="4"/>
  <c r="L96" i="4" s="1"/>
  <c r="G43" i="4"/>
  <c r="G36" i="4" s="1"/>
  <c r="R284" i="4"/>
  <c r="Q284" i="4"/>
  <c r="E299" i="4"/>
  <c r="J299" i="4"/>
  <c r="P178" i="4"/>
  <c r="P171" i="4" s="1"/>
  <c r="L223" i="4"/>
  <c r="L216" i="4" s="1"/>
  <c r="C58" i="4"/>
  <c r="C51" i="4" s="1"/>
  <c r="Q268" i="4"/>
  <c r="Q261" i="4" s="1"/>
  <c r="M208" i="4"/>
  <c r="M201" i="4" s="1"/>
  <c r="D177" i="4"/>
  <c r="P299" i="4"/>
  <c r="A517" i="20"/>
  <c r="D517" i="20"/>
  <c r="C517" i="20"/>
  <c r="B517" i="20"/>
  <c r="B55" i="20"/>
  <c r="A55" i="20"/>
  <c r="B8" i="20"/>
  <c r="A8" i="20"/>
  <c r="B10" i="20"/>
  <c r="A10" i="20"/>
  <c r="B12" i="20"/>
  <c r="A12" i="20"/>
  <c r="B14" i="20"/>
  <c r="A14" i="20"/>
  <c r="B16" i="20"/>
  <c r="A16" i="20"/>
  <c r="A20" i="20"/>
  <c r="B20" i="20"/>
  <c r="A28" i="20"/>
  <c r="B28" i="20"/>
  <c r="A36" i="20"/>
  <c r="B36" i="20"/>
  <c r="A44" i="20"/>
  <c r="B44" i="20"/>
  <c r="A52" i="20"/>
  <c r="B52" i="20"/>
  <c r="B60" i="20"/>
  <c r="A60" i="20"/>
  <c r="A23" i="20"/>
  <c r="B23" i="20"/>
  <c r="B18" i="20"/>
  <c r="A18" i="20"/>
  <c r="J269" i="4"/>
  <c r="Q254" i="4"/>
  <c r="D209" i="4"/>
  <c r="I164" i="4"/>
  <c r="L269" i="4"/>
  <c r="M254" i="4"/>
  <c r="M224" i="4"/>
  <c r="M194" i="4"/>
  <c r="E164" i="4"/>
  <c r="O269" i="4"/>
  <c r="G269" i="4"/>
  <c r="J239" i="4"/>
  <c r="O224" i="4"/>
  <c r="F209" i="4"/>
  <c r="R179" i="4"/>
  <c r="J179" i="4"/>
  <c r="C164" i="4"/>
  <c r="F149" i="4"/>
  <c r="G134" i="4"/>
  <c r="J119" i="4"/>
  <c r="C269" i="4"/>
  <c r="K194" i="4"/>
  <c r="D149" i="4"/>
  <c r="M134" i="4"/>
  <c r="P119" i="4"/>
  <c r="H119" i="4"/>
  <c r="R254" i="4"/>
  <c r="J254" i="4"/>
  <c r="O239" i="4"/>
  <c r="E239" i="4"/>
  <c r="D224" i="4"/>
  <c r="I209" i="4"/>
  <c r="E209" i="4"/>
  <c r="P194" i="4"/>
  <c r="L194" i="4"/>
  <c r="F194" i="4"/>
  <c r="O179" i="4"/>
  <c r="I179" i="4"/>
  <c r="C179" i="4"/>
  <c r="H164" i="4"/>
  <c r="G149" i="4"/>
  <c r="N134" i="4"/>
  <c r="O119" i="4"/>
  <c r="E119" i="4"/>
  <c r="P104" i="4"/>
  <c r="D104" i="4"/>
  <c r="O89" i="4"/>
  <c r="C89" i="4"/>
  <c r="J74" i="4"/>
  <c r="M59" i="4"/>
  <c r="G59" i="4"/>
  <c r="N44" i="4"/>
  <c r="H44" i="4"/>
  <c r="O29" i="4"/>
  <c r="L14" i="4"/>
  <c r="F14" i="4"/>
  <c r="G104" i="4"/>
  <c r="L89" i="4"/>
  <c r="F89" i="4"/>
  <c r="K74" i="4"/>
  <c r="C74" i="4"/>
  <c r="N59" i="4"/>
  <c r="J59" i="4"/>
  <c r="F59" i="4"/>
  <c r="M44" i="4"/>
  <c r="E44" i="4"/>
  <c r="L29" i="4"/>
  <c r="F29" i="4"/>
  <c r="O14" i="4"/>
  <c r="G14" i="4"/>
  <c r="O73" i="4"/>
  <c r="O66" i="4" s="1"/>
  <c r="L43" i="4"/>
  <c r="L36" i="4" s="1"/>
  <c r="H73" i="4"/>
  <c r="H66" i="4" s="1"/>
  <c r="M118" i="4"/>
  <c r="M111" i="4" s="1"/>
  <c r="K118" i="4"/>
  <c r="K111" i="4" s="1"/>
  <c r="I28" i="4"/>
  <c r="I21" i="4" s="1"/>
  <c r="F43" i="4"/>
  <c r="F36" i="4" s="1"/>
  <c r="D73" i="4"/>
  <c r="D66" i="4" s="1"/>
  <c r="R88" i="4"/>
  <c r="R81" i="4" s="1"/>
  <c r="Q58" i="4"/>
  <c r="L284" i="4"/>
  <c r="D284" i="4"/>
  <c r="K284" i="4"/>
  <c r="C284" i="4"/>
  <c r="C299" i="4"/>
  <c r="M299" i="4"/>
  <c r="H299" i="4"/>
  <c r="L299" i="4"/>
  <c r="A5" i="20"/>
  <c r="B5" i="20"/>
  <c r="C607" i="20"/>
  <c r="A607" i="20"/>
  <c r="D607" i="20"/>
  <c r="B607" i="20"/>
  <c r="J88" i="4"/>
  <c r="J81" i="4" s="1"/>
  <c r="I73" i="4"/>
  <c r="I66" i="4" s="1"/>
  <c r="M163" i="4"/>
  <c r="M156" i="4" s="1"/>
  <c r="R58" i="4"/>
  <c r="R51" i="4" s="1"/>
  <c r="K2" i="13"/>
  <c r="A9" i="20"/>
  <c r="B9" i="20"/>
  <c r="B11" i="20"/>
  <c r="A11" i="20"/>
  <c r="A13" i="20"/>
  <c r="B13" i="20"/>
  <c r="B15" i="20"/>
  <c r="A15" i="20"/>
  <c r="B21" i="20"/>
  <c r="A21" i="20"/>
  <c r="A64" i="20"/>
  <c r="B64" i="20"/>
  <c r="B48" i="20"/>
  <c r="A48" i="20"/>
  <c r="B32" i="20"/>
  <c r="A32" i="20"/>
  <c r="A6" i="20"/>
  <c r="AL64" i="6"/>
  <c r="AN106" i="6"/>
  <c r="H192" i="4"/>
  <c r="AN94" i="6"/>
  <c r="O162" i="4"/>
  <c r="AB70" i="6"/>
  <c r="I70" i="6" s="1"/>
  <c r="E222" i="4"/>
  <c r="I252" i="4"/>
  <c r="Q252" i="4"/>
  <c r="N207" i="4"/>
  <c r="R252" i="4"/>
  <c r="N132" i="4"/>
  <c r="AN82" i="6"/>
  <c r="V106" i="6"/>
  <c r="V109" i="6" s="1"/>
  <c r="AM34" i="6"/>
  <c r="AM37" i="6" s="1"/>
  <c r="V82" i="6"/>
  <c r="C82" i="6" s="1"/>
  <c r="AE28" i="6"/>
  <c r="AE31" i="6" s="1"/>
  <c r="G252" i="4"/>
  <c r="H117" i="4"/>
  <c r="I237" i="4"/>
  <c r="J87" i="4"/>
  <c r="P237" i="4"/>
  <c r="Q192" i="4"/>
  <c r="I162" i="4"/>
  <c r="H237" i="4"/>
  <c r="M192" i="4"/>
  <c r="AF94" i="6"/>
  <c r="M94" i="6" s="1"/>
  <c r="X82" i="6"/>
  <c r="E82" i="6" s="1"/>
  <c r="AH112" i="6"/>
  <c r="O112" i="6" s="1"/>
  <c r="AD88" i="6"/>
  <c r="K88" i="6" s="1"/>
  <c r="Y28" i="6"/>
  <c r="F28" i="6" s="1"/>
  <c r="D237" i="4"/>
  <c r="AH94" i="6"/>
  <c r="O94" i="6" s="1"/>
  <c r="AD58" i="6"/>
  <c r="K58" i="6" s="1"/>
  <c r="L267" i="4"/>
  <c r="AF118" i="6"/>
  <c r="AF121" i="6" s="1"/>
  <c r="AN76" i="6"/>
  <c r="AN79" i="6" s="1"/>
  <c r="K192" i="4"/>
  <c r="F147" i="4"/>
  <c r="D252" i="4"/>
  <c r="R222" i="4"/>
  <c r="K177" i="4"/>
  <c r="H42" i="4"/>
  <c r="AL10" i="6"/>
  <c r="AL13" i="6" s="1"/>
  <c r="AE16" i="6"/>
  <c r="AE19" i="6" s="1"/>
  <c r="AK46" i="6"/>
  <c r="R46" i="6" s="1"/>
  <c r="AG40" i="6"/>
  <c r="AG43" i="6" s="1"/>
  <c r="X76" i="6"/>
  <c r="X79" i="6" s="1"/>
  <c r="AJ88" i="6"/>
  <c r="Q88" i="6" s="1"/>
  <c r="AB106" i="6"/>
  <c r="I106" i="6" s="1"/>
  <c r="AB112" i="6"/>
  <c r="I112" i="6" s="1"/>
  <c r="X118" i="6"/>
  <c r="X121" i="6" s="1"/>
  <c r="AN118" i="6"/>
  <c r="AN121" i="6" s="1"/>
  <c r="V58" i="6"/>
  <c r="C58" i="6" s="1"/>
  <c r="AL58" i="6"/>
  <c r="AH70" i="6"/>
  <c r="O70" i="6" s="1"/>
  <c r="AD82" i="6"/>
  <c r="AD85" i="6" s="1"/>
  <c r="Z94" i="6"/>
  <c r="G94" i="6" s="1"/>
  <c r="AC16" i="6"/>
  <c r="AC19" i="6" s="1"/>
  <c r="W34" i="6"/>
  <c r="W37" i="6" s="1"/>
  <c r="AI46" i="6"/>
  <c r="P46" i="6" s="1"/>
  <c r="AI22" i="6"/>
  <c r="P22" i="6" s="1"/>
  <c r="AO28" i="6"/>
  <c r="AD64" i="6"/>
  <c r="K64" i="6" s="1"/>
  <c r="Z76" i="6"/>
  <c r="Z79" i="6" s="1"/>
  <c r="V88" i="6"/>
  <c r="C88" i="6" s="1"/>
  <c r="AL88" i="6"/>
  <c r="AL91" i="6" s="1"/>
  <c r="AH100" i="6"/>
  <c r="O100" i="6" s="1"/>
  <c r="AD106" i="6"/>
  <c r="AD109" i="6" s="1"/>
  <c r="Z112" i="6"/>
  <c r="G112" i="6" s="1"/>
  <c r="V118" i="6"/>
  <c r="V121" i="6" s="1"/>
  <c r="AL118" i="6"/>
  <c r="AL121" i="6" s="1"/>
  <c r="X58" i="6"/>
  <c r="E58" i="6" s="1"/>
  <c r="AN58" i="6"/>
  <c r="AN61" i="6" s="1"/>
  <c r="AF70" i="6"/>
  <c r="M70" i="6" s="1"/>
  <c r="AN70" i="6"/>
  <c r="AB82" i="6"/>
  <c r="AB85" i="6" s="1"/>
  <c r="AJ82" i="6"/>
  <c r="Q82" i="6" s="1"/>
  <c r="X94" i="6"/>
  <c r="E94" i="6" s="1"/>
  <c r="H27" i="4"/>
  <c r="D87" i="4"/>
  <c r="O102" i="4"/>
  <c r="R12" i="4"/>
  <c r="F102" i="4"/>
  <c r="D132" i="4"/>
  <c r="K147" i="4"/>
  <c r="C177" i="4"/>
  <c r="O177" i="4"/>
  <c r="D192" i="4"/>
  <c r="L192" i="4"/>
  <c r="G207" i="4"/>
  <c r="Q207" i="4"/>
  <c r="F222" i="4"/>
  <c r="N222" i="4"/>
  <c r="E237" i="4"/>
  <c r="M237" i="4"/>
  <c r="F252" i="4"/>
  <c r="N252" i="4"/>
  <c r="I132" i="4"/>
  <c r="L147" i="4"/>
  <c r="O192" i="4"/>
  <c r="K222" i="4"/>
  <c r="C267" i="4"/>
  <c r="O267" i="4"/>
  <c r="O132" i="4"/>
  <c r="N147" i="4"/>
  <c r="G162" i="4"/>
  <c r="F177" i="4"/>
  <c r="J207" i="4"/>
  <c r="J237" i="4"/>
  <c r="E267" i="4"/>
  <c r="D267" i="4"/>
  <c r="H177" i="4"/>
  <c r="Q222" i="4"/>
  <c r="M162" i="4"/>
  <c r="P207" i="4"/>
  <c r="F267" i="4"/>
  <c r="M252" i="4"/>
  <c r="H207" i="4"/>
  <c r="P177" i="4"/>
  <c r="Q162" i="4"/>
  <c r="I222" i="4"/>
  <c r="D207" i="4"/>
  <c r="AJ94" i="6"/>
  <c r="AB94" i="6"/>
  <c r="I94" i="6" s="1"/>
  <c r="AF82" i="6"/>
  <c r="AJ70" i="6"/>
  <c r="Q70" i="6" s="1"/>
  <c r="AF58" i="6"/>
  <c r="N267" i="4"/>
  <c r="AD118" i="6"/>
  <c r="AL106" i="6"/>
  <c r="Z100" i="6"/>
  <c r="AH76" i="6"/>
  <c r="O76" i="6" s="1"/>
  <c r="V64" i="6"/>
  <c r="AA22" i="6"/>
  <c r="AA25" i="6" s="1"/>
  <c r="AK16" i="6"/>
  <c r="L177" i="4"/>
  <c r="AL82" i="6"/>
  <c r="AL85" i="6" s="1"/>
  <c r="Z70" i="6"/>
  <c r="Z73" i="6" s="1"/>
  <c r="AJ112" i="6"/>
  <c r="Q112" i="6" s="1"/>
  <c r="AF100" i="6"/>
  <c r="M100" i="6" s="1"/>
  <c r="AB64" i="6"/>
  <c r="AB67" i="6" s="1"/>
  <c r="AK34" i="6"/>
  <c r="R34" i="6" s="1"/>
  <c r="M267" i="4"/>
  <c r="G222" i="4"/>
  <c r="N177" i="4"/>
  <c r="G132" i="4"/>
  <c r="G267" i="4"/>
  <c r="F237" i="4"/>
  <c r="J252" i="4"/>
  <c r="Q237" i="4"/>
  <c r="C237" i="4"/>
  <c r="J222" i="4"/>
  <c r="M207" i="4"/>
  <c r="P192" i="4"/>
  <c r="H162" i="4"/>
  <c r="I117" i="4"/>
  <c r="AM112" i="6"/>
  <c r="C6" i="20"/>
  <c r="D6" i="20"/>
  <c r="C9" i="20"/>
  <c r="D9" i="20"/>
  <c r="C11" i="20"/>
  <c r="D11" i="20"/>
  <c r="C13" i="20"/>
  <c r="D13" i="20"/>
  <c r="C15" i="20"/>
  <c r="D15" i="20"/>
  <c r="C21" i="20"/>
  <c r="D21" i="20"/>
  <c r="C64" i="20"/>
  <c r="D64" i="20"/>
  <c r="C48" i="20"/>
  <c r="D48" i="20"/>
  <c r="C32" i="20"/>
  <c r="D32" i="20"/>
  <c r="C4" i="20"/>
  <c r="D4" i="20"/>
  <c r="C2" i="20"/>
  <c r="D2" i="20"/>
  <c r="C8" i="20"/>
  <c r="D8" i="20"/>
  <c r="C10" i="20"/>
  <c r="D10" i="20"/>
  <c r="C12" i="20"/>
  <c r="D12" i="20"/>
  <c r="C14" i="20"/>
  <c r="D14" i="20"/>
  <c r="C16" i="20"/>
  <c r="D16" i="20"/>
  <c r="C20" i="20"/>
  <c r="D20" i="20"/>
  <c r="C28" i="20"/>
  <c r="D28" i="20"/>
  <c r="C36" i="20"/>
  <c r="D36" i="20"/>
  <c r="C44" i="20"/>
  <c r="D44" i="20"/>
  <c r="C52" i="20"/>
  <c r="D52" i="20"/>
  <c r="C60" i="20"/>
  <c r="D60" i="20"/>
  <c r="C23" i="20"/>
  <c r="D23" i="20"/>
  <c r="C18" i="20"/>
  <c r="D18" i="20"/>
  <c r="C5" i="20"/>
  <c r="D5" i="20"/>
  <c r="C55" i="20"/>
  <c r="D55" i="20"/>
  <c r="O57" i="4"/>
  <c r="M117" i="4"/>
  <c r="H72" i="4"/>
  <c r="C132" i="4"/>
  <c r="AN136" i="6"/>
  <c r="AN139" i="6" s="1"/>
  <c r="A625" i="17"/>
  <c r="A601" i="17"/>
  <c r="A577" i="17"/>
  <c r="A553" i="17"/>
  <c r="A529" i="17"/>
  <c r="A505" i="17"/>
  <c r="A481" i="17"/>
  <c r="A457" i="17"/>
  <c r="A433" i="17"/>
  <c r="A409" i="17"/>
  <c r="A385" i="17"/>
  <c r="A361" i="17"/>
  <c r="A337" i="17"/>
  <c r="A313" i="17"/>
  <c r="A289" i="17"/>
  <c r="A265" i="17"/>
  <c r="A241" i="17"/>
  <c r="A217" i="17"/>
  <c r="A193" i="17"/>
  <c r="A169" i="17"/>
  <c r="C147" i="4"/>
  <c r="A145" i="17"/>
  <c r="A121" i="17"/>
  <c r="A97" i="17"/>
  <c r="A73" i="17"/>
  <c r="A49" i="17"/>
  <c r="V76" i="6"/>
  <c r="C76" i="6" s="1"/>
  <c r="AO154" i="6"/>
  <c r="AG154" i="6"/>
  <c r="Y154" i="6"/>
  <c r="AJ154" i="6"/>
  <c r="AB154" i="6"/>
  <c r="AN148" i="6"/>
  <c r="AF148" i="6"/>
  <c r="X148" i="6"/>
  <c r="AG148" i="6"/>
  <c r="AJ142" i="6"/>
  <c r="AO142" i="6"/>
  <c r="AG142" i="6"/>
  <c r="Y142" i="6"/>
  <c r="AD142" i="6"/>
  <c r="AI148" i="6"/>
  <c r="AM154" i="6"/>
  <c r="AE154" i="6"/>
  <c r="W154" i="6"/>
  <c r="AH154" i="6"/>
  <c r="Z154" i="6"/>
  <c r="AL148" i="6"/>
  <c r="AD148" i="6"/>
  <c r="V148" i="6"/>
  <c r="AC148" i="6"/>
  <c r="AH142" i="6"/>
  <c r="AM142" i="6"/>
  <c r="AE142" i="6"/>
  <c r="W142" i="6"/>
  <c r="Z142" i="6"/>
  <c r="AE148" i="6"/>
  <c r="AK154" i="6"/>
  <c r="AC154" i="6"/>
  <c r="AN154" i="6"/>
  <c r="AF154" i="6"/>
  <c r="X154" i="6"/>
  <c r="AJ148" i="6"/>
  <c r="AB148" i="6"/>
  <c r="AO148" i="6"/>
  <c r="Y148" i="6"/>
  <c r="AB142" i="6"/>
  <c r="AK142" i="6"/>
  <c r="AC142" i="6"/>
  <c r="AL142" i="6"/>
  <c r="V142" i="6"/>
  <c r="AA148" i="6"/>
  <c r="AI154" i="6"/>
  <c r="AA154" i="6"/>
  <c r="AL154" i="6"/>
  <c r="AD154" i="6"/>
  <c r="V154" i="6"/>
  <c r="AH148" i="6"/>
  <c r="Z148" i="6"/>
  <c r="AK148" i="6"/>
  <c r="AN142" i="6"/>
  <c r="X142" i="6"/>
  <c r="AI142" i="6"/>
  <c r="AA142" i="6"/>
  <c r="AF142" i="6"/>
  <c r="AM148" i="6"/>
  <c r="W148" i="6"/>
  <c r="AK136" i="6"/>
  <c r="AO130" i="6"/>
  <c r="Y130" i="6"/>
  <c r="AI136" i="6"/>
  <c r="AA136" i="6"/>
  <c r="AM130" i="6"/>
  <c r="AE130" i="6"/>
  <c r="W130" i="6"/>
  <c r="AF130" i="6"/>
  <c r="AL136" i="6"/>
  <c r="V136" i="6"/>
  <c r="AD130" i="6"/>
  <c r="AO124" i="6"/>
  <c r="AG124" i="6"/>
  <c r="W124" i="6"/>
  <c r="AF124" i="6"/>
  <c r="X124" i="6"/>
  <c r="AG136" i="6"/>
  <c r="AK130" i="6"/>
  <c r="AF136" i="6"/>
  <c r="AJ130" i="6"/>
  <c r="AN124" i="6"/>
  <c r="Z136" i="6"/>
  <c r="Z130" i="6"/>
  <c r="AI124" i="6"/>
  <c r="AA124" i="6"/>
  <c r="AH124" i="6"/>
  <c r="Z124" i="6"/>
  <c r="Y124" i="6"/>
  <c r="AJ136" i="6"/>
  <c r="AC136" i="6"/>
  <c r="AG130" i="6"/>
  <c r="AM136" i="6"/>
  <c r="AE136" i="6"/>
  <c r="W136" i="6"/>
  <c r="AI130" i="6"/>
  <c r="AA130" i="6"/>
  <c r="AB136" i="6"/>
  <c r="X130" i="6"/>
  <c r="AD136" i="6"/>
  <c r="AL130" i="6"/>
  <c r="V130" i="6"/>
  <c r="AK124" i="6"/>
  <c r="AC124" i="6"/>
  <c r="AJ124" i="6"/>
  <c r="AB124" i="6"/>
  <c r="AO136" i="6"/>
  <c r="Y136" i="6"/>
  <c r="AC130" i="6"/>
  <c r="X136" i="6"/>
  <c r="AB130" i="6"/>
  <c r="AH136" i="6"/>
  <c r="AH130" i="6"/>
  <c r="AM124" i="6"/>
  <c r="AE124" i="6"/>
  <c r="AL124" i="6"/>
  <c r="AD124" i="6"/>
  <c r="V124" i="6"/>
  <c r="AN130" i="6"/>
  <c r="F311" i="4"/>
  <c r="AA10" i="6"/>
  <c r="AA13" i="6" s="1"/>
  <c r="AF34" i="6"/>
  <c r="M34" i="6" s="1"/>
  <c r="AM64" i="6"/>
  <c r="AM67" i="6" s="1"/>
  <c r="W88" i="6"/>
  <c r="AA106" i="6"/>
  <c r="AA109" i="6" s="1"/>
  <c r="AA58" i="6"/>
  <c r="AA61" i="6" s="1"/>
  <c r="AI94" i="6"/>
  <c r="P94" i="6" s="1"/>
  <c r="Y34" i="6"/>
  <c r="F34" i="6" s="1"/>
  <c r="AC46" i="6"/>
  <c r="J46" i="6" s="1"/>
  <c r="AG22" i="6"/>
  <c r="N22" i="6" s="1"/>
  <c r="Y40" i="6"/>
  <c r="F40" i="6" s="1"/>
  <c r="AO40" i="6"/>
  <c r="AO43" i="6" s="1"/>
  <c r="AJ64" i="6"/>
  <c r="AJ67" i="6" s="1"/>
  <c r="AF76" i="6"/>
  <c r="AF79" i="6" s="1"/>
  <c r="AB88" i="6"/>
  <c r="AB91" i="6" s="1"/>
  <c r="X100" i="6"/>
  <c r="E100" i="6" s="1"/>
  <c r="AN100" i="6"/>
  <c r="AN103" i="6" s="1"/>
  <c r="AJ106" i="6"/>
  <c r="AJ109" i="6" s="1"/>
  <c r="X112" i="6"/>
  <c r="X115" i="6" s="1"/>
  <c r="AF112" i="6"/>
  <c r="M112" i="6" s="1"/>
  <c r="AN112" i="6"/>
  <c r="AN115" i="6" s="1"/>
  <c r="AB118" i="6"/>
  <c r="AB121" i="6" s="1"/>
  <c r="AJ118" i="6"/>
  <c r="AJ121" i="6" s="1"/>
  <c r="Z58" i="6"/>
  <c r="G58" i="6" s="1"/>
  <c r="AH58" i="6"/>
  <c r="O58" i="6" s="1"/>
  <c r="V70" i="6"/>
  <c r="AP70" i="6" s="1"/>
  <c r="AP73" i="6" s="1"/>
  <c r="AD70" i="6"/>
  <c r="AD73" i="6" s="1"/>
  <c r="AL70" i="6"/>
  <c r="Z82" i="6"/>
  <c r="Z85" i="6" s="1"/>
  <c r="AH82" i="6"/>
  <c r="AH85" i="6" s="1"/>
  <c r="V94" i="6"/>
  <c r="C94" i="6" s="1"/>
  <c r="AD94" i="6"/>
  <c r="K94" i="6" s="1"/>
  <c r="AL94" i="6"/>
  <c r="AG16" i="6"/>
  <c r="AG19" i="6" s="1"/>
  <c r="AO16" i="6"/>
  <c r="AO19" i="6" s="1"/>
  <c r="AI34" i="6"/>
  <c r="P34" i="6" s="1"/>
  <c r="W46" i="6"/>
  <c r="W49" i="6" s="1"/>
  <c r="W22" i="6"/>
  <c r="W25" i="6" s="1"/>
  <c r="AE22" i="6"/>
  <c r="L22" i="6" s="1"/>
  <c r="AM22" i="6"/>
  <c r="AK28" i="6"/>
  <c r="R28" i="6" s="1"/>
  <c r="AM40" i="6"/>
  <c r="Z64" i="6"/>
  <c r="G64" i="6" s="1"/>
  <c r="AH64" i="6"/>
  <c r="AH67" i="6" s="1"/>
  <c r="AD76" i="6"/>
  <c r="AD79" i="6" s="1"/>
  <c r="AL76" i="6"/>
  <c r="Z88" i="6"/>
  <c r="Z91" i="6" s="1"/>
  <c r="AH88" i="6"/>
  <c r="O88" i="6" s="1"/>
  <c r="V100" i="6"/>
  <c r="C100" i="6" s="1"/>
  <c r="AD100" i="6"/>
  <c r="K100" i="6" s="1"/>
  <c r="AL100" i="6"/>
  <c r="Z106" i="6"/>
  <c r="G106" i="6" s="1"/>
  <c r="AH106" i="6"/>
  <c r="O106" i="6" s="1"/>
  <c r="V112" i="6"/>
  <c r="V115" i="6" s="1"/>
  <c r="AD112" i="6"/>
  <c r="K112" i="6" s="1"/>
  <c r="AL112" i="6"/>
  <c r="AL115" i="6" s="1"/>
  <c r="Z118" i="6"/>
  <c r="G118" i="6" s="1"/>
  <c r="AH118" i="6"/>
  <c r="AH121" i="6" s="1"/>
  <c r="AB58" i="6"/>
  <c r="AB61" i="6" s="1"/>
  <c r="AJ58" i="6"/>
  <c r="Q58" i="6" s="1"/>
  <c r="X70" i="6"/>
  <c r="X73" i="6" s="1"/>
  <c r="F297" i="4"/>
  <c r="G297" i="4"/>
  <c r="I282" i="4"/>
  <c r="F282" i="4"/>
  <c r="E72" i="4"/>
  <c r="J117" i="4"/>
  <c r="O12" i="4"/>
  <c r="F57" i="4"/>
  <c r="P102" i="4"/>
  <c r="N12" i="4"/>
  <c r="I42" i="4"/>
  <c r="J57" i="4"/>
  <c r="J72" i="4"/>
  <c r="N87" i="4"/>
  <c r="F117" i="4"/>
  <c r="I12" i="4"/>
  <c r="Q12" i="4"/>
  <c r="F27" i="4"/>
  <c r="J27" i="4"/>
  <c r="R27" i="4"/>
  <c r="Q42" i="4"/>
  <c r="H57" i="4"/>
  <c r="N57" i="4"/>
  <c r="R57" i="4"/>
  <c r="G72" i="4"/>
  <c r="M72" i="4"/>
  <c r="Q72" i="4"/>
  <c r="F87" i="4"/>
  <c r="P87" i="4"/>
  <c r="C102" i="4"/>
  <c r="K102" i="4"/>
  <c r="Q102" i="4"/>
  <c r="H12" i="4"/>
  <c r="P12" i="4"/>
  <c r="M27" i="4"/>
  <c r="Q27" i="4"/>
  <c r="J42" i="4"/>
  <c r="N42" i="4"/>
  <c r="R42" i="4"/>
  <c r="I57" i="4"/>
  <c r="F72" i="4"/>
  <c r="R72" i="4"/>
  <c r="K87" i="4"/>
  <c r="Q87" i="4"/>
  <c r="J102" i="4"/>
  <c r="R102" i="4"/>
  <c r="E117" i="4"/>
  <c r="K117" i="4"/>
  <c r="H132" i="4"/>
  <c r="L132" i="4"/>
  <c r="P132" i="4"/>
  <c r="E147" i="4"/>
  <c r="I147" i="4"/>
  <c r="M147" i="4"/>
  <c r="Q147" i="4"/>
  <c r="F162" i="4"/>
  <c r="J162" i="4"/>
  <c r="N162" i="4"/>
  <c r="R162" i="4"/>
  <c r="N297" i="4"/>
  <c r="M57" i="4"/>
  <c r="G57" i="4"/>
  <c r="N282" i="4"/>
  <c r="L102" i="4"/>
  <c r="G42" i="4"/>
  <c r="E12" i="4"/>
  <c r="O42" i="4"/>
  <c r="H87" i="4"/>
  <c r="L117" i="4"/>
  <c r="M12" i="4"/>
  <c r="D27" i="4"/>
  <c r="L27" i="4"/>
  <c r="E42" i="4"/>
  <c r="D57" i="4"/>
  <c r="P57" i="4"/>
  <c r="C72" i="4"/>
  <c r="O72" i="4"/>
  <c r="R87" i="4"/>
  <c r="G102" i="4"/>
  <c r="L12" i="4"/>
  <c r="L42" i="4"/>
  <c r="Q57" i="4"/>
  <c r="L72" i="4"/>
  <c r="G87" i="4"/>
  <c r="N102" i="4"/>
  <c r="C117" i="4"/>
  <c r="O117" i="4"/>
  <c r="J132" i="4"/>
  <c r="R132" i="4"/>
  <c r="G147" i="4"/>
  <c r="O147" i="4"/>
  <c r="D162" i="4"/>
  <c r="L162" i="4"/>
  <c r="E177" i="4"/>
  <c r="I177" i="4"/>
  <c r="M177" i="4"/>
  <c r="Q177" i="4"/>
  <c r="F192" i="4"/>
  <c r="J192" i="4"/>
  <c r="N192" i="4"/>
  <c r="R192" i="4"/>
  <c r="E207" i="4"/>
  <c r="I207" i="4"/>
  <c r="O207" i="4"/>
  <c r="D222" i="4"/>
  <c r="H222" i="4"/>
  <c r="L222" i="4"/>
  <c r="P222" i="4"/>
  <c r="G237" i="4"/>
  <c r="K237" i="4"/>
  <c r="O237" i="4"/>
  <c r="H252" i="4"/>
  <c r="L252" i="4"/>
  <c r="P252" i="4"/>
  <c r="R117" i="4"/>
  <c r="E132" i="4"/>
  <c r="M132" i="4"/>
  <c r="H147" i="4"/>
  <c r="P147" i="4"/>
  <c r="G192" i="4"/>
  <c r="F207" i="4"/>
  <c r="N237" i="4"/>
  <c r="K252" i="4"/>
  <c r="K267" i="4"/>
  <c r="N117" i="4"/>
  <c r="K132" i="4"/>
  <c r="J147" i="4"/>
  <c r="R147" i="4"/>
  <c r="K162" i="4"/>
  <c r="J177" i="4"/>
  <c r="R177" i="4"/>
  <c r="C192" i="4"/>
  <c r="R207" i="4"/>
  <c r="O222" i="4"/>
  <c r="R237" i="4"/>
  <c r="O252" i="4"/>
  <c r="I267" i="4"/>
  <c r="Q267" i="4"/>
  <c r="H267" i="4"/>
  <c r="P267" i="4"/>
  <c r="I192" i="4"/>
  <c r="L207" i="4"/>
  <c r="L237" i="4"/>
  <c r="E162" i="4"/>
  <c r="E192" i="4"/>
  <c r="M222" i="4"/>
  <c r="E252" i="4"/>
  <c r="J267" i="4"/>
  <c r="R267" i="4"/>
  <c r="G177" i="4"/>
  <c r="P162" i="4"/>
  <c r="F132" i="4"/>
  <c r="M87" i="4"/>
  <c r="P42" i="4"/>
  <c r="O27" i="4"/>
  <c r="F12" i="4"/>
  <c r="AD46" i="6"/>
  <c r="K46" i="6" s="1"/>
  <c r="I72" i="4"/>
  <c r="L57" i="4"/>
  <c r="AE76" i="6"/>
  <c r="AE79" i="6" s="1"/>
  <c r="I102" i="4"/>
  <c r="P27" i="4"/>
  <c r="G12" i="4"/>
  <c r="D117" i="4"/>
  <c r="C162" i="4"/>
  <c r="Q282" i="4"/>
  <c r="I297" i="4"/>
  <c r="E27" i="4"/>
  <c r="D42" i="4"/>
  <c r="N327" i="4"/>
  <c r="F304" i="4"/>
  <c r="I27" i="4"/>
  <c r="R386" i="4"/>
  <c r="N386" i="4"/>
  <c r="J386" i="4"/>
  <c r="D386" i="4"/>
  <c r="O386" i="4"/>
  <c r="M386" i="4"/>
  <c r="I386" i="4"/>
  <c r="E386" i="4"/>
  <c r="K371" i="4"/>
  <c r="L356" i="4"/>
  <c r="D356" i="4"/>
  <c r="I371" i="4"/>
  <c r="O356" i="4"/>
  <c r="G356" i="4"/>
  <c r="P341" i="4"/>
  <c r="H341" i="4"/>
  <c r="C356" i="4"/>
  <c r="Q341" i="4"/>
  <c r="I341" i="4"/>
  <c r="P326" i="4"/>
  <c r="K311" i="4"/>
  <c r="C311" i="4"/>
  <c r="N326" i="4"/>
  <c r="L311" i="4"/>
  <c r="D311" i="4"/>
  <c r="G371" i="4"/>
  <c r="R356" i="4"/>
  <c r="J356" i="4"/>
  <c r="E371" i="4"/>
  <c r="R371" i="4"/>
  <c r="N371" i="4"/>
  <c r="J371" i="4"/>
  <c r="F371" i="4"/>
  <c r="M356" i="4"/>
  <c r="E356" i="4"/>
  <c r="R341" i="4"/>
  <c r="J341" i="4"/>
  <c r="K341" i="4"/>
  <c r="C341" i="4"/>
  <c r="L326" i="4"/>
  <c r="M311" i="4"/>
  <c r="E311" i="4"/>
  <c r="J326" i="4"/>
  <c r="O326" i="4"/>
  <c r="K326" i="4"/>
  <c r="G326" i="4"/>
  <c r="C326" i="4"/>
  <c r="R311" i="4"/>
  <c r="J311" i="4"/>
  <c r="R387" i="4"/>
  <c r="N387" i="4"/>
  <c r="J387" i="4"/>
  <c r="G372" i="4"/>
  <c r="P357" i="4"/>
  <c r="H357" i="4"/>
  <c r="P372" i="4"/>
  <c r="L372" i="4"/>
  <c r="H372" i="4"/>
  <c r="D372" i="4"/>
  <c r="Q357" i="4"/>
  <c r="I357" i="4"/>
  <c r="E372" i="4"/>
  <c r="P342" i="4"/>
  <c r="H342" i="4"/>
  <c r="M342" i="4"/>
  <c r="E342" i="4"/>
  <c r="L327" i="4"/>
  <c r="K312" i="4"/>
  <c r="C312" i="4"/>
  <c r="O327" i="4"/>
  <c r="K327" i="4"/>
  <c r="G327" i="4"/>
  <c r="C327" i="4"/>
  <c r="P312" i="4"/>
  <c r="H312" i="4"/>
  <c r="R327" i="4"/>
  <c r="H387" i="4"/>
  <c r="D387" i="4"/>
  <c r="O387" i="4"/>
  <c r="K387" i="4"/>
  <c r="G387" i="4"/>
  <c r="C387" i="4"/>
  <c r="C372" i="4"/>
  <c r="R357" i="4"/>
  <c r="J357" i="4"/>
  <c r="K357" i="4"/>
  <c r="Q372" i="4"/>
  <c r="N342" i="4"/>
  <c r="F342" i="4"/>
  <c r="K342" i="4"/>
  <c r="C342" i="4"/>
  <c r="H327" i="4"/>
  <c r="Q312" i="4"/>
  <c r="I312" i="4"/>
  <c r="F327" i="4"/>
  <c r="R312" i="4"/>
  <c r="J312" i="4"/>
  <c r="Q374" i="4"/>
  <c r="I374" i="4"/>
  <c r="E374" i="4"/>
  <c r="D359" i="4"/>
  <c r="R374" i="4"/>
  <c r="N374" i="4"/>
  <c r="J374" i="4"/>
  <c r="F374" i="4"/>
  <c r="E359" i="4"/>
  <c r="P344" i="4"/>
  <c r="H344" i="4"/>
  <c r="M344" i="4"/>
  <c r="O314" i="4"/>
  <c r="G314" i="4"/>
  <c r="Q329" i="4"/>
  <c r="M329" i="4"/>
  <c r="I329" i="4"/>
  <c r="D314" i="4"/>
  <c r="K389" i="4"/>
  <c r="G389" i="4"/>
  <c r="R344" i="4"/>
  <c r="J344" i="4"/>
  <c r="R329" i="4"/>
  <c r="M314" i="4"/>
  <c r="Q43" i="4"/>
  <c r="Q36" i="4" s="1"/>
  <c r="F313" i="4"/>
  <c r="N313" i="4"/>
  <c r="E328" i="4"/>
  <c r="D328" i="4"/>
  <c r="G343" i="4"/>
  <c r="O343" i="4"/>
  <c r="F343" i="4"/>
  <c r="N343" i="4"/>
  <c r="I358" i="4"/>
  <c r="P373" i="4"/>
  <c r="J358" i="4"/>
  <c r="G373" i="4"/>
  <c r="K373" i="4"/>
  <c r="O373" i="4"/>
  <c r="L313" i="4"/>
  <c r="J328" i="4"/>
  <c r="N328" i="4"/>
  <c r="E343" i="4"/>
  <c r="D343" i="4"/>
  <c r="L343" i="4"/>
  <c r="K358" i="4"/>
  <c r="H358" i="4"/>
  <c r="I388" i="4"/>
  <c r="O388" i="4"/>
  <c r="D388" i="4"/>
  <c r="M388" i="4"/>
  <c r="J388" i="4"/>
  <c r="N388" i="4"/>
  <c r="R388" i="4"/>
  <c r="J313" i="4"/>
  <c r="R313" i="4"/>
  <c r="K328" i="4"/>
  <c r="E313" i="4"/>
  <c r="C343" i="4"/>
  <c r="M358" i="4"/>
  <c r="F358" i="4"/>
  <c r="N358" i="4"/>
  <c r="M373" i="4"/>
  <c r="H313" i="4"/>
  <c r="C313" i="4"/>
  <c r="L328" i="4"/>
  <c r="H328" i="4"/>
  <c r="I343" i="4"/>
  <c r="C358" i="4"/>
  <c r="G358" i="4"/>
  <c r="O358" i="4"/>
  <c r="L358" i="4"/>
  <c r="C388" i="4"/>
  <c r="H388" i="4"/>
  <c r="Q388" i="4"/>
  <c r="F388" i="4"/>
  <c r="L388" i="4"/>
  <c r="P388" i="4"/>
  <c r="P386" i="4"/>
  <c r="L386" i="4"/>
  <c r="H386" i="4"/>
  <c r="F386" i="4"/>
  <c r="Q386" i="4"/>
  <c r="K386" i="4"/>
  <c r="G386" i="4"/>
  <c r="C386" i="4"/>
  <c r="C371" i="4"/>
  <c r="P356" i="4"/>
  <c r="H356" i="4"/>
  <c r="Q371" i="4"/>
  <c r="K356" i="4"/>
  <c r="L341" i="4"/>
  <c r="D341" i="4"/>
  <c r="M341" i="4"/>
  <c r="E341" i="4"/>
  <c r="H326" i="4"/>
  <c r="O311" i="4"/>
  <c r="G311" i="4"/>
  <c r="F326" i="4"/>
  <c r="P311" i="4"/>
  <c r="H311" i="4"/>
  <c r="O371" i="4"/>
  <c r="N356" i="4"/>
  <c r="F356" i="4"/>
  <c r="M371" i="4"/>
  <c r="P371" i="4"/>
  <c r="L371" i="4"/>
  <c r="H371" i="4"/>
  <c r="D371" i="4"/>
  <c r="Q356" i="4"/>
  <c r="I356" i="4"/>
  <c r="N341" i="4"/>
  <c r="F341" i="4"/>
  <c r="O341" i="4"/>
  <c r="G341" i="4"/>
  <c r="D326" i="4"/>
  <c r="Q311" i="4"/>
  <c r="I311" i="4"/>
  <c r="R326" i="4"/>
  <c r="Q326" i="4"/>
  <c r="M326" i="4"/>
  <c r="I326" i="4"/>
  <c r="E326" i="4"/>
  <c r="N311" i="4"/>
  <c r="P387" i="4"/>
  <c r="L387" i="4"/>
  <c r="O372" i="4"/>
  <c r="L357" i="4"/>
  <c r="D357" i="4"/>
  <c r="R372" i="4"/>
  <c r="N372" i="4"/>
  <c r="J372" i="4"/>
  <c r="F372" i="4"/>
  <c r="M357" i="4"/>
  <c r="E357" i="4"/>
  <c r="M372" i="4"/>
  <c r="L342" i="4"/>
  <c r="D342" i="4"/>
  <c r="Q342" i="4"/>
  <c r="I342" i="4"/>
  <c r="D327" i="4"/>
  <c r="O312" i="4"/>
  <c r="G312" i="4"/>
  <c r="Q327" i="4"/>
  <c r="M327" i="4"/>
  <c r="I327" i="4"/>
  <c r="E327" i="4"/>
  <c r="L312" i="4"/>
  <c r="D312" i="4"/>
  <c r="J327" i="4"/>
  <c r="F387" i="4"/>
  <c r="Q387" i="4"/>
  <c r="M387" i="4"/>
  <c r="I387" i="4"/>
  <c r="E387" i="4"/>
  <c r="K372" i="4"/>
  <c r="N357" i="4"/>
  <c r="F357" i="4"/>
  <c r="O357" i="4"/>
  <c r="G357" i="4"/>
  <c r="I372" i="4"/>
  <c r="R342" i="4"/>
  <c r="J342" i="4"/>
  <c r="C357" i="4"/>
  <c r="O342" i="4"/>
  <c r="G342" i="4"/>
  <c r="P327" i="4"/>
  <c r="M312" i="4"/>
  <c r="E312" i="4"/>
  <c r="N312" i="4"/>
  <c r="F312" i="4"/>
  <c r="C374" i="4"/>
  <c r="P359" i="4"/>
  <c r="L374" i="4"/>
  <c r="H374" i="4"/>
  <c r="D374" i="4"/>
  <c r="Q359" i="4"/>
  <c r="Q344" i="4"/>
  <c r="K314" i="4"/>
  <c r="O329" i="4"/>
  <c r="G329" i="4"/>
  <c r="C329" i="4"/>
  <c r="P314" i="4"/>
  <c r="E389" i="4"/>
  <c r="R359" i="4"/>
  <c r="K344" i="4"/>
  <c r="P329" i="4"/>
  <c r="F329" i="4"/>
  <c r="Q314" i="4"/>
  <c r="I314" i="4"/>
  <c r="G27" i="4"/>
  <c r="Q223" i="4"/>
  <c r="Q216" i="4" s="1"/>
  <c r="H103" i="4"/>
  <c r="H96" i="4" s="1"/>
  <c r="Q118" i="4"/>
  <c r="Q111" i="4" s="1"/>
  <c r="K238" i="4"/>
  <c r="K231" i="4" s="1"/>
  <c r="G28" i="4"/>
  <c r="G21" i="4" s="1"/>
  <c r="R133" i="4"/>
  <c r="R126" i="4" s="1"/>
  <c r="G253" i="4"/>
  <c r="G246" i="4" s="1"/>
  <c r="N253" i="4"/>
  <c r="N246" i="4" s="1"/>
  <c r="G298" i="4"/>
  <c r="G291" i="4" s="1"/>
  <c r="R297" i="4"/>
  <c r="F103" i="4"/>
  <c r="F96" i="4" s="1"/>
  <c r="D28" i="4"/>
  <c r="D21" i="4" s="1"/>
  <c r="K133" i="4"/>
  <c r="K126" i="4" s="1"/>
  <c r="R268" i="4"/>
  <c r="R261" i="4" s="1"/>
  <c r="E283" i="4"/>
  <c r="E276" i="4" s="1"/>
  <c r="M283" i="4"/>
  <c r="M276" i="4" s="1"/>
  <c r="R118" i="4"/>
  <c r="R111" i="4" s="1"/>
  <c r="L163" i="4"/>
  <c r="L156" i="4" s="1"/>
  <c r="O103" i="4"/>
  <c r="O96" i="4" s="1"/>
  <c r="J193" i="4"/>
  <c r="J186" i="4" s="1"/>
  <c r="C253" i="4"/>
  <c r="C246" i="4" s="1"/>
  <c r="F178" i="4"/>
  <c r="F171" i="4" s="1"/>
  <c r="H13" i="4"/>
  <c r="H6" i="4" s="1"/>
  <c r="J208" i="4"/>
  <c r="J201" i="4" s="1"/>
  <c r="N238" i="4"/>
  <c r="N231" i="4" s="1"/>
  <c r="P268" i="4"/>
  <c r="P261" i="4" s="1"/>
  <c r="C223" i="4"/>
  <c r="C216" i="4" s="1"/>
  <c r="E253" i="4"/>
  <c r="E246" i="4" s="1"/>
  <c r="E58" i="4"/>
  <c r="E51" i="4" s="1"/>
  <c r="G238" i="4"/>
  <c r="G231" i="4" s="1"/>
  <c r="H253" i="4"/>
  <c r="H246" i="4" s="1"/>
  <c r="I238" i="4"/>
  <c r="I231" i="4" s="1"/>
  <c r="J103" i="4"/>
  <c r="J96" i="4" s="1"/>
  <c r="K208" i="4"/>
  <c r="K201" i="4" s="1"/>
  <c r="L148" i="4"/>
  <c r="L141" i="4" s="1"/>
  <c r="M103" i="4"/>
  <c r="M96" i="4" s="1"/>
  <c r="N223" i="4"/>
  <c r="N216" i="4" s="1"/>
  <c r="Q148" i="4"/>
  <c r="Q141" i="4" s="1"/>
  <c r="Q178" i="4"/>
  <c r="Q171" i="4" s="1"/>
  <c r="C238" i="4"/>
  <c r="C231" i="4" s="1"/>
  <c r="G88" i="4"/>
  <c r="G81" i="4" s="1"/>
  <c r="I43" i="4"/>
  <c r="I36" i="4" s="1"/>
  <c r="K253" i="4"/>
  <c r="K246" i="4" s="1"/>
  <c r="N283" i="4"/>
  <c r="N276" i="4" s="1"/>
  <c r="P223" i="4"/>
  <c r="P216" i="4" s="1"/>
  <c r="R238" i="4"/>
  <c r="R231" i="4" s="1"/>
  <c r="O133" i="4"/>
  <c r="O126" i="4" s="1"/>
  <c r="P28" i="4"/>
  <c r="P21" i="4" s="1"/>
  <c r="D178" i="4"/>
  <c r="D171" i="4" s="1"/>
  <c r="D13" i="4"/>
  <c r="D6" i="4" s="1"/>
  <c r="J148" i="4"/>
  <c r="J141" i="4" s="1"/>
  <c r="M148" i="4"/>
  <c r="M141" i="4" s="1"/>
  <c r="Q73" i="4"/>
  <c r="Q66" i="4" s="1"/>
  <c r="P88" i="4"/>
  <c r="P81" i="4" s="1"/>
  <c r="R43" i="4"/>
  <c r="R36" i="4" s="1"/>
  <c r="C252" i="4"/>
  <c r="P117" i="4"/>
  <c r="K42" i="4"/>
  <c r="F42" i="4"/>
  <c r="R282" i="4"/>
  <c r="J282" i="4"/>
  <c r="M282" i="4"/>
  <c r="E282" i="4"/>
  <c r="O87" i="4"/>
  <c r="M297" i="4"/>
  <c r="O297" i="4"/>
  <c r="J297" i="4"/>
  <c r="P133" i="4"/>
  <c r="P126" i="4" s="1"/>
  <c r="P148" i="4"/>
  <c r="P141" i="4" s="1"/>
  <c r="R208" i="4"/>
  <c r="R201" i="4" s="1"/>
  <c r="E11" i="4"/>
  <c r="E4" i="4" s="1"/>
  <c r="F281" i="4"/>
  <c r="O283" i="4"/>
  <c r="O276" i="4" s="1"/>
  <c r="J223" i="4"/>
  <c r="J216" i="4" s="1"/>
  <c r="F223" i="4"/>
  <c r="F216" i="4" s="1"/>
  <c r="O58" i="4"/>
  <c r="O51" i="4" s="1"/>
  <c r="L178" i="4"/>
  <c r="L171" i="4" s="1"/>
  <c r="J133" i="4"/>
  <c r="J126" i="4" s="1"/>
  <c r="I253" i="4"/>
  <c r="I246" i="4" s="1"/>
  <c r="F283" i="4"/>
  <c r="F276" i="4" s="1"/>
  <c r="C208" i="4"/>
  <c r="C201" i="4" s="1"/>
  <c r="O163" i="4"/>
  <c r="O156" i="4" s="1"/>
  <c r="H178" i="4"/>
  <c r="H171" i="4" s="1"/>
  <c r="E88" i="4"/>
  <c r="E81" i="4" s="1"/>
  <c r="O148" i="4"/>
  <c r="O141" i="4" s="1"/>
  <c r="Q208" i="4"/>
  <c r="Q201" i="4" s="1"/>
  <c r="K148" i="4"/>
  <c r="K141" i="4" s="1"/>
  <c r="J28" i="4"/>
  <c r="J21" i="4" s="1"/>
  <c r="D43" i="4"/>
  <c r="D36" i="4" s="1"/>
  <c r="N72" i="4"/>
  <c r="K72" i="4"/>
  <c r="M102" i="4"/>
  <c r="P297" i="4"/>
  <c r="L297" i="4"/>
  <c r="H297" i="4"/>
  <c r="D297" i="4"/>
  <c r="Q297" i="4"/>
  <c r="K297" i="4"/>
  <c r="C297" i="4"/>
  <c r="E297" i="4"/>
  <c r="H102" i="4"/>
  <c r="E102" i="4"/>
  <c r="C282" i="4"/>
  <c r="G282" i="4"/>
  <c r="K282" i="4"/>
  <c r="O282" i="4"/>
  <c r="D282" i="4"/>
  <c r="H282" i="4"/>
  <c r="L282" i="4"/>
  <c r="P282" i="4"/>
  <c r="I87" i="4"/>
  <c r="P72" i="4"/>
  <c r="N27" i="4"/>
  <c r="Q117" i="4"/>
  <c r="K12" i="4"/>
  <c r="K27" i="4"/>
  <c r="M42" i="4"/>
  <c r="K57" i="4"/>
  <c r="L87" i="4"/>
  <c r="G117" i="4"/>
  <c r="J12" i="4"/>
  <c r="D298" i="4"/>
  <c r="D291" i="4" s="1"/>
  <c r="E133" i="4"/>
  <c r="E126" i="4" s="1"/>
  <c r="I88" i="4"/>
  <c r="I81" i="4" s="1"/>
  <c r="M268" i="4"/>
  <c r="M261" i="4" s="1"/>
  <c r="I118" i="4"/>
  <c r="I111" i="4" s="1"/>
  <c r="F133" i="4"/>
  <c r="F126" i="4" s="1"/>
  <c r="G73" i="4"/>
  <c r="G66" i="4" s="1"/>
  <c r="H113" i="9"/>
  <c r="E29" i="4" s="1"/>
  <c r="F163" i="4"/>
  <c r="F156" i="4" s="1"/>
  <c r="H148" i="4"/>
  <c r="H141" i="4" s="1"/>
  <c r="R223" i="4"/>
  <c r="R216" i="4" s="1"/>
  <c r="C148" i="4"/>
  <c r="C141" i="4" s="1"/>
  <c r="P253" i="4"/>
  <c r="P246" i="4" s="1"/>
  <c r="D253" i="4"/>
  <c r="D246" i="4" s="1"/>
  <c r="H238" i="4"/>
  <c r="H231" i="4" s="1"/>
  <c r="K223" i="4"/>
  <c r="K216" i="4" s="1"/>
  <c r="E178" i="4"/>
  <c r="E171" i="4" s="1"/>
  <c r="K58" i="4"/>
  <c r="K51" i="4" s="1"/>
  <c r="C28" i="4"/>
  <c r="C21" i="4" s="1"/>
  <c r="K163" i="4"/>
  <c r="K156" i="4" s="1"/>
  <c r="Q193" i="4"/>
  <c r="Q186" i="4" s="1"/>
  <c r="E223" i="4"/>
  <c r="E216" i="4" s="1"/>
  <c r="P73" i="4"/>
  <c r="P66" i="4" s="1"/>
  <c r="I13" i="4"/>
  <c r="I6" i="4" s="1"/>
  <c r="O298" i="4"/>
  <c r="O291" i="4" s="1"/>
  <c r="G283" i="4"/>
  <c r="G276" i="4" s="1"/>
  <c r="J283" i="4"/>
  <c r="J276" i="4" s="1"/>
  <c r="I2" i="13"/>
  <c r="E268" i="4"/>
  <c r="E261" i="4" s="1"/>
  <c r="L133" i="4"/>
  <c r="L126" i="4" s="1"/>
  <c r="R163" i="4"/>
  <c r="R156" i="4" s="1"/>
  <c r="M28" i="4"/>
  <c r="M21" i="4" s="1"/>
  <c r="F253" i="4"/>
  <c r="F246" i="4" s="1"/>
  <c r="L238" i="4"/>
  <c r="L231" i="4" s="1"/>
  <c r="D238" i="4"/>
  <c r="D231" i="4" s="1"/>
  <c r="M178" i="4"/>
  <c r="M171" i="4" s="1"/>
  <c r="P163" i="4"/>
  <c r="P156" i="4" s="1"/>
  <c r="D58" i="4"/>
  <c r="D51" i="4" s="1"/>
  <c r="C133" i="4"/>
  <c r="C126" i="4" s="1"/>
  <c r="G193" i="4"/>
  <c r="G186" i="4" s="1"/>
  <c r="H208" i="4"/>
  <c r="H201" i="4" s="1"/>
  <c r="G223" i="4"/>
  <c r="G216" i="4" s="1"/>
  <c r="Q298" i="4"/>
  <c r="Q291" i="4" s="1"/>
  <c r="P283" i="4"/>
  <c r="P276" i="4" s="1"/>
  <c r="H268" i="4"/>
  <c r="H261" i="4" s="1"/>
  <c r="N163" i="4"/>
  <c r="N156" i="4" s="1"/>
  <c r="C118" i="4"/>
  <c r="C111" i="4" s="1"/>
  <c r="M88" i="4"/>
  <c r="M81" i="4" s="1"/>
  <c r="I298" i="4"/>
  <c r="I291" i="4" s="1"/>
  <c r="D133" i="4"/>
  <c r="D126" i="4" s="1"/>
  <c r="N148" i="4"/>
  <c r="N141" i="4" s="1"/>
  <c r="R13" i="4"/>
  <c r="R6" i="4" s="1"/>
  <c r="N88" i="4"/>
  <c r="N81" i="4" s="1"/>
  <c r="O191" i="4"/>
  <c r="O184" i="4" s="1"/>
  <c r="AN52" i="6"/>
  <c r="AJ28" i="6"/>
  <c r="Q28" i="6" s="1"/>
  <c r="AI118" i="6"/>
  <c r="AI121" i="6" s="1"/>
  <c r="W112" i="6"/>
  <c r="D112" i="6" s="1"/>
  <c r="AE100" i="6"/>
  <c r="AE103" i="6" s="1"/>
  <c r="AM88" i="6"/>
  <c r="AA82" i="6"/>
  <c r="H82" i="6" s="1"/>
  <c r="AI70" i="6"/>
  <c r="P70" i="6" s="1"/>
  <c r="W64" i="6"/>
  <c r="W67" i="6" s="1"/>
  <c r="AN46" i="6"/>
  <c r="AB22" i="6"/>
  <c r="I22" i="6" s="1"/>
  <c r="AA4" i="6"/>
  <c r="AA7" i="6" s="1"/>
  <c r="AJ52" i="6"/>
  <c r="Q52" i="6" s="1"/>
  <c r="O251" i="4"/>
  <c r="O244" i="4" s="1"/>
  <c r="F111" i="4"/>
  <c r="G71" i="4"/>
  <c r="G65" i="4" s="1"/>
  <c r="M56" i="4"/>
  <c r="M49" i="4" s="1"/>
  <c r="G161" i="4"/>
  <c r="G154" i="4" s="1"/>
  <c r="G221" i="4"/>
  <c r="G214" i="4" s="1"/>
  <c r="G236" i="4"/>
  <c r="G229" i="4" s="1"/>
  <c r="AK4" i="6"/>
  <c r="AK7" i="6" s="1"/>
  <c r="AB4" i="6"/>
  <c r="AB7" i="6" s="1"/>
  <c r="W10" i="6"/>
  <c r="W13" i="6" s="1"/>
  <c r="AE10" i="6"/>
  <c r="L10" i="6" s="1"/>
  <c r="W4" i="6"/>
  <c r="W7" i="6" s="1"/>
  <c r="AI4" i="6"/>
  <c r="P4" i="6" s="1"/>
  <c r="AH10" i="6"/>
  <c r="AH13" i="6" s="1"/>
  <c r="V16" i="6"/>
  <c r="AN16" i="6"/>
  <c r="AL22" i="6"/>
  <c r="AH28" i="6"/>
  <c r="O28" i="6" s="1"/>
  <c r="V40" i="6"/>
  <c r="AL40" i="6"/>
  <c r="AG52" i="6"/>
  <c r="AG55" i="6" s="1"/>
  <c r="W58" i="6"/>
  <c r="D58" i="6" s="1"/>
  <c r="AE58" i="6"/>
  <c r="L58" i="6" s="1"/>
  <c r="AM58" i="6"/>
  <c r="AA64" i="6"/>
  <c r="AA67" i="6" s="1"/>
  <c r="AI64" i="6"/>
  <c r="P64" i="6" s="1"/>
  <c r="W70" i="6"/>
  <c r="W73" i="6" s="1"/>
  <c r="AE70" i="6"/>
  <c r="L70" i="6" s="1"/>
  <c r="AM70" i="6"/>
  <c r="AA76" i="6"/>
  <c r="H76" i="6" s="1"/>
  <c r="AI76" i="6"/>
  <c r="AI79" i="6" s="1"/>
  <c r="W82" i="6"/>
  <c r="D82" i="6" s="1"/>
  <c r="AE82" i="6"/>
  <c r="L82" i="6" s="1"/>
  <c r="AM82" i="6"/>
  <c r="AA88" i="6"/>
  <c r="H88" i="6" s="1"/>
  <c r="AI88" i="6"/>
  <c r="P88" i="6" s="1"/>
  <c r="W94" i="6"/>
  <c r="W97" i="6" s="1"/>
  <c r="AE94" i="6"/>
  <c r="L94" i="6" s="1"/>
  <c r="AM94" i="6"/>
  <c r="AA100" i="6"/>
  <c r="H100" i="6" s="1"/>
  <c r="AI100" i="6"/>
  <c r="P100" i="6" s="1"/>
  <c r="W106" i="6"/>
  <c r="D106" i="6" s="1"/>
  <c r="AE106" i="6"/>
  <c r="AE109" i="6" s="1"/>
  <c r="AM106" i="6"/>
  <c r="AA112" i="6"/>
  <c r="H112" i="6" s="1"/>
  <c r="AI112" i="6"/>
  <c r="P112" i="6" s="1"/>
  <c r="W118" i="6"/>
  <c r="W121" i="6" s="1"/>
  <c r="AE118" i="6"/>
  <c r="L118" i="6" s="1"/>
  <c r="AM118" i="6"/>
  <c r="AM121" i="6" s="1"/>
  <c r="AB28" i="6"/>
  <c r="I28" i="6" s="1"/>
  <c r="Z34" i="6"/>
  <c r="Z37" i="6" s="1"/>
  <c r="AN40" i="6"/>
  <c r="V52" i="6"/>
  <c r="AH52" i="6"/>
  <c r="AH55" i="6" s="1"/>
  <c r="AA16" i="6"/>
  <c r="AA19" i="6" s="1"/>
  <c r="AI16" i="6"/>
  <c r="AI19" i="6" s="1"/>
  <c r="AC34" i="6"/>
  <c r="J34" i="6" s="1"/>
  <c r="AO34" i="6"/>
  <c r="AO37" i="6" s="1"/>
  <c r="AG46" i="6"/>
  <c r="N46" i="6" s="1"/>
  <c r="AO46" i="6"/>
  <c r="AO49" i="6" s="1"/>
  <c r="AK22" i="6"/>
  <c r="R22" i="6" s="1"/>
  <c r="AM28" i="6"/>
  <c r="AM31" i="6" s="1"/>
  <c r="AC40" i="6"/>
  <c r="AC43" i="6" s="1"/>
  <c r="AK40" i="6"/>
  <c r="AK43" i="6" s="1"/>
  <c r="X64" i="6"/>
  <c r="X67" i="6" s="1"/>
  <c r="AF64" i="6"/>
  <c r="AF67" i="6" s="1"/>
  <c r="AN64" i="6"/>
  <c r="AB76" i="6"/>
  <c r="AB79" i="6" s="1"/>
  <c r="AJ76" i="6"/>
  <c r="AJ79" i="6" s="1"/>
  <c r="X88" i="6"/>
  <c r="X91" i="6" s="1"/>
  <c r="AF88" i="6"/>
  <c r="M88" i="6" s="1"/>
  <c r="AN88" i="6"/>
  <c r="AN91" i="6" s="1"/>
  <c r="AB100" i="6"/>
  <c r="AB103" i="6" s="1"/>
  <c r="AJ100" i="6"/>
  <c r="AJ103" i="6" s="1"/>
  <c r="X106" i="6"/>
  <c r="E106" i="6" s="1"/>
  <c r="AF106" i="6"/>
  <c r="AF109" i="6" s="1"/>
  <c r="AB52" i="6"/>
  <c r="AB55" i="6" s="1"/>
  <c r="AL34" i="6"/>
  <c r="AA118" i="6"/>
  <c r="H118" i="6" s="1"/>
  <c r="AE112" i="6"/>
  <c r="AE115" i="6" s="1"/>
  <c r="AI106" i="6"/>
  <c r="P106" i="6" s="1"/>
  <c r="AM100" i="6"/>
  <c r="W100" i="6"/>
  <c r="D100" i="6" s="1"/>
  <c r="AA94" i="6"/>
  <c r="AA97" i="6" s="1"/>
  <c r="AE88" i="6"/>
  <c r="L88" i="6" s="1"/>
  <c r="AI82" i="6"/>
  <c r="AI85" i="6" s="1"/>
  <c r="AM76" i="6"/>
  <c r="W76" i="6"/>
  <c r="W79" i="6" s="1"/>
  <c r="AA70" i="6"/>
  <c r="H70" i="6" s="1"/>
  <c r="AE64" i="6"/>
  <c r="L64" i="6" s="1"/>
  <c r="AI58" i="6"/>
  <c r="P58" i="6" s="1"/>
  <c r="AM52" i="6"/>
  <c r="AM55" i="6" s="1"/>
  <c r="AD40" i="6"/>
  <c r="K40" i="6" s="1"/>
  <c r="V28" i="6"/>
  <c r="AJ16" i="6"/>
  <c r="Q16" i="6" s="1"/>
  <c r="AO4" i="6"/>
  <c r="AM10" i="6"/>
  <c r="AM13" i="6" s="1"/>
  <c r="AJ4" i="6"/>
  <c r="AJ7" i="6" s="1"/>
  <c r="N251" i="4"/>
  <c r="N244" i="4" s="1"/>
  <c r="Q146" i="4"/>
  <c r="Q139" i="4" s="1"/>
  <c r="E87" i="4"/>
  <c r="AC22" i="6"/>
  <c r="J22" i="6" s="1"/>
  <c r="D72" i="4"/>
  <c r="AN34" i="6"/>
  <c r="Q71" i="4"/>
  <c r="Q64" i="4" s="1"/>
  <c r="P266" i="4"/>
  <c r="P259" i="4" s="1"/>
  <c r="Q236" i="4"/>
  <c r="Q229" i="4" s="1"/>
  <c r="Y16" i="6"/>
  <c r="Y19" i="6" s="1"/>
  <c r="M266" i="4"/>
  <c r="M259" i="4" s="1"/>
  <c r="C251" i="4"/>
  <c r="C244" i="4" s="1"/>
  <c r="O266" i="4"/>
  <c r="O259" i="4" s="1"/>
  <c r="D236" i="4"/>
  <c r="D229" i="4" s="1"/>
  <c r="L206" i="4"/>
  <c r="L199" i="4" s="1"/>
  <c r="O131" i="4"/>
  <c r="O124" i="4" s="1"/>
  <c r="I86" i="4"/>
  <c r="N221" i="4"/>
  <c r="N214" i="4" s="1"/>
  <c r="I176" i="4"/>
  <c r="I169" i="4" s="1"/>
  <c r="N116" i="4"/>
  <c r="N110" i="4" s="1"/>
  <c r="P11" i="4"/>
  <c r="P4" i="4" s="1"/>
  <c r="C296" i="4"/>
  <c r="C289" i="4" s="1"/>
  <c r="AI40" i="6"/>
  <c r="AM16" i="6"/>
  <c r="R11" i="4"/>
  <c r="R4" i="4" s="1"/>
  <c r="F266" i="4"/>
  <c r="F259" i="4" s="1"/>
  <c r="AH46" i="6"/>
  <c r="O46" i="6" s="1"/>
  <c r="O236" i="4"/>
  <c r="O229" i="4" s="1"/>
  <c r="R266" i="4"/>
  <c r="R259" i="4" s="1"/>
  <c r="L266" i="4"/>
  <c r="K251" i="4"/>
  <c r="P236" i="4"/>
  <c r="P229" i="4" s="1"/>
  <c r="I266" i="4"/>
  <c r="I259" i="4" s="1"/>
  <c r="F251" i="4"/>
  <c r="F244" i="4" s="1"/>
  <c r="O221" i="4"/>
  <c r="O214" i="4" s="1"/>
  <c r="D206" i="4"/>
  <c r="D199" i="4" s="1"/>
  <c r="G191" i="4"/>
  <c r="G184" i="4" s="1"/>
  <c r="D176" i="4"/>
  <c r="D169" i="4" s="1"/>
  <c r="L146" i="4"/>
  <c r="L139" i="4" s="1"/>
  <c r="Q116" i="4"/>
  <c r="Q110" i="4" s="1"/>
  <c r="E101" i="4"/>
  <c r="E94" i="4" s="1"/>
  <c r="L71" i="4"/>
  <c r="L65" i="4" s="1"/>
  <c r="P41" i="4"/>
  <c r="P34" i="4" s="1"/>
  <c r="C26" i="4"/>
  <c r="C19" i="4" s="1"/>
  <c r="AD16" i="6"/>
  <c r="AD19" i="6" s="1"/>
  <c r="Q206" i="4"/>
  <c r="Q199" i="4" s="1"/>
  <c r="F191" i="4"/>
  <c r="F184" i="4" s="1"/>
  <c r="N161" i="4"/>
  <c r="N154" i="4" s="1"/>
  <c r="M41" i="4"/>
  <c r="M35" i="4" s="1"/>
  <c r="AB10" i="6"/>
  <c r="AB13" i="6" s="1"/>
  <c r="K296" i="4"/>
  <c r="W28" i="6"/>
  <c r="C191" i="4"/>
  <c r="C184" i="4" s="1"/>
  <c r="L176" i="4"/>
  <c r="L169" i="4" s="1"/>
  <c r="O161" i="4"/>
  <c r="O154" i="4" s="1"/>
  <c r="D146" i="4"/>
  <c r="D139" i="4" s="1"/>
  <c r="G131" i="4"/>
  <c r="G124" i="4" s="1"/>
  <c r="I116" i="4"/>
  <c r="I109" i="4" s="1"/>
  <c r="M101" i="4"/>
  <c r="Q86" i="4"/>
  <c r="D71" i="4"/>
  <c r="D65" i="4" s="1"/>
  <c r="E56" i="4"/>
  <c r="E49" i="4" s="1"/>
  <c r="H41" i="4"/>
  <c r="H35" i="4" s="1"/>
  <c r="K26" i="4"/>
  <c r="M11" i="4"/>
  <c r="M4" i="4" s="1"/>
  <c r="AH34" i="6"/>
  <c r="AH37" i="6" s="1"/>
  <c r="F221" i="4"/>
  <c r="F214" i="4" s="1"/>
  <c r="I206" i="4"/>
  <c r="I199" i="4" s="1"/>
  <c r="N191" i="4"/>
  <c r="N184" i="4" s="1"/>
  <c r="Q176" i="4"/>
  <c r="Q169" i="4" s="1"/>
  <c r="F161" i="4"/>
  <c r="F154" i="4" s="1"/>
  <c r="I146" i="4"/>
  <c r="I139" i="4" s="1"/>
  <c r="L131" i="4"/>
  <c r="L124" i="4" s="1"/>
  <c r="R101" i="4"/>
  <c r="R95" i="4" s="1"/>
  <c r="D86" i="4"/>
  <c r="D79" i="4" s="1"/>
  <c r="J56" i="4"/>
  <c r="P26" i="4"/>
  <c r="AE52" i="6"/>
  <c r="AE55" i="6" s="1"/>
  <c r="I281" i="4"/>
  <c r="I274" i="4" s="1"/>
  <c r="H296" i="4"/>
  <c r="H289" i="4" s="1"/>
  <c r="AD4" i="6"/>
  <c r="V46" i="6"/>
  <c r="C46" i="6" s="1"/>
  <c r="X10" i="6"/>
  <c r="Z4" i="6"/>
  <c r="AA46" i="6"/>
  <c r="AD22" i="6"/>
  <c r="AF16" i="6"/>
  <c r="AH22" i="6"/>
  <c r="V10" i="6"/>
  <c r="X34" i="6"/>
  <c r="Z16" i="6"/>
  <c r="AB16" i="6"/>
  <c r="AD10" i="6"/>
  <c r="AE34" i="6"/>
  <c r="AG34" i="6"/>
  <c r="AI10" i="6"/>
  <c r="AH4" i="6"/>
  <c r="R296" i="4"/>
  <c r="R289" i="4" s="1"/>
  <c r="N296" i="4"/>
  <c r="J296" i="4"/>
  <c r="J289" i="4" s="1"/>
  <c r="F296" i="4"/>
  <c r="F289" i="4" s="1"/>
  <c r="E296" i="4"/>
  <c r="O296" i="4"/>
  <c r="O289" i="4" s="1"/>
  <c r="G296" i="4"/>
  <c r="G289" i="4" s="1"/>
  <c r="I296" i="4"/>
  <c r="I289" i="4" s="1"/>
  <c r="C281" i="4"/>
  <c r="G281" i="4"/>
  <c r="K281" i="4"/>
  <c r="O281" i="4"/>
  <c r="D281" i="4"/>
  <c r="D274" i="4" s="1"/>
  <c r="H281" i="4"/>
  <c r="L281" i="4"/>
  <c r="L274" i="4" s="1"/>
  <c r="P281" i="4"/>
  <c r="AE40" i="6"/>
  <c r="W40" i="6"/>
  <c r="AA28" i="6"/>
  <c r="AG28" i="6"/>
  <c r="V22" i="6"/>
  <c r="AP22" i="6" s="1"/>
  <c r="AP25" i="6" s="1"/>
  <c r="X28" i="6"/>
  <c r="E28" i="6" s="1"/>
  <c r="X40" i="6"/>
  <c r="X43" i="6" s="1"/>
  <c r="W52" i="6"/>
  <c r="W55" i="6" s="1"/>
  <c r="AI52" i="6"/>
  <c r="P52" i="6" s="1"/>
  <c r="F11" i="4"/>
  <c r="J11" i="4"/>
  <c r="N11" i="4"/>
  <c r="N5" i="4" s="1"/>
  <c r="F26" i="4"/>
  <c r="F20" i="4" s="1"/>
  <c r="J26" i="4"/>
  <c r="N26" i="4"/>
  <c r="N19" i="4" s="1"/>
  <c r="R26" i="4"/>
  <c r="R19" i="4" s="1"/>
  <c r="C41" i="4"/>
  <c r="C34" i="4" s="1"/>
  <c r="G41" i="4"/>
  <c r="G34" i="4" s="1"/>
  <c r="K41" i="4"/>
  <c r="K34" i="4" s="1"/>
  <c r="O41" i="4"/>
  <c r="O35" i="4" s="1"/>
  <c r="D56" i="4"/>
  <c r="H56" i="4"/>
  <c r="H49" i="4" s="1"/>
  <c r="L56" i="4"/>
  <c r="L49" i="4" s="1"/>
  <c r="P56" i="4"/>
  <c r="P49" i="4" s="1"/>
  <c r="E71" i="4"/>
  <c r="E64" i="4" s="1"/>
  <c r="I71" i="4"/>
  <c r="I64" i="4" s="1"/>
  <c r="M71" i="4"/>
  <c r="M64" i="4" s="1"/>
  <c r="R71" i="4"/>
  <c r="R64" i="4" s="1"/>
  <c r="F86" i="4"/>
  <c r="F80" i="4" s="1"/>
  <c r="J86" i="4"/>
  <c r="J79" i="4" s="1"/>
  <c r="N86" i="4"/>
  <c r="N79" i="4" s="1"/>
  <c r="R86" i="4"/>
  <c r="R79" i="4" s="1"/>
  <c r="D101" i="4"/>
  <c r="D95" i="4" s="1"/>
  <c r="H101" i="4"/>
  <c r="H94" i="4" s="1"/>
  <c r="L101" i="4"/>
  <c r="L94" i="4" s="1"/>
  <c r="P101" i="4"/>
  <c r="P94" i="4" s="1"/>
  <c r="D116" i="4"/>
  <c r="D109" i="4" s="1"/>
  <c r="H116" i="4"/>
  <c r="H109" i="4" s="1"/>
  <c r="L116" i="4"/>
  <c r="L109" i="4" s="1"/>
  <c r="P116" i="4"/>
  <c r="F131" i="4"/>
  <c r="F124" i="4" s="1"/>
  <c r="J131" i="4"/>
  <c r="J124" i="4" s="1"/>
  <c r="N131" i="4"/>
  <c r="N124" i="4" s="1"/>
  <c r="W16" i="6"/>
  <c r="D16" i="6" s="1"/>
  <c r="Z52" i="6"/>
  <c r="AE46" i="6"/>
  <c r="V4" i="6"/>
  <c r="Y52" i="6"/>
  <c r="AC4" i="6"/>
  <c r="AF46" i="6"/>
  <c r="AB40" i="6"/>
  <c r="L296" i="4"/>
  <c r="L289" i="4" s="1"/>
  <c r="D296" i="4"/>
  <c r="D289" i="4" s="1"/>
  <c r="Q296" i="4"/>
  <c r="E281" i="4"/>
  <c r="M281" i="4"/>
  <c r="J281" i="4"/>
  <c r="J274" i="4" s="1"/>
  <c r="R281" i="4"/>
  <c r="AA40" i="6"/>
  <c r="AC28" i="6"/>
  <c r="AF22" i="6"/>
  <c r="AF25" i="6" s="1"/>
  <c r="AB46" i="6"/>
  <c r="I46" i="6" s="1"/>
  <c r="D11" i="4"/>
  <c r="D5" i="4" s="1"/>
  <c r="L11" i="4"/>
  <c r="L4" i="4" s="1"/>
  <c r="D26" i="4"/>
  <c r="D20" i="4" s="1"/>
  <c r="L26" i="4"/>
  <c r="I41" i="4"/>
  <c r="I35" i="4" s="1"/>
  <c r="Q41" i="4"/>
  <c r="Q34" i="4" s="1"/>
  <c r="F56" i="4"/>
  <c r="N56" i="4"/>
  <c r="C71" i="4"/>
  <c r="K71" i="4"/>
  <c r="H86" i="4"/>
  <c r="P86" i="4"/>
  <c r="F101" i="4"/>
  <c r="N101" i="4"/>
  <c r="N94" i="4" s="1"/>
  <c r="J116" i="4"/>
  <c r="J109" i="4" s="1"/>
  <c r="H131" i="4"/>
  <c r="H124" i="4" s="1"/>
  <c r="P131" i="4"/>
  <c r="P124" i="4" s="1"/>
  <c r="C146" i="4"/>
  <c r="C139" i="4" s="1"/>
  <c r="G146" i="4"/>
  <c r="G139" i="4" s="1"/>
  <c r="K146" i="4"/>
  <c r="K139" i="4" s="1"/>
  <c r="O146" i="4"/>
  <c r="O139" i="4" s="1"/>
  <c r="D161" i="4"/>
  <c r="D154" i="4" s="1"/>
  <c r="H161" i="4"/>
  <c r="H154" i="4" s="1"/>
  <c r="L161" i="4"/>
  <c r="L154" i="4" s="1"/>
  <c r="P161" i="4"/>
  <c r="P154" i="4" s="1"/>
  <c r="C176" i="4"/>
  <c r="C169" i="4" s="1"/>
  <c r="G176" i="4"/>
  <c r="G169" i="4" s="1"/>
  <c r="K176" i="4"/>
  <c r="K169" i="4" s="1"/>
  <c r="O176" i="4"/>
  <c r="O169" i="4" s="1"/>
  <c r="D191" i="4"/>
  <c r="D184" i="4" s="1"/>
  <c r="H191" i="4"/>
  <c r="H184" i="4" s="1"/>
  <c r="L191" i="4"/>
  <c r="L184" i="4" s="1"/>
  <c r="P191" i="4"/>
  <c r="P184" i="4" s="1"/>
  <c r="C206" i="4"/>
  <c r="C199" i="4" s="1"/>
  <c r="G206" i="4"/>
  <c r="G199" i="4" s="1"/>
  <c r="K206" i="4"/>
  <c r="K199" i="4" s="1"/>
  <c r="O206" i="4"/>
  <c r="O199" i="4" s="1"/>
  <c r="D221" i="4"/>
  <c r="D214" i="4" s="1"/>
  <c r="H221" i="4"/>
  <c r="H214" i="4" s="1"/>
  <c r="L221" i="4"/>
  <c r="L214" i="4" s="1"/>
  <c r="P221" i="4"/>
  <c r="P214" i="4" s="1"/>
  <c r="X4" i="6"/>
  <c r="X7" i="6" s="1"/>
  <c r="AG10" i="6"/>
  <c r="N10" i="6" s="1"/>
  <c r="Z22" i="6"/>
  <c r="Z25" i="6" s="1"/>
  <c r="V34" i="6"/>
  <c r="C34" i="6" s="1"/>
  <c r="AF40" i="6"/>
  <c r="AF43" i="6" s="1"/>
  <c r="C11" i="4"/>
  <c r="C4" i="4" s="1"/>
  <c r="G11" i="4"/>
  <c r="G5" i="4" s="1"/>
  <c r="K11" i="4"/>
  <c r="O11" i="4"/>
  <c r="E26" i="4"/>
  <c r="I26" i="4"/>
  <c r="I20" i="4" s="1"/>
  <c r="M26" i="4"/>
  <c r="Q26" i="4"/>
  <c r="F41" i="4"/>
  <c r="F34" i="4" s="1"/>
  <c r="J41" i="4"/>
  <c r="N41" i="4"/>
  <c r="N34" i="4" s="1"/>
  <c r="R41" i="4"/>
  <c r="R35" i="4" s="1"/>
  <c r="C56" i="4"/>
  <c r="G56" i="4"/>
  <c r="G50" i="4" s="1"/>
  <c r="K56" i="4"/>
  <c r="O56" i="4"/>
  <c r="O50" i="4" s="1"/>
  <c r="F71" i="4"/>
  <c r="F65" i="4" s="1"/>
  <c r="J71" i="4"/>
  <c r="J64" i="4" s="1"/>
  <c r="N71" i="4"/>
  <c r="N65" i="4" s="1"/>
  <c r="C86" i="4"/>
  <c r="C79" i="4" s="1"/>
  <c r="G86" i="4"/>
  <c r="G80" i="4" s="1"/>
  <c r="K86" i="4"/>
  <c r="O86" i="4"/>
  <c r="O79" i="4" s="1"/>
  <c r="C101" i="4"/>
  <c r="C94" i="4" s="1"/>
  <c r="G101" i="4"/>
  <c r="G95" i="4" s="1"/>
  <c r="K101" i="4"/>
  <c r="K94" i="4" s="1"/>
  <c r="O101" i="4"/>
  <c r="C116" i="4"/>
  <c r="C110" i="4" s="1"/>
  <c r="G116" i="4"/>
  <c r="K116" i="4"/>
  <c r="K110" i="4" s="1"/>
  <c r="O116" i="4"/>
  <c r="O110" i="4" s="1"/>
  <c r="E131" i="4"/>
  <c r="E124" i="4" s="1"/>
  <c r="I131" i="4"/>
  <c r="I124" i="4" s="1"/>
  <c r="M131" i="4"/>
  <c r="M124" i="4" s="1"/>
  <c r="Q131" i="4"/>
  <c r="F146" i="4"/>
  <c r="F139" i="4" s="1"/>
  <c r="J146" i="4"/>
  <c r="J139" i="4" s="1"/>
  <c r="N146" i="4"/>
  <c r="R146" i="4"/>
  <c r="R139" i="4" s="1"/>
  <c r="E161" i="4"/>
  <c r="E154" i="4" s="1"/>
  <c r="I161" i="4"/>
  <c r="M161" i="4"/>
  <c r="M154" i="4" s="1"/>
  <c r="Q161" i="4"/>
  <c r="Q154" i="4" s="1"/>
  <c r="F176" i="4"/>
  <c r="J176" i="4"/>
  <c r="N176" i="4"/>
  <c r="N169" i="4" s="1"/>
  <c r="R176" i="4"/>
  <c r="R169" i="4" s="1"/>
  <c r="E191" i="4"/>
  <c r="E184" i="4" s="1"/>
  <c r="I191" i="4"/>
  <c r="M191" i="4"/>
  <c r="Q191" i="4"/>
  <c r="Q184" i="4" s="1"/>
  <c r="F206" i="4"/>
  <c r="F199" i="4" s="1"/>
  <c r="J206" i="4"/>
  <c r="J199" i="4" s="1"/>
  <c r="N206" i="4"/>
  <c r="N199" i="4" s="1"/>
  <c r="R206" i="4"/>
  <c r="R199" i="4" s="1"/>
  <c r="E221" i="4"/>
  <c r="I221" i="4"/>
  <c r="I214" i="4" s="1"/>
  <c r="M221" i="4"/>
  <c r="Q221" i="4"/>
  <c r="Q214" i="4" s="1"/>
  <c r="F236" i="4"/>
  <c r="F229" i="4" s="1"/>
  <c r="D251" i="4"/>
  <c r="D244" i="4" s="1"/>
  <c r="H251" i="4"/>
  <c r="H244" i="4" s="1"/>
  <c r="L251" i="4"/>
  <c r="L244" i="4" s="1"/>
  <c r="P251" i="4"/>
  <c r="P244" i="4" s="1"/>
  <c r="C266" i="4"/>
  <c r="C259" i="4" s="1"/>
  <c r="K266" i="4"/>
  <c r="K259" i="4" s="1"/>
  <c r="E266" i="4"/>
  <c r="E259" i="4" s="1"/>
  <c r="Q266" i="4"/>
  <c r="Q259" i="4" s="1"/>
  <c r="C236" i="4"/>
  <c r="C229" i="4" s="1"/>
  <c r="J236" i="4"/>
  <c r="J229" i="4" s="1"/>
  <c r="N236" i="4"/>
  <c r="N229" i="4" s="1"/>
  <c r="R236" i="4"/>
  <c r="E251" i="4"/>
  <c r="E244" i="4" s="1"/>
  <c r="I251" i="4"/>
  <c r="I244" i="4" s="1"/>
  <c r="AL52" i="6"/>
  <c r="AL55" i="6" s="1"/>
  <c r="AD52" i="6"/>
  <c r="AD55" i="6" s="1"/>
  <c r="X52" i="6"/>
  <c r="E52" i="6" s="1"/>
  <c r="AL46" i="6"/>
  <c r="AL49" i="6" s="1"/>
  <c r="Z46" i="6"/>
  <c r="Z49" i="6" s="1"/>
  <c r="AJ40" i="6"/>
  <c r="AJ43" i="6" s="1"/>
  <c r="AD34" i="6"/>
  <c r="K34" i="6" s="1"/>
  <c r="AN28" i="6"/>
  <c r="AN31" i="6" s="1"/>
  <c r="AF28" i="6"/>
  <c r="AF31" i="6" s="1"/>
  <c r="AO118" i="6"/>
  <c r="AK118" i="6"/>
  <c r="R118" i="6" s="1"/>
  <c r="AG118" i="6"/>
  <c r="AC118" i="6"/>
  <c r="AC121" i="6" s="1"/>
  <c r="Y118" i="6"/>
  <c r="AO112" i="6"/>
  <c r="AK112" i="6"/>
  <c r="AG112" i="6"/>
  <c r="AG115" i="6" s="1"/>
  <c r="AC112" i="6"/>
  <c r="Y112" i="6"/>
  <c r="F112" i="6" s="1"/>
  <c r="AO106" i="6"/>
  <c r="AK106" i="6"/>
  <c r="AK109" i="6" s="1"/>
  <c r="AG106" i="6"/>
  <c r="AC106" i="6"/>
  <c r="J106" i="6" s="1"/>
  <c r="Y106" i="6"/>
  <c r="AO100" i="6"/>
  <c r="AO103" i="6" s="1"/>
  <c r="AK100" i="6"/>
  <c r="AG100" i="6"/>
  <c r="N100" i="6" s="1"/>
  <c r="AC100" i="6"/>
  <c r="Y100" i="6"/>
  <c r="Y103" i="6" s="1"/>
  <c r="AO94" i="6"/>
  <c r="AO97" i="6" s="1"/>
  <c r="AK94" i="6"/>
  <c r="R94" i="6" s="1"/>
  <c r="AG94" i="6"/>
  <c r="AG97" i="6" s="1"/>
  <c r="AC94" i="6"/>
  <c r="AC97" i="6" s="1"/>
  <c r="Y94" i="6"/>
  <c r="Y97" i="6" s="1"/>
  <c r="AO88" i="6"/>
  <c r="AK88" i="6"/>
  <c r="AK91" i="6" s="1"/>
  <c r="AG88" i="6"/>
  <c r="AG91" i="6" s="1"/>
  <c r="AC88" i="6"/>
  <c r="AC91" i="6" s="1"/>
  <c r="Y88" i="6"/>
  <c r="F88" i="6" s="1"/>
  <c r="AO82" i="6"/>
  <c r="AO85" i="6" s="1"/>
  <c r="AK82" i="6"/>
  <c r="AK85" i="6" s="1"/>
  <c r="AG82" i="6"/>
  <c r="AG85" i="6" s="1"/>
  <c r="AC82" i="6"/>
  <c r="J82" i="6" s="1"/>
  <c r="Y82" i="6"/>
  <c r="Y85" i="6" s="1"/>
  <c r="AO76" i="6"/>
  <c r="AO79" i="6" s="1"/>
  <c r="AK76" i="6"/>
  <c r="AK79" i="6" s="1"/>
  <c r="AG76" i="6"/>
  <c r="N76" i="6" s="1"/>
  <c r="AC76" i="6"/>
  <c r="AC79" i="6" s="1"/>
  <c r="Y76" i="6"/>
  <c r="Y79" i="6" s="1"/>
  <c r="AO70" i="6"/>
  <c r="AO73" i="6" s="1"/>
  <c r="AK70" i="6"/>
  <c r="R70" i="6" s="1"/>
  <c r="AG70" i="6"/>
  <c r="AG73" i="6" s="1"/>
  <c r="AC70" i="6"/>
  <c r="AC73" i="6" s="1"/>
  <c r="Y70" i="6"/>
  <c r="Y73" i="6" s="1"/>
  <c r="AO64" i="6"/>
  <c r="AK64" i="6"/>
  <c r="AK67" i="6" s="1"/>
  <c r="AG64" i="6"/>
  <c r="AG67" i="6" s="1"/>
  <c r="AC64" i="6"/>
  <c r="AC67" i="6" s="1"/>
  <c r="Y64" i="6"/>
  <c r="F64" i="6" s="1"/>
  <c r="AO58" i="6"/>
  <c r="AO61" i="6" s="1"/>
  <c r="AK58" i="6"/>
  <c r="AK61" i="6" s="1"/>
  <c r="AG58" i="6"/>
  <c r="AG61" i="6" s="1"/>
  <c r="AC58" i="6"/>
  <c r="J58" i="6" s="1"/>
  <c r="Y58" i="6"/>
  <c r="Y61" i="6" s="1"/>
  <c r="AO52" i="6"/>
  <c r="AO55" i="6" s="1"/>
  <c r="AK52" i="6"/>
  <c r="AK55" i="6" s="1"/>
  <c r="AA52" i="6"/>
  <c r="H52" i="6" s="1"/>
  <c r="X46" i="6"/>
  <c r="X49" i="6" s="1"/>
  <c r="AH40" i="6"/>
  <c r="AH43" i="6" s="1"/>
  <c r="Z40" i="6"/>
  <c r="Z43" i="6" s="1"/>
  <c r="AJ34" i="6"/>
  <c r="Q34" i="6" s="1"/>
  <c r="AL28" i="6"/>
  <c r="AL31" i="6" s="1"/>
  <c r="Z28" i="6"/>
  <c r="Z31" i="6" s="1"/>
  <c r="AN22" i="6"/>
  <c r="AN25" i="6" s="1"/>
  <c r="AJ22" i="6"/>
  <c r="Q22" i="6" s="1"/>
  <c r="X22" i="6"/>
  <c r="X25" i="6" s="1"/>
  <c r="AL16" i="6"/>
  <c r="AL19" i="6" s="1"/>
  <c r="X16" i="6"/>
  <c r="X19" i="6" s="1"/>
  <c r="AN10" i="6"/>
  <c r="AJ10" i="6"/>
  <c r="AJ13" i="6" s="1"/>
  <c r="AF10" i="6"/>
  <c r="AF13" i="6" s="1"/>
  <c r="AM4" i="6"/>
  <c r="AM7" i="6" s="1"/>
  <c r="AE4" i="6"/>
  <c r="L4" i="6" s="1"/>
  <c r="Y4" i="6"/>
  <c r="Y7" i="6" s="1"/>
  <c r="AO10" i="6"/>
  <c r="AK10" i="6"/>
  <c r="AK13" i="6" s="1"/>
  <c r="AC10" i="6"/>
  <c r="AC13" i="6" s="1"/>
  <c r="Y10" i="6"/>
  <c r="Y13" i="6" s="1"/>
  <c r="AN4" i="6"/>
  <c r="AN7" i="6" s="1"/>
  <c r="AF4" i="6"/>
  <c r="M4" i="6" s="1"/>
  <c r="AO22" i="6"/>
  <c r="AM46" i="6"/>
  <c r="AM49" i="6" s="1"/>
  <c r="AL4" i="6"/>
  <c r="AJ46" i="6"/>
  <c r="R116" i="4"/>
  <c r="R109" i="4" s="1"/>
  <c r="K236" i="4"/>
  <c r="K229" i="4" s="1"/>
  <c r="M236" i="4"/>
  <c r="N266" i="4"/>
  <c r="N259" i="4" s="1"/>
  <c r="AF52" i="6"/>
  <c r="AF55" i="6" s="1"/>
  <c r="H266" i="4"/>
  <c r="H259" i="4" s="1"/>
  <c r="I236" i="4"/>
  <c r="I229" i="4" s="1"/>
  <c r="E236" i="4"/>
  <c r="E229" i="4" s="1"/>
  <c r="J266" i="4"/>
  <c r="J259" i="4" s="1"/>
  <c r="D266" i="4"/>
  <c r="D259" i="4" s="1"/>
  <c r="Q251" i="4"/>
  <c r="Q244" i="4" s="1"/>
  <c r="M251" i="4"/>
  <c r="M244" i="4" s="1"/>
  <c r="G251" i="4"/>
  <c r="G244" i="4" s="1"/>
  <c r="L236" i="4"/>
  <c r="L229" i="4" s="1"/>
  <c r="G266" i="4"/>
  <c r="G259" i="4" s="1"/>
  <c r="R251" i="4"/>
  <c r="R244" i="4" s="1"/>
  <c r="J251" i="4"/>
  <c r="J244" i="4" s="1"/>
  <c r="H236" i="4"/>
  <c r="H229" i="4" s="1"/>
  <c r="K221" i="4"/>
  <c r="K214" i="4" s="1"/>
  <c r="C221" i="4"/>
  <c r="C214" i="4" s="1"/>
  <c r="P206" i="4"/>
  <c r="P199" i="4" s="1"/>
  <c r="H206" i="4"/>
  <c r="H199" i="4" s="1"/>
  <c r="K191" i="4"/>
  <c r="K184" i="4" s="1"/>
  <c r="P176" i="4"/>
  <c r="P169" i="4" s="1"/>
  <c r="H176" i="4"/>
  <c r="H169" i="4" s="1"/>
  <c r="K161" i="4"/>
  <c r="K154" i="4" s="1"/>
  <c r="C161" i="4"/>
  <c r="C154" i="4" s="1"/>
  <c r="P146" i="4"/>
  <c r="P139" i="4" s="1"/>
  <c r="H146" i="4"/>
  <c r="H139" i="4" s="1"/>
  <c r="K131" i="4"/>
  <c r="K124" i="4" s="1"/>
  <c r="C131" i="4"/>
  <c r="C124" i="4" s="1"/>
  <c r="M116" i="4"/>
  <c r="M109" i="4" s="1"/>
  <c r="E116" i="4"/>
  <c r="E110" i="4" s="1"/>
  <c r="Q101" i="4"/>
  <c r="Q94" i="4" s="1"/>
  <c r="I101" i="4"/>
  <c r="M86" i="4"/>
  <c r="M80" i="4" s="1"/>
  <c r="E86" i="4"/>
  <c r="E79" i="4" s="1"/>
  <c r="P71" i="4"/>
  <c r="P64" i="4" s="1"/>
  <c r="H71" i="4"/>
  <c r="H64" i="4" s="1"/>
  <c r="Q56" i="4"/>
  <c r="Q50" i="4" s="1"/>
  <c r="I56" i="4"/>
  <c r="I49" i="4" s="1"/>
  <c r="L41" i="4"/>
  <c r="L34" i="4" s="1"/>
  <c r="D41" i="4"/>
  <c r="D35" i="4" s="1"/>
  <c r="O26" i="4"/>
  <c r="O19" i="4" s="1"/>
  <c r="G26" i="4"/>
  <c r="G19" i="4" s="1"/>
  <c r="Q11" i="4"/>
  <c r="Q4" i="4" s="1"/>
  <c r="I11" i="4"/>
  <c r="I4" i="4" s="1"/>
  <c r="AC52" i="6"/>
  <c r="J52" i="6" s="1"/>
  <c r="AD28" i="6"/>
  <c r="AD31" i="6" s="1"/>
  <c r="Z10" i="6"/>
  <c r="G10" i="6" s="1"/>
  <c r="R221" i="4"/>
  <c r="R214" i="4" s="1"/>
  <c r="J221" i="4"/>
  <c r="J214" i="4" s="1"/>
  <c r="M206" i="4"/>
  <c r="M199" i="4" s="1"/>
  <c r="E206" i="4"/>
  <c r="E199" i="4" s="1"/>
  <c r="R191" i="4"/>
  <c r="R184" i="4" s="1"/>
  <c r="J191" i="4"/>
  <c r="J184" i="4" s="1"/>
  <c r="M176" i="4"/>
  <c r="M169" i="4" s="1"/>
  <c r="E176" i="4"/>
  <c r="E169" i="4" s="1"/>
  <c r="R161" i="4"/>
  <c r="R154" i="4" s="1"/>
  <c r="J161" i="4"/>
  <c r="J154" i="4" s="1"/>
  <c r="M146" i="4"/>
  <c r="M139" i="4" s="1"/>
  <c r="E146" i="4"/>
  <c r="E139" i="4" s="1"/>
  <c r="R131" i="4"/>
  <c r="R124" i="4" s="1"/>
  <c r="D131" i="4"/>
  <c r="D124" i="4" s="1"/>
  <c r="F116" i="4"/>
  <c r="J101" i="4"/>
  <c r="J94" i="4" s="1"/>
  <c r="L86" i="4"/>
  <c r="L80" i="4" s="1"/>
  <c r="O71" i="4"/>
  <c r="R56" i="4"/>
  <c r="R49" i="4" s="1"/>
  <c r="E41" i="4"/>
  <c r="H26" i="4"/>
  <c r="H19" i="4" s="1"/>
  <c r="H11" i="4"/>
  <c r="AB34" i="6"/>
  <c r="I34" i="6" s="1"/>
  <c r="Y46" i="6"/>
  <c r="F46" i="6" s="1"/>
  <c r="N281" i="4"/>
  <c r="Q281" i="4"/>
  <c r="Q274" i="4" s="1"/>
  <c r="AI28" i="6"/>
  <c r="M296" i="4"/>
  <c r="P296" i="4"/>
  <c r="AH16" i="6"/>
  <c r="AA34" i="6"/>
  <c r="AG4" i="6"/>
  <c r="Y22" i="6"/>
  <c r="H3" i="9"/>
  <c r="C57" i="4" s="1"/>
  <c r="C2" i="13"/>
  <c r="G607" i="9"/>
  <c r="F607" i="9"/>
  <c r="E607" i="9"/>
  <c r="D607" i="9"/>
  <c r="H607" i="9" s="1"/>
  <c r="A609" i="9"/>
  <c r="C608" i="9"/>
  <c r="B608" i="9"/>
  <c r="G608" i="20" s="1"/>
  <c r="C87" i="4"/>
  <c r="H482" i="9"/>
  <c r="K4" i="13"/>
  <c r="I4" i="13"/>
  <c r="E4" i="13"/>
  <c r="C4" i="13"/>
  <c r="Q96" i="4"/>
  <c r="B518" i="9"/>
  <c r="G518" i="20" s="1"/>
  <c r="A519" i="9"/>
  <c r="C518" i="9"/>
  <c r="Q51" i="4"/>
  <c r="G517" i="9"/>
  <c r="F517" i="9"/>
  <c r="A517" i="11"/>
  <c r="H517" i="11" s="1"/>
  <c r="E517" i="9"/>
  <c r="D517" i="9"/>
  <c r="AB97" i="6"/>
  <c r="M82" i="6"/>
  <c r="AF85" i="6"/>
  <c r="X61" i="6"/>
  <c r="V103" i="6"/>
  <c r="O64" i="6"/>
  <c r="AN97" i="6"/>
  <c r="AF97" i="6"/>
  <c r="X97" i="6"/>
  <c r="AJ85" i="6"/>
  <c r="I82" i="6"/>
  <c r="AN73" i="6"/>
  <c r="AF73" i="6"/>
  <c r="AJ61" i="6"/>
  <c r="K118" i="6"/>
  <c r="AD121" i="6"/>
  <c r="C118" i="6"/>
  <c r="AP118" i="6"/>
  <c r="AP121" i="6" s="1"/>
  <c r="AH115" i="6"/>
  <c r="Z115" i="6"/>
  <c r="K106" i="6"/>
  <c r="C106" i="6"/>
  <c r="AP106" i="6"/>
  <c r="AP109" i="6" s="1"/>
  <c r="AH103" i="6"/>
  <c r="G100" i="6"/>
  <c r="Z103" i="6"/>
  <c r="AD91" i="6"/>
  <c r="G76" i="6"/>
  <c r="AL67" i="6"/>
  <c r="AD67" i="6"/>
  <c r="C64" i="6"/>
  <c r="AP64" i="6"/>
  <c r="AP67" i="6" s="1"/>
  <c r="AO31" i="6"/>
  <c r="AI25" i="6"/>
  <c r="AI37" i="6"/>
  <c r="D34" i="6"/>
  <c r="N16" i="6"/>
  <c r="AH97" i="6"/>
  <c r="Z97" i="6"/>
  <c r="K82" i="6"/>
  <c r="AP82" i="6"/>
  <c r="AP85" i="6" s="1"/>
  <c r="AH73" i="6"/>
  <c r="G70" i="6"/>
  <c r="AL61" i="6"/>
  <c r="AD61" i="6"/>
  <c r="AP58" i="6"/>
  <c r="AP61" i="6" s="1"/>
  <c r="AB109" i="6"/>
  <c r="AF103" i="6"/>
  <c r="AJ91" i="6"/>
  <c r="E76" i="6"/>
  <c r="I64" i="6"/>
  <c r="N40" i="6"/>
  <c r="AK49" i="6"/>
  <c r="AK37" i="6"/>
  <c r="AM115" i="6"/>
  <c r="H106" i="6"/>
  <c r="AF37" i="6"/>
  <c r="Q94" i="6"/>
  <c r="AJ97" i="6"/>
  <c r="AN85" i="6"/>
  <c r="X85" i="6"/>
  <c r="AB73" i="6"/>
  <c r="M58" i="6"/>
  <c r="AF61" i="6"/>
  <c r="O118" i="6"/>
  <c r="C112" i="6"/>
  <c r="Z109" i="6"/>
  <c r="AH91" i="6"/>
  <c r="AP76" i="6"/>
  <c r="AP79" i="6" s="1"/>
  <c r="Z67" i="6"/>
  <c r="Y31" i="6"/>
  <c r="AI49" i="6"/>
  <c r="R16" i="6"/>
  <c r="AK19" i="6"/>
  <c r="J16" i="6"/>
  <c r="V97" i="6"/>
  <c r="M118" i="6"/>
  <c r="E118" i="6"/>
  <c r="AJ115" i="6"/>
  <c r="AB115" i="6"/>
  <c r="AN109" i="6"/>
  <c r="L28" i="6"/>
  <c r="L16" i="6"/>
  <c r="B5" i="13"/>
  <c r="C12" i="4" l="1"/>
  <c r="R29" i="4"/>
  <c r="N74" i="4"/>
  <c r="K80" i="4"/>
  <c r="J35" i="4"/>
  <c r="N50" i="4"/>
  <c r="P110" i="4"/>
  <c r="F305" i="4"/>
  <c r="AC25" i="6"/>
  <c r="H10" i="6"/>
  <c r="E112" i="6"/>
  <c r="AH79" i="6"/>
  <c r="Z121" i="6"/>
  <c r="E20" i="4"/>
  <c r="H80" i="4"/>
  <c r="J50" i="4"/>
  <c r="K70" i="6"/>
  <c r="AE25" i="6"/>
  <c r="AI97" i="6"/>
  <c r="AD49" i="6"/>
  <c r="I88" i="6"/>
  <c r="Q118" i="6"/>
  <c r="AL109" i="6"/>
  <c r="I58" i="6"/>
  <c r="E70" i="6"/>
  <c r="K76" i="6"/>
  <c r="AH109" i="6"/>
  <c r="AJ73" i="6"/>
  <c r="H22" i="6"/>
  <c r="Y43" i="6"/>
  <c r="AH61" i="6"/>
  <c r="G82" i="6"/>
  <c r="AL97" i="6"/>
  <c r="AK31" i="6"/>
  <c r="L76" i="6"/>
  <c r="L100" i="6"/>
  <c r="D118" i="6"/>
  <c r="AC49" i="6"/>
  <c r="Q64" i="6"/>
  <c r="D46" i="6"/>
  <c r="G88" i="6"/>
  <c r="AL103" i="6"/>
  <c r="AD115" i="6"/>
  <c r="K5" i="4"/>
  <c r="P80" i="4"/>
  <c r="C65" i="4"/>
  <c r="P20" i="4"/>
  <c r="J5" i="4"/>
  <c r="D518" i="20"/>
  <c r="B518" i="20"/>
  <c r="C518" i="20"/>
  <c r="A518" i="20"/>
  <c r="D608" i="20"/>
  <c r="C608" i="20"/>
  <c r="A608" i="20"/>
  <c r="B608" i="20"/>
  <c r="AG25" i="6"/>
  <c r="Z61" i="6"/>
  <c r="C70" i="6"/>
  <c r="AL73" i="6"/>
  <c r="O82" i="6"/>
  <c r="AD97" i="6"/>
  <c r="D22" i="6"/>
  <c r="AM25" i="6"/>
  <c r="AL79" i="6"/>
  <c r="AD103" i="6"/>
  <c r="AP112" i="6"/>
  <c r="AP115" i="6" s="1"/>
  <c r="H58" i="6"/>
  <c r="Y37" i="6"/>
  <c r="M76" i="6"/>
  <c r="X103" i="6"/>
  <c r="Q106" i="6"/>
  <c r="AF115" i="6"/>
  <c r="I118" i="6"/>
  <c r="AM43" i="6"/>
  <c r="E35" i="4"/>
  <c r="F110" i="4"/>
  <c r="AI73" i="6"/>
  <c r="AI91" i="6"/>
  <c r="AN49" i="6"/>
  <c r="AJ55" i="6"/>
  <c r="W19" i="6"/>
  <c r="AP88" i="6"/>
  <c r="AP91" i="6" s="1"/>
  <c r="G230" i="4"/>
  <c r="AP28" i="6"/>
  <c r="AP31" i="6" s="1"/>
  <c r="D88" i="6"/>
  <c r="O65" i="4"/>
  <c r="I95" i="4"/>
  <c r="O95" i="4"/>
  <c r="M20" i="4"/>
  <c r="O5" i="4"/>
  <c r="F95" i="4"/>
  <c r="O10" i="6"/>
  <c r="F5" i="4"/>
  <c r="AM97" i="6"/>
  <c r="N49" i="4"/>
  <c r="AP40" i="6"/>
  <c r="AP43" i="6" s="1"/>
  <c r="D10" i="6"/>
  <c r="D4" i="6"/>
  <c r="AN19" i="6"/>
  <c r="AA103" i="6"/>
  <c r="AJ31" i="6"/>
  <c r="E64" i="6"/>
  <c r="AP16" i="6"/>
  <c r="AP19" i="6" s="1"/>
  <c r="AL25" i="6"/>
  <c r="AE61" i="6"/>
  <c r="AE85" i="6"/>
  <c r="AP52" i="6"/>
  <c r="AP55" i="6" s="1"/>
  <c r="J40" i="6"/>
  <c r="J80" i="4"/>
  <c r="K4" i="4"/>
  <c r="C245" i="4"/>
  <c r="E5" i="4"/>
  <c r="I100" i="6"/>
  <c r="AP94" i="6"/>
  <c r="AP97" i="6" s="1"/>
  <c r="AE13" i="6"/>
  <c r="D64" i="6"/>
  <c r="P76" i="6"/>
  <c r="AE91" i="6"/>
  <c r="D94" i="6"/>
  <c r="L106" i="6"/>
  <c r="H16" i="6"/>
  <c r="AP100" i="6"/>
  <c r="AP103" i="6" s="1"/>
  <c r="M290" i="4"/>
  <c r="H5" i="4"/>
  <c r="Q20" i="4"/>
  <c r="F50" i="4"/>
  <c r="L20" i="4"/>
  <c r="D50" i="4"/>
  <c r="J20" i="4"/>
  <c r="N290" i="4"/>
  <c r="Q4" i="6"/>
  <c r="AO7" i="6"/>
  <c r="AE67" i="6"/>
  <c r="P82" i="6"/>
  <c r="H94" i="6"/>
  <c r="AM103" i="6"/>
  <c r="AN43" i="6"/>
  <c r="N109" i="4"/>
  <c r="D290" i="4"/>
  <c r="E290" i="4"/>
  <c r="N4" i="4"/>
  <c r="E50" i="4"/>
  <c r="L52" i="6"/>
  <c r="R94" i="4"/>
  <c r="J290" i="4"/>
  <c r="A626" i="17"/>
  <c r="A602" i="17"/>
  <c r="A578" i="17"/>
  <c r="A554" i="17"/>
  <c r="A530" i="17"/>
  <c r="A506" i="17"/>
  <c r="Q76" i="6"/>
  <c r="I4" i="6"/>
  <c r="AI7" i="6"/>
  <c r="C16" i="6"/>
  <c r="AB25" i="6"/>
  <c r="C40" i="6"/>
  <c r="N52" i="6"/>
  <c r="AI61" i="6"/>
  <c r="H64" i="6"/>
  <c r="D70" i="6"/>
  <c r="AM73" i="6"/>
  <c r="AA85" i="6"/>
  <c r="AA115" i="6"/>
  <c r="P118" i="6"/>
  <c r="AN55" i="6"/>
  <c r="AG49" i="6"/>
  <c r="H50" i="4"/>
  <c r="D110" i="4"/>
  <c r="P5" i="4"/>
  <c r="H79" i="4"/>
  <c r="K79" i="4"/>
  <c r="Q230" i="4"/>
  <c r="O245" i="4"/>
  <c r="I290" i="4"/>
  <c r="O290" i="4"/>
  <c r="A482" i="17"/>
  <c r="A458" i="17"/>
  <c r="A434" i="17"/>
  <c r="A410" i="17"/>
  <c r="A386" i="17"/>
  <c r="A362" i="17"/>
  <c r="C28" i="6"/>
  <c r="AI67" i="6"/>
  <c r="D76" i="6"/>
  <c r="W85" i="6"/>
  <c r="W109" i="6"/>
  <c r="AM109" i="6"/>
  <c r="L112" i="6"/>
  <c r="AL37" i="6"/>
  <c r="AP34" i="6"/>
  <c r="AP37" i="6" s="1"/>
  <c r="Q65" i="4"/>
  <c r="D275" i="4"/>
  <c r="J118" i="6"/>
  <c r="AN67" i="6"/>
  <c r="AF91" i="6"/>
  <c r="X109" i="6"/>
  <c r="AD43" i="6"/>
  <c r="AA91" i="6"/>
  <c r="W103" i="6"/>
  <c r="AI103" i="6"/>
  <c r="G34" i="6"/>
  <c r="C52" i="6"/>
  <c r="AC37" i="6"/>
  <c r="AK25" i="6"/>
  <c r="L64" i="4"/>
  <c r="AG13" i="6"/>
  <c r="C5" i="4"/>
  <c r="P290" i="4"/>
  <c r="Q290" i="4"/>
  <c r="M95" i="4"/>
  <c r="K290" i="4"/>
  <c r="G155" i="4"/>
  <c r="F100" i="6"/>
  <c r="M64" i="6"/>
  <c r="I76" i="6"/>
  <c r="E88" i="6"/>
  <c r="Q100" i="6"/>
  <c r="M106" i="6"/>
  <c r="H4" i="6"/>
  <c r="AH31" i="6"/>
  <c r="AL43" i="6"/>
  <c r="W61" i="6"/>
  <c r="AM61" i="6"/>
  <c r="AE73" i="6"/>
  <c r="AA79" i="6"/>
  <c r="AM85" i="6"/>
  <c r="AM91" i="6"/>
  <c r="AE97" i="6"/>
  <c r="W115" i="6"/>
  <c r="AI115" i="6"/>
  <c r="AE121" i="6"/>
  <c r="AB31" i="6"/>
  <c r="O52" i="6"/>
  <c r="P16" i="6"/>
  <c r="R40" i="6"/>
  <c r="X31" i="6"/>
  <c r="E65" i="4"/>
  <c r="H95" i="4"/>
  <c r="O34" i="6"/>
  <c r="M50" i="4"/>
  <c r="M94" i="4"/>
  <c r="M22" i="6"/>
  <c r="D4" i="4"/>
  <c r="D19" i="4"/>
  <c r="G64" i="4"/>
  <c r="F94" i="4"/>
  <c r="E4" i="6"/>
  <c r="G22" i="6"/>
  <c r="M40" i="6"/>
  <c r="G4" i="4"/>
  <c r="K109" i="4"/>
  <c r="R4" i="6"/>
  <c r="R290" i="4"/>
  <c r="N170" i="4"/>
  <c r="O185" i="4"/>
  <c r="G110" i="4"/>
  <c r="K50" i="4"/>
  <c r="C290" i="4"/>
  <c r="I80" i="4"/>
  <c r="AJ19" i="6"/>
  <c r="AA73" i="6"/>
  <c r="AM79" i="6"/>
  <c r="AI109" i="6"/>
  <c r="AA121" i="6"/>
  <c r="I52" i="6"/>
  <c r="F16" i="6"/>
  <c r="A338" i="17"/>
  <c r="A314" i="17"/>
  <c r="A290" i="17"/>
  <c r="A266" i="17"/>
  <c r="A242" i="17"/>
  <c r="A218" i="17"/>
  <c r="A194" i="17"/>
  <c r="I79" i="4"/>
  <c r="I110" i="4"/>
  <c r="A170" i="17"/>
  <c r="A146" i="17"/>
  <c r="A122" i="17"/>
  <c r="A98" i="17"/>
  <c r="A74" i="17"/>
  <c r="A50" i="17"/>
  <c r="F82" i="6"/>
  <c r="Q109" i="4"/>
  <c r="I10" i="6"/>
  <c r="I34" i="4"/>
  <c r="AH49" i="6"/>
  <c r="AM19" i="6"/>
  <c r="K65" i="4"/>
  <c r="N20" i="4"/>
  <c r="K20" i="4"/>
  <c r="Q215" i="4"/>
  <c r="J94" i="6"/>
  <c r="R106" i="6"/>
  <c r="O4" i="4"/>
  <c r="O49" i="4"/>
  <c r="O94" i="4"/>
  <c r="I125" i="4"/>
  <c r="Q185" i="4"/>
  <c r="O230" i="4"/>
  <c r="F260" i="4"/>
  <c r="K95" i="4"/>
  <c r="H290" i="4"/>
  <c r="E46" i="6"/>
  <c r="C27" i="4"/>
  <c r="C20" i="4" s="1"/>
  <c r="K207" i="4"/>
  <c r="K200" i="4" s="1"/>
  <c r="Q132" i="4"/>
  <c r="Q125" i="4" s="1"/>
  <c r="D52" i="6"/>
  <c r="AO91" i="6"/>
  <c r="AK97" i="6"/>
  <c r="N112" i="6"/>
  <c r="F4" i="4"/>
  <c r="F19" i="4"/>
  <c r="K35" i="4"/>
  <c r="P50" i="4"/>
  <c r="M65" i="4"/>
  <c r="R80" i="4"/>
  <c r="P95" i="4"/>
  <c r="L110" i="4"/>
  <c r="K64" i="4"/>
  <c r="E19" i="4"/>
  <c r="R34" i="4"/>
  <c r="N64" i="4"/>
  <c r="Q289" i="4"/>
  <c r="F140" i="4"/>
  <c r="J275" i="4"/>
  <c r="W151" i="6"/>
  <c r="D148" i="6"/>
  <c r="AF145" i="6"/>
  <c r="M142" i="6"/>
  <c r="AI145" i="6"/>
  <c r="P142" i="6"/>
  <c r="AN145" i="6"/>
  <c r="Z151" i="6"/>
  <c r="G148" i="6"/>
  <c r="V157" i="6"/>
  <c r="AP154" i="6"/>
  <c r="AP157" i="6" s="1"/>
  <c r="C154" i="6"/>
  <c r="AL157" i="6"/>
  <c r="AI157" i="6"/>
  <c r="P154" i="6"/>
  <c r="V145" i="6"/>
  <c r="AP142" i="6"/>
  <c r="AP145" i="6" s="1"/>
  <c r="C142" i="6"/>
  <c r="AC145" i="6"/>
  <c r="J142" i="6"/>
  <c r="AB145" i="6"/>
  <c r="I142" i="6"/>
  <c r="AO151" i="6"/>
  <c r="AJ151" i="6"/>
  <c r="Q148" i="6"/>
  <c r="AF157" i="6"/>
  <c r="M154" i="6"/>
  <c r="AC157" i="6"/>
  <c r="J154" i="6"/>
  <c r="Z145" i="6"/>
  <c r="G142" i="6"/>
  <c r="AE145" i="6"/>
  <c r="L142" i="6"/>
  <c r="AH145" i="6"/>
  <c r="O142" i="6"/>
  <c r="V151" i="6"/>
  <c r="AP148" i="6"/>
  <c r="AP151" i="6" s="1"/>
  <c r="C148" i="6"/>
  <c r="AL151" i="6"/>
  <c r="AH157" i="6"/>
  <c r="O154" i="6"/>
  <c r="AE157" i="6"/>
  <c r="L154" i="6"/>
  <c r="AI151" i="6"/>
  <c r="P148" i="6"/>
  <c r="Y145" i="6"/>
  <c r="F142" i="6"/>
  <c r="AO145" i="6"/>
  <c r="AG151" i="6"/>
  <c r="N148" i="6"/>
  <c r="AF151" i="6"/>
  <c r="M148" i="6"/>
  <c r="AB157" i="6"/>
  <c r="I154" i="6"/>
  <c r="Y157" i="6"/>
  <c r="F154" i="6"/>
  <c r="AO157" i="6"/>
  <c r="AM151" i="6"/>
  <c r="AA145" i="6"/>
  <c r="H142" i="6"/>
  <c r="X145" i="6"/>
  <c r="E142" i="6"/>
  <c r="AK151" i="6"/>
  <c r="R148" i="6"/>
  <c r="AH151" i="6"/>
  <c r="O148" i="6"/>
  <c r="AD157" i="6"/>
  <c r="K154" i="6"/>
  <c r="AA157" i="6"/>
  <c r="H154" i="6"/>
  <c r="AA151" i="6"/>
  <c r="H148" i="6"/>
  <c r="AL145" i="6"/>
  <c r="AK145" i="6"/>
  <c r="R142" i="6"/>
  <c r="Y151" i="6"/>
  <c r="F148" i="6"/>
  <c r="AB151" i="6"/>
  <c r="I148" i="6"/>
  <c r="X157" i="6"/>
  <c r="E154" i="6"/>
  <c r="AN157" i="6"/>
  <c r="AK157" i="6"/>
  <c r="R154" i="6"/>
  <c r="AE151" i="6"/>
  <c r="L148" i="6"/>
  <c r="W145" i="6"/>
  <c r="D142" i="6"/>
  <c r="AM145" i="6"/>
  <c r="AC151" i="6"/>
  <c r="J148" i="6"/>
  <c r="AD151" i="6"/>
  <c r="K148" i="6"/>
  <c r="Z157" i="6"/>
  <c r="G154" i="6"/>
  <c r="W157" i="6"/>
  <c r="D154" i="6"/>
  <c r="AM157" i="6"/>
  <c r="AD145" i="6"/>
  <c r="K142" i="6"/>
  <c r="AG145" i="6"/>
  <c r="N142" i="6"/>
  <c r="AJ145" i="6"/>
  <c r="Q142" i="6"/>
  <c r="X151" i="6"/>
  <c r="E148" i="6"/>
  <c r="AN151" i="6"/>
  <c r="AJ157" i="6"/>
  <c r="Q154" i="6"/>
  <c r="AG157" i="6"/>
  <c r="N154" i="6"/>
  <c r="AP124" i="6"/>
  <c r="AP127" i="6" s="1"/>
  <c r="V127" i="6"/>
  <c r="C124" i="6"/>
  <c r="AL127" i="6"/>
  <c r="AM127" i="6"/>
  <c r="AH139" i="6"/>
  <c r="O136" i="6"/>
  <c r="X139" i="6"/>
  <c r="E136" i="6"/>
  <c r="Y139" i="6"/>
  <c r="F136" i="6"/>
  <c r="AB127" i="6"/>
  <c r="I124" i="6"/>
  <c r="AC127" i="6"/>
  <c r="J124" i="6"/>
  <c r="V133" i="6"/>
  <c r="AP130" i="6"/>
  <c r="AP133" i="6" s="1"/>
  <c r="C130" i="6"/>
  <c r="AD139" i="6"/>
  <c r="K136" i="6"/>
  <c r="AB139" i="6"/>
  <c r="I136" i="6"/>
  <c r="AI133" i="6"/>
  <c r="P130" i="6"/>
  <c r="AE139" i="6"/>
  <c r="L136" i="6"/>
  <c r="AG133" i="6"/>
  <c r="N130" i="6"/>
  <c r="AJ139" i="6"/>
  <c r="Q136" i="6"/>
  <c r="Z127" i="6"/>
  <c r="G124" i="6"/>
  <c r="AA127" i="6"/>
  <c r="H124" i="6"/>
  <c r="Z133" i="6"/>
  <c r="G130" i="6"/>
  <c r="AN127" i="6"/>
  <c r="AF139" i="6"/>
  <c r="M136" i="6"/>
  <c r="AG139" i="6"/>
  <c r="N136" i="6"/>
  <c r="AF127" i="6"/>
  <c r="M124" i="6"/>
  <c r="AG127" i="6"/>
  <c r="N124" i="6"/>
  <c r="AD133" i="6"/>
  <c r="K130" i="6"/>
  <c r="AL139" i="6"/>
  <c r="W133" i="6"/>
  <c r="D130" i="6"/>
  <c r="AM133" i="6"/>
  <c r="AI139" i="6"/>
  <c r="P136" i="6"/>
  <c r="AO133" i="6"/>
  <c r="AN133" i="6"/>
  <c r="AD127" i="6"/>
  <c r="K124" i="6"/>
  <c r="AE127" i="6"/>
  <c r="L124" i="6"/>
  <c r="AH133" i="6"/>
  <c r="O130" i="6"/>
  <c r="AB133" i="6"/>
  <c r="I130" i="6"/>
  <c r="AC133" i="6"/>
  <c r="J130" i="6"/>
  <c r="AO139" i="6"/>
  <c r="AJ127" i="6"/>
  <c r="Q124" i="6"/>
  <c r="AK127" i="6"/>
  <c r="R124" i="6"/>
  <c r="AL133" i="6"/>
  <c r="X133" i="6"/>
  <c r="E130" i="6"/>
  <c r="AA133" i="6"/>
  <c r="H130" i="6"/>
  <c r="W139" i="6"/>
  <c r="D136" i="6"/>
  <c r="AM139" i="6"/>
  <c r="AC139" i="6"/>
  <c r="J136" i="6"/>
  <c r="Y127" i="6"/>
  <c r="F124" i="6"/>
  <c r="AH127" i="6"/>
  <c r="O124" i="6"/>
  <c r="AI127" i="6"/>
  <c r="P124" i="6"/>
  <c r="Z139" i="6"/>
  <c r="G136" i="6"/>
  <c r="AJ133" i="6"/>
  <c r="Q130" i="6"/>
  <c r="AK133" i="6"/>
  <c r="R130" i="6"/>
  <c r="X127" i="6"/>
  <c r="E124" i="6"/>
  <c r="W127" i="6"/>
  <c r="D124" i="6"/>
  <c r="AO127" i="6"/>
  <c r="V139" i="6"/>
  <c r="AP136" i="6"/>
  <c r="AP139" i="6" s="1"/>
  <c r="C136" i="6"/>
  <c r="AF133" i="6"/>
  <c r="M130" i="6"/>
  <c r="AE133" i="6"/>
  <c r="L130" i="6"/>
  <c r="AA139" i="6"/>
  <c r="H136" i="6"/>
  <c r="Y133" i="6"/>
  <c r="F130" i="6"/>
  <c r="AK139" i="6"/>
  <c r="R136" i="6"/>
  <c r="P125" i="4"/>
  <c r="I320" i="4"/>
  <c r="I319" i="4"/>
  <c r="Q320" i="4"/>
  <c r="Q319" i="4"/>
  <c r="R319" i="4"/>
  <c r="R320" i="4"/>
  <c r="Q305" i="4"/>
  <c r="Q304" i="4"/>
  <c r="O335" i="4"/>
  <c r="O334" i="4"/>
  <c r="N335" i="4"/>
  <c r="N334" i="4"/>
  <c r="I350" i="4"/>
  <c r="I349" i="4"/>
  <c r="D365" i="4"/>
  <c r="D364" i="4"/>
  <c r="L365" i="4"/>
  <c r="L364" i="4"/>
  <c r="F350" i="4"/>
  <c r="F349" i="4"/>
  <c r="H305" i="4"/>
  <c r="H304" i="4"/>
  <c r="F320" i="4"/>
  <c r="F319" i="4"/>
  <c r="G305" i="4"/>
  <c r="G304" i="4"/>
  <c r="H320" i="4"/>
  <c r="H319" i="4"/>
  <c r="M335" i="4"/>
  <c r="M334" i="4"/>
  <c r="D335" i="4"/>
  <c r="D334" i="4"/>
  <c r="H350" i="4"/>
  <c r="H349" i="4"/>
  <c r="C365" i="4"/>
  <c r="C364" i="4"/>
  <c r="C380" i="4"/>
  <c r="C379" i="4"/>
  <c r="K380" i="4"/>
  <c r="K379" i="4"/>
  <c r="F380" i="4"/>
  <c r="F379" i="4"/>
  <c r="H380" i="4"/>
  <c r="H379" i="4"/>
  <c r="P380" i="4"/>
  <c r="P379" i="4"/>
  <c r="L381" i="4"/>
  <c r="Q381" i="4"/>
  <c r="G351" i="4"/>
  <c r="H321" i="4"/>
  <c r="C306" i="4"/>
  <c r="H306" i="4"/>
  <c r="F351" i="4"/>
  <c r="M351" i="4"/>
  <c r="C336" i="4"/>
  <c r="K321" i="4"/>
  <c r="J306" i="4"/>
  <c r="N381" i="4"/>
  <c r="D381" i="4"/>
  <c r="I381" i="4"/>
  <c r="H351" i="4"/>
  <c r="K351" i="4"/>
  <c r="L336" i="4"/>
  <c r="E336" i="4"/>
  <c r="J321" i="4"/>
  <c r="L306" i="4"/>
  <c r="K366" i="4"/>
  <c r="J351" i="4"/>
  <c r="P366" i="4"/>
  <c r="F336" i="4"/>
  <c r="G336" i="4"/>
  <c r="E321" i="4"/>
  <c r="N306" i="4"/>
  <c r="R305" i="4"/>
  <c r="R304" i="4"/>
  <c r="G320" i="4"/>
  <c r="G319" i="4"/>
  <c r="O320" i="4"/>
  <c r="O319" i="4"/>
  <c r="J320" i="4"/>
  <c r="J319" i="4"/>
  <c r="M305" i="4"/>
  <c r="M304" i="4"/>
  <c r="L320" i="4"/>
  <c r="L319" i="4"/>
  <c r="K335" i="4"/>
  <c r="K334" i="4"/>
  <c r="J335" i="4"/>
  <c r="J334" i="4"/>
  <c r="E350" i="4"/>
  <c r="E349" i="4"/>
  <c r="J365" i="4"/>
  <c r="J364" i="4"/>
  <c r="R365" i="4"/>
  <c r="R364" i="4"/>
  <c r="R350" i="4"/>
  <c r="R349" i="4"/>
  <c r="D305" i="4"/>
  <c r="D304" i="4"/>
  <c r="C305" i="4"/>
  <c r="C304" i="4"/>
  <c r="I335" i="4"/>
  <c r="I334" i="4"/>
  <c r="C350" i="4"/>
  <c r="C349" i="4"/>
  <c r="P335" i="4"/>
  <c r="P334" i="4"/>
  <c r="O350" i="4"/>
  <c r="O349" i="4"/>
  <c r="D350" i="4"/>
  <c r="D349" i="4"/>
  <c r="I380" i="4"/>
  <c r="I379" i="4"/>
  <c r="D380" i="4"/>
  <c r="D379" i="4"/>
  <c r="N380" i="4"/>
  <c r="N379" i="4"/>
  <c r="N305" i="4"/>
  <c r="N304" i="4"/>
  <c r="E320" i="4"/>
  <c r="E319" i="4"/>
  <c r="M320" i="4"/>
  <c r="M319" i="4"/>
  <c r="I305" i="4"/>
  <c r="I304" i="4"/>
  <c r="D320" i="4"/>
  <c r="D319" i="4"/>
  <c r="G335" i="4"/>
  <c r="G334" i="4"/>
  <c r="F335" i="4"/>
  <c r="F334" i="4"/>
  <c r="Q350" i="4"/>
  <c r="Q349" i="4"/>
  <c r="H365" i="4"/>
  <c r="H364" i="4"/>
  <c r="P365" i="4"/>
  <c r="P364" i="4"/>
  <c r="M365" i="4"/>
  <c r="M364" i="4"/>
  <c r="N350" i="4"/>
  <c r="N349" i="4"/>
  <c r="O365" i="4"/>
  <c r="O364" i="4"/>
  <c r="P305" i="4"/>
  <c r="P304" i="4"/>
  <c r="O305" i="4"/>
  <c r="O304" i="4"/>
  <c r="E335" i="4"/>
  <c r="E334" i="4"/>
  <c r="L335" i="4"/>
  <c r="L334" i="4"/>
  <c r="K350" i="4"/>
  <c r="K349" i="4"/>
  <c r="Q365" i="4"/>
  <c r="Q364" i="4"/>
  <c r="P350" i="4"/>
  <c r="P349" i="4"/>
  <c r="G380" i="4"/>
  <c r="G379" i="4"/>
  <c r="Q380" i="4"/>
  <c r="Q379" i="4"/>
  <c r="L380" i="4"/>
  <c r="L379" i="4"/>
  <c r="P381" i="4"/>
  <c r="F381" i="4"/>
  <c r="H381" i="4"/>
  <c r="C381" i="4"/>
  <c r="L351" i="4"/>
  <c r="O351" i="4"/>
  <c r="C351" i="4"/>
  <c r="I336" i="4"/>
  <c r="L321" i="4"/>
  <c r="M366" i="4"/>
  <c r="N351" i="4"/>
  <c r="E306" i="4"/>
  <c r="R306" i="4"/>
  <c r="R381" i="4"/>
  <c r="J381" i="4"/>
  <c r="M381" i="4"/>
  <c r="O381" i="4"/>
  <c r="D336" i="4"/>
  <c r="N321" i="4"/>
  <c r="O366" i="4"/>
  <c r="G366" i="4"/>
  <c r="I351" i="4"/>
  <c r="N336" i="4"/>
  <c r="O336" i="4"/>
  <c r="D321" i="4"/>
  <c r="F306" i="4"/>
  <c r="J305" i="4"/>
  <c r="J304" i="4"/>
  <c r="C320" i="4"/>
  <c r="C319" i="4"/>
  <c r="K320" i="4"/>
  <c r="K319" i="4"/>
  <c r="E305" i="4"/>
  <c r="E304" i="4"/>
  <c r="C335" i="4"/>
  <c r="C334" i="4"/>
  <c r="R335" i="4"/>
  <c r="R334" i="4"/>
  <c r="M350" i="4"/>
  <c r="M349" i="4"/>
  <c r="F365" i="4"/>
  <c r="F364" i="4"/>
  <c r="N365" i="4"/>
  <c r="N364" i="4"/>
  <c r="E365" i="4"/>
  <c r="E364" i="4"/>
  <c r="J350" i="4"/>
  <c r="J349" i="4"/>
  <c r="G365" i="4"/>
  <c r="G364" i="4"/>
  <c r="L305" i="4"/>
  <c r="L304" i="4"/>
  <c r="N319" i="4"/>
  <c r="N320" i="4"/>
  <c r="K305" i="4"/>
  <c r="K304" i="4"/>
  <c r="P320" i="4"/>
  <c r="P319" i="4"/>
  <c r="Q335" i="4"/>
  <c r="Q334" i="4"/>
  <c r="H335" i="4"/>
  <c r="H334" i="4"/>
  <c r="G350" i="4"/>
  <c r="G349" i="4"/>
  <c r="I365" i="4"/>
  <c r="I364" i="4"/>
  <c r="L350" i="4"/>
  <c r="L349" i="4"/>
  <c r="K365" i="4"/>
  <c r="K364" i="4"/>
  <c r="E380" i="4"/>
  <c r="E379" i="4"/>
  <c r="M380" i="4"/>
  <c r="M379" i="4"/>
  <c r="O380" i="4"/>
  <c r="O379" i="4"/>
  <c r="J380" i="4"/>
  <c r="J379" i="4"/>
  <c r="R380" i="4"/>
  <c r="R379" i="4"/>
  <c r="F274" i="4"/>
  <c r="F275" i="4"/>
  <c r="G215" i="4"/>
  <c r="C50" i="4"/>
  <c r="Q140" i="4"/>
  <c r="N245" i="4"/>
  <c r="N70" i="6"/>
  <c r="R88" i="6"/>
  <c r="F94" i="6"/>
  <c r="N94" i="6"/>
  <c r="E40" i="6"/>
  <c r="AI55" i="6"/>
  <c r="J4" i="4"/>
  <c r="H110" i="4"/>
  <c r="P109" i="4"/>
  <c r="K19" i="4"/>
  <c r="J49" i="4"/>
  <c r="I275" i="4"/>
  <c r="O215" i="4"/>
  <c r="D215" i="4"/>
  <c r="C140" i="4"/>
  <c r="E22" i="6"/>
  <c r="I94" i="4"/>
  <c r="R5" i="4"/>
  <c r="N215" i="4"/>
  <c r="AI43" i="6"/>
  <c r="P40" i="6"/>
  <c r="L200" i="4"/>
  <c r="O260" i="4"/>
  <c r="M260" i="4"/>
  <c r="AG103" i="6"/>
  <c r="AC109" i="6"/>
  <c r="Y115" i="6"/>
  <c r="AO115" i="6"/>
  <c r="AK121" i="6"/>
  <c r="Q40" i="6"/>
  <c r="K52" i="6"/>
  <c r="D49" i="4"/>
  <c r="L50" i="4"/>
  <c r="L35" i="4"/>
  <c r="L5" i="4"/>
  <c r="L19" i="4"/>
  <c r="F49" i="4"/>
  <c r="D80" i="4"/>
  <c r="P79" i="4"/>
  <c r="N95" i="4"/>
  <c r="Q19" i="4"/>
  <c r="F35" i="4"/>
  <c r="K49" i="4"/>
  <c r="J65" i="4"/>
  <c r="G79" i="4"/>
  <c r="O80" i="4"/>
  <c r="J140" i="4"/>
  <c r="AP46" i="6"/>
  <c r="AP49" i="6" s="1"/>
  <c r="AN37" i="6"/>
  <c r="I170" i="4"/>
  <c r="P260" i="4"/>
  <c r="O125" i="4"/>
  <c r="D230" i="4"/>
  <c r="AK103" i="6"/>
  <c r="R100" i="6"/>
  <c r="AG109" i="6"/>
  <c r="N106" i="6"/>
  <c r="AC115" i="6"/>
  <c r="J112" i="6"/>
  <c r="Y121" i="6"/>
  <c r="F118" i="6"/>
  <c r="AC103" i="6"/>
  <c r="J100" i="6"/>
  <c r="Y109" i="6"/>
  <c r="F106" i="6"/>
  <c r="AO109" i="6"/>
  <c r="AK115" i="6"/>
  <c r="R112" i="6"/>
  <c r="AG121" i="6"/>
  <c r="N118" i="6"/>
  <c r="AO121" i="6"/>
  <c r="M214" i="4"/>
  <c r="M215" i="4"/>
  <c r="E214" i="4"/>
  <c r="E215" i="4"/>
  <c r="M184" i="4"/>
  <c r="M185" i="4"/>
  <c r="J169" i="4"/>
  <c r="J170" i="4"/>
  <c r="R274" i="4"/>
  <c r="R275" i="4"/>
  <c r="E274" i="4"/>
  <c r="E275" i="4"/>
  <c r="C22" i="6"/>
  <c r="Q79" i="4"/>
  <c r="Q80" i="4"/>
  <c r="K244" i="4"/>
  <c r="K245" i="4"/>
  <c r="L259" i="4"/>
  <c r="L260" i="4"/>
  <c r="F4" i="6"/>
  <c r="F58" i="6"/>
  <c r="R64" i="6"/>
  <c r="J76" i="6"/>
  <c r="M28" i="6"/>
  <c r="AD37" i="6"/>
  <c r="G46" i="6"/>
  <c r="X55" i="6"/>
  <c r="J19" i="4"/>
  <c r="G35" i="4"/>
  <c r="O34" i="4"/>
  <c r="I65" i="4"/>
  <c r="F79" i="4"/>
  <c r="N80" i="4"/>
  <c r="D94" i="4"/>
  <c r="L95" i="4"/>
  <c r="K16" i="6"/>
  <c r="M5" i="4"/>
  <c r="H34" i="4"/>
  <c r="P35" i="4"/>
  <c r="D64" i="4"/>
  <c r="E95" i="4"/>
  <c r="AB49" i="6"/>
  <c r="P19" i="4"/>
  <c r="M34" i="4"/>
  <c r="C64" i="4"/>
  <c r="J110" i="4"/>
  <c r="I19" i="4"/>
  <c r="N35" i="4"/>
  <c r="C49" i="4"/>
  <c r="C95" i="4"/>
  <c r="G109" i="4"/>
  <c r="R200" i="4"/>
  <c r="I260" i="4"/>
  <c r="L290" i="4"/>
  <c r="K289" i="4"/>
  <c r="N289" i="4"/>
  <c r="F290" i="4"/>
  <c r="E289" i="4"/>
  <c r="G290" i="4"/>
  <c r="L125" i="4"/>
  <c r="R65" i="4"/>
  <c r="G140" i="4"/>
  <c r="L185" i="4"/>
  <c r="F10" i="6"/>
  <c r="Q10" i="6"/>
  <c r="I5" i="4"/>
  <c r="M52" i="6"/>
  <c r="D260" i="4"/>
  <c r="D155" i="4"/>
  <c r="O170" i="4"/>
  <c r="G200" i="4"/>
  <c r="D245" i="4"/>
  <c r="E230" i="4"/>
  <c r="W31" i="6"/>
  <c r="D28" i="6"/>
  <c r="N155" i="4"/>
  <c r="Q200" i="4"/>
  <c r="P230" i="4"/>
  <c r="R260" i="4"/>
  <c r="F185" i="4"/>
  <c r="F245" i="4"/>
  <c r="L140" i="4"/>
  <c r="D170" i="4"/>
  <c r="G185" i="4"/>
  <c r="D200" i="4"/>
  <c r="AF7" i="6"/>
  <c r="R10" i="6"/>
  <c r="E16" i="6"/>
  <c r="G40" i="6"/>
  <c r="R52" i="6"/>
  <c r="N58" i="6"/>
  <c r="J64" i="6"/>
  <c r="F70" i="6"/>
  <c r="R76" i="6"/>
  <c r="N82" i="6"/>
  <c r="J88" i="6"/>
  <c r="M19" i="4"/>
  <c r="J34" i="4"/>
  <c r="G49" i="4"/>
  <c r="F64" i="4"/>
  <c r="G94" i="4"/>
  <c r="C109" i="4"/>
  <c r="N200" i="4"/>
  <c r="L275" i="4"/>
  <c r="E245" i="4"/>
  <c r="Q35" i="4"/>
  <c r="K4" i="6"/>
  <c r="AD7" i="6"/>
  <c r="I140" i="4"/>
  <c r="N185" i="4"/>
  <c r="F215" i="4"/>
  <c r="D140" i="4"/>
  <c r="C185" i="4"/>
  <c r="G125" i="4"/>
  <c r="F155" i="4"/>
  <c r="Q170" i="4"/>
  <c r="I200" i="4"/>
  <c r="L170" i="4"/>
  <c r="O155" i="4"/>
  <c r="H125" i="4"/>
  <c r="O140" i="4"/>
  <c r="L155" i="4"/>
  <c r="G170" i="4"/>
  <c r="D185" i="4"/>
  <c r="O200" i="4"/>
  <c r="L215" i="4"/>
  <c r="L245" i="4"/>
  <c r="M125" i="4"/>
  <c r="J230" i="4"/>
  <c r="K28" i="6"/>
  <c r="L79" i="4"/>
  <c r="J10" i="6"/>
  <c r="AO13" i="6"/>
  <c r="Y67" i="6"/>
  <c r="N64" i="6"/>
  <c r="AO67" i="6"/>
  <c r="J70" i="6"/>
  <c r="AK73" i="6"/>
  <c r="F76" i="6"/>
  <c r="AG79" i="6"/>
  <c r="AC85" i="6"/>
  <c r="R82" i="6"/>
  <c r="Y91" i="6"/>
  <c r="N88" i="6"/>
  <c r="H65" i="4"/>
  <c r="H4" i="4"/>
  <c r="M289" i="4"/>
  <c r="C222" i="4"/>
  <c r="C215" i="4" s="1"/>
  <c r="C42" i="4"/>
  <c r="C35" i="4" s="1"/>
  <c r="K260" i="4"/>
  <c r="Z13" i="6"/>
  <c r="AC55" i="6"/>
  <c r="O20" i="4"/>
  <c r="I50" i="4"/>
  <c r="E80" i="4"/>
  <c r="M110" i="4"/>
  <c r="E34" i="4"/>
  <c r="F109" i="4"/>
  <c r="K140" i="4"/>
  <c r="H155" i="4"/>
  <c r="P155" i="4"/>
  <c r="C170" i="4"/>
  <c r="K170" i="4"/>
  <c r="H185" i="4"/>
  <c r="P185" i="4"/>
  <c r="C200" i="4"/>
  <c r="H215" i="4"/>
  <c r="P215" i="4"/>
  <c r="M229" i="4"/>
  <c r="M230" i="4"/>
  <c r="AO25" i="6"/>
  <c r="AE7" i="6"/>
  <c r="M10" i="6"/>
  <c r="AN13" i="6"/>
  <c r="AJ25" i="6"/>
  <c r="G28" i="6"/>
  <c r="AJ37" i="6"/>
  <c r="O40" i="6"/>
  <c r="AA55" i="6"/>
  <c r="AC61" i="6"/>
  <c r="R58" i="6"/>
  <c r="G20" i="4"/>
  <c r="D34" i="4"/>
  <c r="Q49" i="4"/>
  <c r="P65" i="4"/>
  <c r="M79" i="4"/>
  <c r="E109" i="4"/>
  <c r="AB37" i="6"/>
  <c r="H20" i="4"/>
  <c r="O64" i="4"/>
  <c r="J95" i="4"/>
  <c r="R110" i="4"/>
  <c r="P289" i="4"/>
  <c r="I230" i="4"/>
  <c r="R229" i="4"/>
  <c r="R230" i="4"/>
  <c r="I184" i="4"/>
  <c r="I185" i="4"/>
  <c r="F169" i="4"/>
  <c r="F170" i="4"/>
  <c r="I154" i="4"/>
  <c r="I155" i="4"/>
  <c r="N139" i="4"/>
  <c r="N140" i="4"/>
  <c r="Q124" i="4"/>
  <c r="C80" i="4"/>
  <c r="H245" i="4"/>
  <c r="P245" i="4"/>
  <c r="F230" i="4"/>
  <c r="C260" i="4"/>
  <c r="D125" i="4"/>
  <c r="C125" i="4"/>
  <c r="K155" i="4"/>
  <c r="Q260" i="4"/>
  <c r="J28" i="6"/>
  <c r="AC31" i="6"/>
  <c r="I40" i="6"/>
  <c r="AB43" i="6"/>
  <c r="AC7" i="6"/>
  <c r="J4" i="6"/>
  <c r="AP4" i="6"/>
  <c r="AP7" i="6" s="1"/>
  <c r="C4" i="6"/>
  <c r="G52" i="6"/>
  <c r="Z55" i="6"/>
  <c r="AA31" i="6"/>
  <c r="H28" i="6"/>
  <c r="AE43" i="6"/>
  <c r="L40" i="6"/>
  <c r="P274" i="4"/>
  <c r="P275" i="4"/>
  <c r="H274" i="4"/>
  <c r="H275" i="4"/>
  <c r="K274" i="4"/>
  <c r="K275" i="4"/>
  <c r="C275" i="4"/>
  <c r="C274" i="4"/>
  <c r="P10" i="6"/>
  <c r="AI13" i="6"/>
  <c r="AE37" i="6"/>
  <c r="L34" i="6"/>
  <c r="AB19" i="6"/>
  <c r="I16" i="6"/>
  <c r="X37" i="6"/>
  <c r="E34" i="6"/>
  <c r="AH25" i="6"/>
  <c r="O22" i="6"/>
  <c r="AD25" i="6"/>
  <c r="K22" i="6"/>
  <c r="G4" i="6"/>
  <c r="Z7" i="6"/>
  <c r="J125" i="4"/>
  <c r="R125" i="4"/>
  <c r="M140" i="4"/>
  <c r="J155" i="4"/>
  <c r="E170" i="4"/>
  <c r="R185" i="4"/>
  <c r="M200" i="4"/>
  <c r="J215" i="4"/>
  <c r="J245" i="4"/>
  <c r="G245" i="4"/>
  <c r="L230" i="4"/>
  <c r="I215" i="4"/>
  <c r="P170" i="4"/>
  <c r="Q5" i="4"/>
  <c r="O109" i="4"/>
  <c r="N4" i="6"/>
  <c r="AG7" i="6"/>
  <c r="O16" i="6"/>
  <c r="AH19" i="6"/>
  <c r="AJ49" i="6"/>
  <c r="Q46" i="6"/>
  <c r="R50" i="4"/>
  <c r="H140" i="4"/>
  <c r="Q245" i="4"/>
  <c r="P200" i="4"/>
  <c r="R140" i="4"/>
  <c r="R170" i="4"/>
  <c r="Q275" i="4"/>
  <c r="N230" i="4"/>
  <c r="J200" i="4"/>
  <c r="E260" i="4"/>
  <c r="Y49" i="6"/>
  <c r="E155" i="4"/>
  <c r="E185" i="4"/>
  <c r="N260" i="4"/>
  <c r="I245" i="4"/>
  <c r="F22" i="6"/>
  <c r="Y25" i="6"/>
  <c r="AA37" i="6"/>
  <c r="H34" i="6"/>
  <c r="P28" i="6"/>
  <c r="AI31" i="6"/>
  <c r="N274" i="4"/>
  <c r="N275" i="4"/>
  <c r="AL7" i="6"/>
  <c r="Q95" i="4"/>
  <c r="C230" i="4"/>
  <c r="K230" i="4"/>
  <c r="E125" i="4"/>
  <c r="P140" i="4"/>
  <c r="K215" i="4"/>
  <c r="K125" i="4"/>
  <c r="C155" i="4"/>
  <c r="H170" i="4"/>
  <c r="M155" i="4"/>
  <c r="H230" i="4"/>
  <c r="H40" i="6"/>
  <c r="AA43" i="6"/>
  <c r="M275" i="4"/>
  <c r="M274" i="4"/>
  <c r="AF49" i="6"/>
  <c r="M46" i="6"/>
  <c r="Y55" i="6"/>
  <c r="F52" i="6"/>
  <c r="AE49" i="6"/>
  <c r="L46" i="6"/>
  <c r="N28" i="6"/>
  <c r="AG31" i="6"/>
  <c r="D40" i="6"/>
  <c r="W43" i="6"/>
  <c r="O274" i="4"/>
  <c r="O275" i="4"/>
  <c r="G274" i="4"/>
  <c r="G275" i="4"/>
  <c r="O4" i="6"/>
  <c r="AH7" i="6"/>
  <c r="AG37" i="6"/>
  <c r="N34" i="6"/>
  <c r="AD13" i="6"/>
  <c r="K10" i="6"/>
  <c r="Z19" i="6"/>
  <c r="G16" i="6"/>
  <c r="AP10" i="6"/>
  <c r="AP13" i="6" s="1"/>
  <c r="C10" i="6"/>
  <c r="AF19" i="6"/>
  <c r="M16" i="6"/>
  <c r="AA49" i="6"/>
  <c r="H46" i="6"/>
  <c r="X13" i="6"/>
  <c r="E10" i="6"/>
  <c r="F125" i="4"/>
  <c r="N125" i="4"/>
  <c r="E140" i="4"/>
  <c r="R155" i="4"/>
  <c r="M170" i="4"/>
  <c r="J185" i="4"/>
  <c r="E200" i="4"/>
  <c r="R215" i="4"/>
  <c r="R245" i="4"/>
  <c r="K185" i="4"/>
  <c r="H260" i="4"/>
  <c r="J260" i="4"/>
  <c r="Q155" i="4"/>
  <c r="H200" i="4"/>
  <c r="M245" i="4"/>
  <c r="R20" i="4"/>
  <c r="F200" i="4"/>
  <c r="G260" i="4"/>
  <c r="G608" i="9"/>
  <c r="F608" i="9"/>
  <c r="E608" i="9"/>
  <c r="D608" i="9"/>
  <c r="H608" i="9" s="1"/>
  <c r="A610" i="9"/>
  <c r="C609" i="9"/>
  <c r="B609" i="9"/>
  <c r="G609" i="20" s="1"/>
  <c r="H517" i="9"/>
  <c r="B519" i="9"/>
  <c r="G519" i="20" s="1"/>
  <c r="A520" i="9"/>
  <c r="C519" i="9"/>
  <c r="I5" i="13"/>
  <c r="C5" i="13"/>
  <c r="E5" i="13"/>
  <c r="K5" i="13"/>
  <c r="F518" i="9"/>
  <c r="G518" i="9"/>
  <c r="A518" i="11"/>
  <c r="H518" i="11" s="1"/>
  <c r="E518" i="9"/>
  <c r="D518" i="9"/>
  <c r="B6" i="13"/>
  <c r="A519" i="20" l="1"/>
  <c r="D519" i="20"/>
  <c r="B519" i="20"/>
  <c r="C519" i="20"/>
  <c r="C609" i="20"/>
  <c r="A609" i="20"/>
  <c r="D609" i="20"/>
  <c r="B609" i="20"/>
  <c r="S118" i="6"/>
  <c r="S100" i="6"/>
  <c r="S154" i="6"/>
  <c r="S148" i="6"/>
  <c r="S142" i="6"/>
  <c r="S136" i="6"/>
  <c r="S130" i="6"/>
  <c r="S124" i="6"/>
  <c r="S112" i="6"/>
  <c r="S94" i="6"/>
  <c r="S106" i="6"/>
  <c r="S82" i="6"/>
  <c r="S64" i="6"/>
  <c r="S58" i="6"/>
  <c r="S88" i="6"/>
  <c r="S70" i="6"/>
  <c r="S52" i="6"/>
  <c r="S34" i="6"/>
  <c r="S16" i="6"/>
  <c r="S10" i="6"/>
  <c r="S76" i="6"/>
  <c r="S46" i="6"/>
  <c r="S22" i="6"/>
  <c r="S40" i="6"/>
  <c r="S28" i="6"/>
  <c r="S4" i="6"/>
  <c r="E609" i="9"/>
  <c r="D609" i="9"/>
  <c r="H609" i="9" s="1"/>
  <c r="A611" i="9"/>
  <c r="C610" i="9"/>
  <c r="B610" i="9"/>
  <c r="G610" i="20" s="1"/>
  <c r="G609" i="9"/>
  <c r="F609" i="9"/>
  <c r="H518" i="9"/>
  <c r="B520" i="9"/>
  <c r="G520" i="20" s="1"/>
  <c r="A521" i="9"/>
  <c r="C520" i="9"/>
  <c r="C6" i="13"/>
  <c r="K6" i="13"/>
  <c r="E6" i="13"/>
  <c r="I6" i="13"/>
  <c r="F519" i="9"/>
  <c r="G519" i="9"/>
  <c r="E519" i="9"/>
  <c r="D519" i="9"/>
  <c r="A519" i="11"/>
  <c r="H519" i="11" s="1"/>
  <c r="B7" i="13"/>
  <c r="C520" i="20" l="1"/>
  <c r="A520" i="20"/>
  <c r="D520" i="20"/>
  <c r="B520" i="20"/>
  <c r="D610" i="20"/>
  <c r="C610" i="20"/>
  <c r="A610" i="20"/>
  <c r="B610" i="20"/>
  <c r="E610" i="9"/>
  <c r="D610" i="9"/>
  <c r="H610" i="9" s="1"/>
  <c r="A612" i="9"/>
  <c r="C611" i="9"/>
  <c r="B611" i="9"/>
  <c r="G611" i="20" s="1"/>
  <c r="G610" i="9"/>
  <c r="F610" i="9"/>
  <c r="H519" i="9"/>
  <c r="I7" i="13"/>
  <c r="E7" i="13"/>
  <c r="C7" i="13"/>
  <c r="K7" i="13"/>
  <c r="B521" i="9"/>
  <c r="G521" i="20" s="1"/>
  <c r="A522" i="9"/>
  <c r="C521" i="9"/>
  <c r="F520" i="9"/>
  <c r="G520" i="9"/>
  <c r="A520" i="11"/>
  <c r="H520" i="11" s="1"/>
  <c r="E520" i="9"/>
  <c r="D520" i="9"/>
  <c r="B8" i="13"/>
  <c r="A521" i="20" l="1"/>
  <c r="D521" i="20"/>
  <c r="C521" i="20"/>
  <c r="B521" i="20"/>
  <c r="C611" i="20"/>
  <c r="A611" i="20"/>
  <c r="D611" i="20"/>
  <c r="B611" i="20"/>
  <c r="E611" i="9"/>
  <c r="D611" i="9"/>
  <c r="H611" i="9" s="1"/>
  <c r="A613" i="9"/>
  <c r="C612" i="9"/>
  <c r="B612" i="9"/>
  <c r="G612" i="20" s="1"/>
  <c r="G611" i="9"/>
  <c r="F611" i="9"/>
  <c r="H520" i="9"/>
  <c r="K8" i="13"/>
  <c r="E8" i="13"/>
  <c r="I8" i="13"/>
  <c r="C8" i="13"/>
  <c r="B522" i="9"/>
  <c r="G522" i="20" s="1"/>
  <c r="A523" i="9"/>
  <c r="C522" i="9"/>
  <c r="G521" i="9"/>
  <c r="F521" i="9"/>
  <c r="A521" i="11"/>
  <c r="H521" i="11" s="1"/>
  <c r="E521" i="9"/>
  <c r="D521" i="9"/>
  <c r="AB83" i="6" s="1"/>
  <c r="I83" i="6" s="1"/>
  <c r="B9" i="13"/>
  <c r="D522" i="20" l="1"/>
  <c r="B522" i="20"/>
  <c r="C522" i="20"/>
  <c r="A522" i="20"/>
  <c r="D612" i="20"/>
  <c r="C612" i="20"/>
  <c r="A612" i="20"/>
  <c r="B612" i="20"/>
  <c r="V155" i="6"/>
  <c r="AB155" i="6"/>
  <c r="I155" i="6" s="1"/>
  <c r="Y143" i="6"/>
  <c r="F143" i="6" s="1"/>
  <c r="AH155" i="6"/>
  <c r="O155" i="6" s="1"/>
  <c r="Z143" i="6"/>
  <c r="G143" i="6" s="1"/>
  <c r="Y155" i="6"/>
  <c r="F155" i="6" s="1"/>
  <c r="AF155" i="6"/>
  <c r="M155" i="6" s="1"/>
  <c r="AJ155" i="6"/>
  <c r="Q155" i="6" s="1"/>
  <c r="AA155" i="6"/>
  <c r="H155" i="6" s="1"/>
  <c r="W155" i="6"/>
  <c r="D155" i="6" s="1"/>
  <c r="V143" i="6"/>
  <c r="AB143" i="6"/>
  <c r="I143" i="6" s="1"/>
  <c r="AG155" i="6"/>
  <c r="N155" i="6" s="1"/>
  <c r="AD143" i="6"/>
  <c r="K143" i="6" s="1"/>
  <c r="Z149" i="6"/>
  <c r="G149" i="6" s="1"/>
  <c r="AI149" i="6"/>
  <c r="P149" i="6" s="1"/>
  <c r="AO149" i="6"/>
  <c r="AK155" i="6"/>
  <c r="R155" i="6" s="1"/>
  <c r="AI155" i="6"/>
  <c r="P155" i="6" s="1"/>
  <c r="AH143" i="6"/>
  <c r="O143" i="6" s="1"/>
  <c r="AE155" i="6"/>
  <c r="L155" i="6" s="1"/>
  <c r="AM155" i="6"/>
  <c r="AA143" i="6"/>
  <c r="H143" i="6" s="1"/>
  <c r="AF143" i="6"/>
  <c r="M143" i="6" s="1"/>
  <c r="AC155" i="6"/>
  <c r="J155" i="6" s="1"/>
  <c r="AE143" i="6"/>
  <c r="L143" i="6" s="1"/>
  <c r="AF149" i="6"/>
  <c r="M149" i="6" s="1"/>
  <c r="AD149" i="6"/>
  <c r="K149" i="6" s="1"/>
  <c r="AH149" i="6"/>
  <c r="O149" i="6" s="1"/>
  <c r="AC143" i="6"/>
  <c r="J143" i="6" s="1"/>
  <c r="AG143" i="6"/>
  <c r="N143" i="6" s="1"/>
  <c r="AL155" i="6"/>
  <c r="Z155" i="6"/>
  <c r="G155" i="6" s="1"/>
  <c r="AN155" i="6"/>
  <c r="AD155" i="6"/>
  <c r="K155" i="6" s="1"/>
  <c r="AN143" i="6"/>
  <c r="X155" i="6"/>
  <c r="E155" i="6" s="1"/>
  <c r="AN149" i="6"/>
  <c r="Y149" i="6"/>
  <c r="F149" i="6" s="1"/>
  <c r="AM149" i="6"/>
  <c r="AC149" i="6"/>
  <c r="J149" i="6" s="1"/>
  <c r="AA149" i="6"/>
  <c r="H149" i="6" s="1"/>
  <c r="AG149" i="6"/>
  <c r="N149" i="6" s="1"/>
  <c r="AE149" i="6"/>
  <c r="L149" i="6" s="1"/>
  <c r="AO155" i="6"/>
  <c r="AK149" i="6"/>
  <c r="R149" i="6" s="1"/>
  <c r="AJ143" i="6"/>
  <c r="Q143" i="6" s="1"/>
  <c r="W149" i="6"/>
  <c r="D149" i="6" s="1"/>
  <c r="AL143" i="6"/>
  <c r="X143" i="6"/>
  <c r="E143" i="6" s="1"/>
  <c r="AO143" i="6"/>
  <c r="V149" i="6"/>
  <c r="AL149" i="6"/>
  <c r="W143" i="6"/>
  <c r="D143" i="6" s="1"/>
  <c r="AI143" i="6"/>
  <c r="P143" i="6" s="1"/>
  <c r="AJ149" i="6"/>
  <c r="Q149" i="6" s="1"/>
  <c r="AM143" i="6"/>
  <c r="X149" i="6"/>
  <c r="E149" i="6" s="1"/>
  <c r="AB149" i="6"/>
  <c r="I149" i="6" s="1"/>
  <c r="AK143" i="6"/>
  <c r="R143" i="6" s="1"/>
  <c r="X131" i="6"/>
  <c r="E131" i="6" s="1"/>
  <c r="X125" i="6"/>
  <c r="E125" i="6" s="1"/>
  <c r="V125" i="6"/>
  <c r="Y125" i="6"/>
  <c r="F125" i="6" s="1"/>
  <c r="Z137" i="6"/>
  <c r="G137" i="6" s="1"/>
  <c r="AB137" i="6"/>
  <c r="I137" i="6" s="1"/>
  <c r="AD131" i="6"/>
  <c r="K131" i="6" s="1"/>
  <c r="AA125" i="6"/>
  <c r="H125" i="6" s="1"/>
  <c r="V137" i="6"/>
  <c r="X137" i="6"/>
  <c r="E137" i="6" s="1"/>
  <c r="Y137" i="6"/>
  <c r="F137" i="6" s="1"/>
  <c r="AM125" i="6"/>
  <c r="AN125" i="6"/>
  <c r="AE125" i="6"/>
  <c r="L125" i="6" s="1"/>
  <c r="AE131" i="6"/>
  <c r="L131" i="6" s="1"/>
  <c r="W131" i="6"/>
  <c r="D131" i="6" s="1"/>
  <c r="W137" i="6"/>
  <c r="D137" i="6" s="1"/>
  <c r="AL125" i="6"/>
  <c r="AH137" i="6"/>
  <c r="O137" i="6" s="1"/>
  <c r="AC125" i="6"/>
  <c r="J125" i="6" s="1"/>
  <c r="AG125" i="6"/>
  <c r="N125" i="6" s="1"/>
  <c r="AA131" i="6"/>
  <c r="H131" i="6" s="1"/>
  <c r="AK125" i="6"/>
  <c r="R125" i="6" s="1"/>
  <c r="AM137" i="6"/>
  <c r="AG137" i="6"/>
  <c r="N137" i="6" s="1"/>
  <c r="AG131" i="6"/>
  <c r="N131" i="6" s="1"/>
  <c r="AC131" i="6"/>
  <c r="J131" i="6" s="1"/>
  <c r="AE137" i="6"/>
  <c r="L137" i="6" s="1"/>
  <c r="AF131" i="6"/>
  <c r="M131" i="6" s="1"/>
  <c r="AH131" i="6"/>
  <c r="O131" i="6" s="1"/>
  <c r="AJ131" i="6"/>
  <c r="Q131" i="6" s="1"/>
  <c r="AN131" i="6"/>
  <c r="AB131" i="6"/>
  <c r="I131" i="6" s="1"/>
  <c r="AL131" i="6"/>
  <c r="AJ137" i="6"/>
  <c r="Q137" i="6" s="1"/>
  <c r="Z131" i="6"/>
  <c r="G131" i="6" s="1"/>
  <c r="V131" i="6"/>
  <c r="AO137" i="6"/>
  <c r="AD125" i="6"/>
  <c r="K125" i="6" s="1"/>
  <c r="AL137" i="6"/>
  <c r="AN137" i="6"/>
  <c r="AO125" i="6"/>
  <c r="AD137" i="6"/>
  <c r="K137" i="6" s="1"/>
  <c r="AJ125" i="6"/>
  <c r="Q125" i="6" s="1"/>
  <c r="AF137" i="6"/>
  <c r="M137" i="6" s="1"/>
  <c r="AF125" i="6"/>
  <c r="M125" i="6" s="1"/>
  <c r="W125" i="6"/>
  <c r="D125" i="6" s="1"/>
  <c r="AI125" i="6"/>
  <c r="P125" i="6" s="1"/>
  <c r="AH125" i="6"/>
  <c r="O125" i="6" s="1"/>
  <c r="Z125" i="6"/>
  <c r="G125" i="6" s="1"/>
  <c r="AB125" i="6"/>
  <c r="I125" i="6" s="1"/>
  <c r="AK137" i="6"/>
  <c r="R137" i="6" s="1"/>
  <c r="Y131" i="6"/>
  <c r="F131" i="6" s="1"/>
  <c r="AM131" i="6"/>
  <c r="AO131" i="6"/>
  <c r="AC137" i="6"/>
  <c r="J137" i="6" s="1"/>
  <c r="AK131" i="6"/>
  <c r="R131" i="6" s="1"/>
  <c r="AI137" i="6"/>
  <c r="P137" i="6" s="1"/>
  <c r="AA137" i="6"/>
  <c r="H137" i="6" s="1"/>
  <c r="AI131" i="6"/>
  <c r="P131" i="6" s="1"/>
  <c r="E314" i="4"/>
  <c r="E307" i="4" s="1"/>
  <c r="K359" i="4"/>
  <c r="K352" i="4" s="1"/>
  <c r="R314" i="4"/>
  <c r="R307" i="4" s="1"/>
  <c r="M374" i="4"/>
  <c r="M367" i="4" s="1"/>
  <c r="K329" i="4"/>
  <c r="K322" i="4" s="1"/>
  <c r="H389" i="4"/>
  <c r="H382" i="4" s="1"/>
  <c r="C314" i="4"/>
  <c r="C307" i="4" s="1"/>
  <c r="O389" i="4"/>
  <c r="O382" i="4" s="1"/>
  <c r="H329" i="4"/>
  <c r="H322" i="4" s="1"/>
  <c r="L314" i="4"/>
  <c r="L307" i="4" s="1"/>
  <c r="J314" i="4"/>
  <c r="J307" i="4" s="1"/>
  <c r="N344" i="4"/>
  <c r="N337" i="4" s="1"/>
  <c r="P389" i="4"/>
  <c r="P382" i="4" s="1"/>
  <c r="I328" i="4"/>
  <c r="O328" i="4"/>
  <c r="N373" i="4"/>
  <c r="D373" i="4"/>
  <c r="E358" i="4"/>
  <c r="Q358" i="4"/>
  <c r="C344" i="4"/>
  <c r="C337" i="4" s="1"/>
  <c r="K374" i="4"/>
  <c r="K367" i="4" s="1"/>
  <c r="D329" i="4"/>
  <c r="D322" i="4" s="1"/>
  <c r="L344" i="4"/>
  <c r="L337" i="4" s="1"/>
  <c r="E329" i="4"/>
  <c r="E322" i="4" s="1"/>
  <c r="I344" i="4"/>
  <c r="I337" i="4" s="1"/>
  <c r="R358" i="4"/>
  <c r="R373" i="4"/>
  <c r="R328" i="4"/>
  <c r="H343" i="4"/>
  <c r="P313" i="4"/>
  <c r="L359" i="4"/>
  <c r="L352" i="4" s="1"/>
  <c r="O374" i="4"/>
  <c r="O367" i="4" s="1"/>
  <c r="N389" i="4"/>
  <c r="N382" i="4" s="1"/>
  <c r="P374" i="4"/>
  <c r="P367" i="4" s="1"/>
  <c r="D389" i="4"/>
  <c r="D382" i="4" s="1"/>
  <c r="I389" i="4"/>
  <c r="I382" i="4" s="1"/>
  <c r="C359" i="4"/>
  <c r="C352" i="4" s="1"/>
  <c r="F344" i="4"/>
  <c r="F337" i="4" s="1"/>
  <c r="H373" i="4"/>
  <c r="C373" i="4"/>
  <c r="L373" i="4"/>
  <c r="P328" i="4"/>
  <c r="D313" i="4"/>
  <c r="E373" i="4"/>
  <c r="G313" i="4"/>
  <c r="Q343" i="4"/>
  <c r="N329" i="4"/>
  <c r="N322" i="4" s="1"/>
  <c r="G344" i="4"/>
  <c r="G337" i="4" s="1"/>
  <c r="L329" i="4"/>
  <c r="L322" i="4" s="1"/>
  <c r="L389" i="4"/>
  <c r="L382" i="4" s="1"/>
  <c r="N314" i="4"/>
  <c r="N307" i="4" s="1"/>
  <c r="H359" i="4"/>
  <c r="H352" i="4" s="1"/>
  <c r="I313" i="4"/>
  <c r="K313" i="4"/>
  <c r="K388" i="4"/>
  <c r="D358" i="4"/>
  <c r="O313" i="4"/>
  <c r="G388" i="4"/>
  <c r="H314" i="4"/>
  <c r="H307" i="4" s="1"/>
  <c r="C389" i="4"/>
  <c r="C382" i="4" s="1"/>
  <c r="J389" i="4"/>
  <c r="J382" i="4" s="1"/>
  <c r="J359" i="4"/>
  <c r="J352" i="4" s="1"/>
  <c r="J329" i="4"/>
  <c r="J322" i="4" s="1"/>
  <c r="F314" i="4"/>
  <c r="F307" i="4" s="1"/>
  <c r="F328" i="4"/>
  <c r="R343" i="4"/>
  <c r="Q328" i="4"/>
  <c r="K343" i="4"/>
  <c r="Q313" i="4"/>
  <c r="F373" i="4"/>
  <c r="O344" i="4"/>
  <c r="O337" i="4" s="1"/>
  <c r="Q389" i="4"/>
  <c r="Q382" i="4" s="1"/>
  <c r="O359" i="4"/>
  <c r="O352" i="4" s="1"/>
  <c r="G374" i="4"/>
  <c r="G367" i="4" s="1"/>
  <c r="M359" i="4"/>
  <c r="M352" i="4" s="1"/>
  <c r="J343" i="4"/>
  <c r="I373" i="4"/>
  <c r="J373" i="4"/>
  <c r="Q373" i="4"/>
  <c r="P358" i="4"/>
  <c r="P343" i="4"/>
  <c r="M313" i="4"/>
  <c r="G328" i="4"/>
  <c r="M328" i="4"/>
  <c r="I359" i="4"/>
  <c r="I352" i="4" s="1"/>
  <c r="E344" i="4"/>
  <c r="E337" i="4" s="1"/>
  <c r="D344" i="4"/>
  <c r="D337" i="4" s="1"/>
  <c r="G359" i="4"/>
  <c r="G352" i="4" s="1"/>
  <c r="F389" i="4"/>
  <c r="F382" i="4" s="1"/>
  <c r="N359" i="4"/>
  <c r="N352" i="4" s="1"/>
  <c r="M389" i="4"/>
  <c r="M382" i="4" s="1"/>
  <c r="M343" i="4"/>
  <c r="C328" i="4"/>
  <c r="E388" i="4"/>
  <c r="AG95" i="6"/>
  <c r="N95" i="6" s="1"/>
  <c r="AC11" i="6"/>
  <c r="J11" i="6" s="1"/>
  <c r="AL11" i="6"/>
  <c r="AH41" i="6"/>
  <c r="O41" i="6" s="1"/>
  <c r="AM95" i="6"/>
  <c r="AB17" i="6"/>
  <c r="I17" i="6" s="1"/>
  <c r="AD53" i="6"/>
  <c r="K53" i="6" s="1"/>
  <c r="K209" i="4"/>
  <c r="K202" i="4" s="1"/>
  <c r="AH65" i="6"/>
  <c r="O65" i="6" s="1"/>
  <c r="M149" i="4"/>
  <c r="M142" i="4" s="1"/>
  <c r="M269" i="4"/>
  <c r="M262" i="4" s="1"/>
  <c r="AN101" i="6"/>
  <c r="Q13" i="4"/>
  <c r="L28" i="4"/>
  <c r="L179" i="4"/>
  <c r="L172" i="4" s="1"/>
  <c r="AJ77" i="6"/>
  <c r="Q77" i="6" s="1"/>
  <c r="AM23" i="6"/>
  <c r="J224" i="4"/>
  <c r="J217" i="4" s="1"/>
  <c r="E224" i="4"/>
  <c r="E217" i="4" s="1"/>
  <c r="K224" i="4"/>
  <c r="K217" i="4" s="1"/>
  <c r="M89" i="4"/>
  <c r="M82" i="4" s="1"/>
  <c r="AK53" i="6"/>
  <c r="R53" i="6" s="1"/>
  <c r="D74" i="4"/>
  <c r="D67" i="4" s="1"/>
  <c r="Q44" i="4"/>
  <c r="Q37" i="4" s="1"/>
  <c r="AI53" i="6"/>
  <c r="P53" i="6" s="1"/>
  <c r="AA5" i="6"/>
  <c r="H5" i="6" s="1"/>
  <c r="AK5" i="6"/>
  <c r="R5" i="6" s="1"/>
  <c r="AN5" i="6"/>
  <c r="AM53" i="6"/>
  <c r="AE95" i="6"/>
  <c r="L95" i="6" s="1"/>
  <c r="AB35" i="6"/>
  <c r="I35" i="6" s="1"/>
  <c r="H74" i="4"/>
  <c r="H67" i="4" s="1"/>
  <c r="AF11" i="6"/>
  <c r="M11" i="6" s="1"/>
  <c r="AO53" i="6"/>
  <c r="AK89" i="6"/>
  <c r="R89" i="6" s="1"/>
  <c r="G44" i="4"/>
  <c r="G37" i="4" s="1"/>
  <c r="V53" i="6"/>
  <c r="V55" i="6" s="1"/>
  <c r="C209" i="4"/>
  <c r="C202" i="4" s="1"/>
  <c r="N239" i="4"/>
  <c r="N232" i="4" s="1"/>
  <c r="AD59" i="6"/>
  <c r="K59" i="6" s="1"/>
  <c r="N224" i="4"/>
  <c r="N217" i="4" s="1"/>
  <c r="E269" i="4"/>
  <c r="E262" i="4" s="1"/>
  <c r="AI35" i="6"/>
  <c r="P35" i="6" s="1"/>
  <c r="H179" i="4"/>
  <c r="H172" i="4" s="1"/>
  <c r="AF83" i="6"/>
  <c r="M83" i="6" s="1"/>
  <c r="L239" i="4"/>
  <c r="L232" i="4" s="1"/>
  <c r="AB101" i="6"/>
  <c r="I101" i="6" s="1"/>
  <c r="AD65" i="6"/>
  <c r="K65" i="6" s="1"/>
  <c r="F164" i="4"/>
  <c r="F157" i="4" s="1"/>
  <c r="Z77" i="6"/>
  <c r="G77" i="6" s="1"/>
  <c r="P224" i="4"/>
  <c r="P217" i="4" s="1"/>
  <c r="N14" i="4"/>
  <c r="N7" i="4" s="1"/>
  <c r="AO95" i="6"/>
  <c r="AN17" i="6"/>
  <c r="X53" i="6"/>
  <c r="E53" i="6" s="1"/>
  <c r="AA101" i="6"/>
  <c r="H101" i="6" s="1"/>
  <c r="AH17" i="6"/>
  <c r="O17" i="6" s="1"/>
  <c r="AB11" i="6"/>
  <c r="I11" i="6" s="1"/>
  <c r="AN23" i="6"/>
  <c r="W71" i="6"/>
  <c r="D71" i="6" s="1"/>
  <c r="AI107" i="6"/>
  <c r="P107" i="6" s="1"/>
  <c r="J89" i="4"/>
  <c r="J82" i="4" s="1"/>
  <c r="C29" i="4"/>
  <c r="C22" i="4" s="1"/>
  <c r="L104" i="4"/>
  <c r="L97" i="4" s="1"/>
  <c r="AH23" i="6"/>
  <c r="O23" i="6" s="1"/>
  <c r="AK65" i="6"/>
  <c r="R65" i="6" s="1"/>
  <c r="AO101" i="6"/>
  <c r="P89" i="4"/>
  <c r="P82" i="4" s="1"/>
  <c r="M29" i="4"/>
  <c r="M22" i="4" s="1"/>
  <c r="F134" i="4"/>
  <c r="F127" i="4" s="1"/>
  <c r="G239" i="4"/>
  <c r="G232" i="4" s="1"/>
  <c r="J149" i="4"/>
  <c r="J142" i="4" s="1"/>
  <c r="Z89" i="6"/>
  <c r="G89" i="6" s="1"/>
  <c r="Y41" i="6"/>
  <c r="F41" i="6" s="1"/>
  <c r="V89" i="6"/>
  <c r="V91" i="6" s="1"/>
  <c r="P269" i="4"/>
  <c r="P262" i="4" s="1"/>
  <c r="D179" i="4"/>
  <c r="D172" i="4" s="1"/>
  <c r="M73" i="4"/>
  <c r="Z5" i="6"/>
  <c r="G5" i="6" s="1"/>
  <c r="AA11" i="6"/>
  <c r="H11" i="6" s="1"/>
  <c r="W65" i="6"/>
  <c r="D65" i="6" s="1"/>
  <c r="AE101" i="6"/>
  <c r="L101" i="6" s="1"/>
  <c r="X47" i="6"/>
  <c r="E47" i="6" s="1"/>
  <c r="AK59" i="6"/>
  <c r="R59" i="6" s="1"/>
  <c r="AK101" i="6"/>
  <c r="R101" i="6" s="1"/>
  <c r="AJ53" i="6"/>
  <c r="Q53" i="6" s="1"/>
  <c r="AH89" i="6"/>
  <c r="O89" i="6" s="1"/>
  <c r="AB71" i="6"/>
  <c r="I71" i="6" s="1"/>
  <c r="AL101" i="6"/>
  <c r="AN71" i="6"/>
  <c r="AB107" i="6"/>
  <c r="I107" i="6" s="1"/>
  <c r="M298" i="4"/>
  <c r="P13" i="4"/>
  <c r="F73" i="4"/>
  <c r="M193" i="4"/>
  <c r="R193" i="4"/>
  <c r="AO5" i="6"/>
  <c r="J73" i="4"/>
  <c r="V17" i="6"/>
  <c r="V19" i="6" s="1"/>
  <c r="AI77" i="6"/>
  <c r="P77" i="6" s="1"/>
  <c r="AE113" i="6"/>
  <c r="L113" i="6" s="1"/>
  <c r="AJ11" i="6"/>
  <c r="Q11" i="6" s="1"/>
  <c r="Y83" i="6"/>
  <c r="F83" i="6" s="1"/>
  <c r="AG119" i="6"/>
  <c r="N119" i="6" s="1"/>
  <c r="Y29" i="6"/>
  <c r="F29" i="6" s="1"/>
  <c r="V119" i="6"/>
  <c r="AE23" i="6"/>
  <c r="L23" i="6" s="1"/>
  <c r="Y23" i="6"/>
  <c r="F23" i="6" s="1"/>
  <c r="X95" i="6"/>
  <c r="E95" i="6" s="1"/>
  <c r="N58" i="4"/>
  <c r="I223" i="4"/>
  <c r="N178" i="4"/>
  <c r="J238" i="4"/>
  <c r="C73" i="4"/>
  <c r="Q28" i="4"/>
  <c r="J268" i="4"/>
  <c r="D268" i="4"/>
  <c r="R178" i="4"/>
  <c r="M13" i="4"/>
  <c r="O28" i="4"/>
  <c r="G58" i="4"/>
  <c r="AM17" i="6"/>
  <c r="AI5" i="6"/>
  <c r="P5" i="6" s="1"/>
  <c r="W59" i="6"/>
  <c r="D59" i="6" s="1"/>
  <c r="AA89" i="6"/>
  <c r="H89" i="6" s="1"/>
  <c r="AJ35" i="6"/>
  <c r="Q35" i="6" s="1"/>
  <c r="AG53" i="6"/>
  <c r="N53" i="6" s="1"/>
  <c r="AC95" i="6"/>
  <c r="J95" i="6" s="1"/>
  <c r="AD41" i="6"/>
  <c r="K41" i="6" s="1"/>
  <c r="AL59" i="6"/>
  <c r="AO47" i="6"/>
  <c r="AH71" i="6"/>
  <c r="O71" i="6" s="1"/>
  <c r="AE29" i="6"/>
  <c r="L29" i="6" s="1"/>
  <c r="AN107" i="6"/>
  <c r="N298" i="4"/>
  <c r="L58" i="4"/>
  <c r="F148" i="4"/>
  <c r="G163" i="4"/>
  <c r="K178" i="4"/>
  <c r="AG11" i="6"/>
  <c r="N11" i="6" s="1"/>
  <c r="Z23" i="6"/>
  <c r="G23" i="6" s="1"/>
  <c r="AL17" i="6"/>
  <c r="W83" i="6"/>
  <c r="D83" i="6" s="1"/>
  <c r="AA119" i="6"/>
  <c r="H119" i="6" s="1"/>
  <c r="X17" i="6"/>
  <c r="E17" i="6" s="1"/>
  <c r="AO83" i="6"/>
  <c r="AO119" i="6"/>
  <c r="AK29" i="6"/>
  <c r="R29" i="6" s="1"/>
  <c r="AL119" i="6"/>
  <c r="Z59" i="6"/>
  <c r="G59" i="6" s="1"/>
  <c r="Y35" i="6"/>
  <c r="F35" i="6" s="1"/>
  <c r="AJ101" i="6"/>
  <c r="Q101" i="6" s="1"/>
  <c r="N268" i="4"/>
  <c r="E163" i="4"/>
  <c r="K268" i="4"/>
  <c r="O208" i="4"/>
  <c r="M223" i="4"/>
  <c r="M253" i="4"/>
  <c r="O238" i="4"/>
  <c r="L13" i="4"/>
  <c r="M133" i="4"/>
  <c r="J253" i="4"/>
  <c r="C103" i="4"/>
  <c r="L298" i="4"/>
  <c r="AJ23" i="6"/>
  <c r="Q23" i="6" s="1"/>
  <c r="AA107" i="6"/>
  <c r="H107" i="6" s="1"/>
  <c r="H14" i="4"/>
  <c r="H7" i="4" s="1"/>
  <c r="AD23" i="6"/>
  <c r="K23" i="6" s="1"/>
  <c r="AG101" i="6"/>
  <c r="N101" i="6" s="1"/>
  <c r="I29" i="4"/>
  <c r="I22" i="4" s="1"/>
  <c r="C239" i="4"/>
  <c r="C232" i="4" s="1"/>
  <c r="AD83" i="6"/>
  <c r="K83" i="6" s="1"/>
  <c r="R164" i="4"/>
  <c r="R157" i="4" s="1"/>
  <c r="N149" i="4"/>
  <c r="N142" i="4" s="1"/>
  <c r="H269" i="4"/>
  <c r="H262" i="4" s="1"/>
  <c r="X113" i="6"/>
  <c r="E113" i="6" s="1"/>
  <c r="R73" i="4"/>
  <c r="J298" i="4"/>
  <c r="AH29" i="6"/>
  <c r="O29" i="6" s="1"/>
  <c r="AL47" i="6"/>
  <c r="J29" i="4"/>
  <c r="J22" i="4" s="1"/>
  <c r="O59" i="4"/>
  <c r="O52" i="4" s="1"/>
  <c r="W53" i="6"/>
  <c r="D53" i="6" s="1"/>
  <c r="D29" i="4"/>
  <c r="D22" i="4" s="1"/>
  <c r="E89" i="4"/>
  <c r="E82" i="4" s="1"/>
  <c r="L149" i="4"/>
  <c r="L142" i="4" s="1"/>
  <c r="P179" i="4"/>
  <c r="P172" i="4" s="1"/>
  <c r="Q209" i="4"/>
  <c r="Q202" i="4" s="1"/>
  <c r="G254" i="4"/>
  <c r="G247" i="4" s="1"/>
  <c r="X71" i="6"/>
  <c r="E71" i="6" s="1"/>
  <c r="AJ119" i="6"/>
  <c r="Q119" i="6" s="1"/>
  <c r="X41" i="6"/>
  <c r="E41" i="6" s="1"/>
  <c r="AM119" i="6"/>
  <c r="D44" i="4"/>
  <c r="D37" i="4" s="1"/>
  <c r="Z35" i="6"/>
  <c r="G35" i="6" s="1"/>
  <c r="AC113" i="6"/>
  <c r="J113" i="6" s="1"/>
  <c r="E59" i="4"/>
  <c r="E52" i="4" s="1"/>
  <c r="D254" i="4"/>
  <c r="D247" i="4" s="1"/>
  <c r="AL95" i="6"/>
  <c r="Q179" i="4"/>
  <c r="Q172" i="4" s="1"/>
  <c r="AK35" i="6"/>
  <c r="R35" i="6" s="1"/>
  <c r="AN113" i="6"/>
  <c r="P208" i="4"/>
  <c r="AF113" i="6"/>
  <c r="M113" i="6" s="1"/>
  <c r="AO23" i="6"/>
  <c r="O164" i="4"/>
  <c r="O157" i="4" s="1"/>
  <c r="E179" i="4"/>
  <c r="E172" i="4" s="1"/>
  <c r="V95" i="6"/>
  <c r="K239" i="4"/>
  <c r="K232" i="4" s="1"/>
  <c r="F44" i="4"/>
  <c r="F37" i="4" s="1"/>
  <c r="AK107" i="6"/>
  <c r="R107" i="6" s="1"/>
  <c r="AL23" i="6"/>
  <c r="G29" i="4"/>
  <c r="G22" i="4" s="1"/>
  <c r="AI113" i="6"/>
  <c r="P113" i="6" s="1"/>
  <c r="AB29" i="6"/>
  <c r="I29" i="6" s="1"/>
  <c r="AL5" i="6"/>
  <c r="V23" i="6"/>
  <c r="V25" i="6" s="1"/>
  <c r="AE65" i="6"/>
  <c r="L65" i="6" s="1"/>
  <c r="AI101" i="6"/>
  <c r="P101" i="6" s="1"/>
  <c r="Q74" i="4"/>
  <c r="Q67" i="4" s="1"/>
  <c r="D14" i="4"/>
  <c r="D7" i="4" s="1"/>
  <c r="X23" i="6"/>
  <c r="E23" i="6" s="1"/>
  <c r="Y65" i="6"/>
  <c r="F65" i="6" s="1"/>
  <c r="Y101" i="6"/>
  <c r="F101" i="6" s="1"/>
  <c r="G74" i="4"/>
  <c r="G67" i="4" s="1"/>
  <c r="R14" i="4"/>
  <c r="R7" i="4" s="1"/>
  <c r="M119" i="4"/>
  <c r="M112" i="4" s="1"/>
  <c r="C134" i="4"/>
  <c r="C127" i="4" s="1"/>
  <c r="V83" i="6"/>
  <c r="V85" i="6" s="1"/>
  <c r="AI29" i="6"/>
  <c r="P29" i="6" s="1"/>
  <c r="N164" i="4"/>
  <c r="N157" i="4" s="1"/>
  <c r="F254" i="4"/>
  <c r="F247" i="4" s="1"/>
  <c r="O134" i="4"/>
  <c r="O127" i="4" s="1"/>
  <c r="AL65" i="6"/>
  <c r="X107" i="6"/>
  <c r="E107" i="6" s="1"/>
  <c r="AB119" i="6"/>
  <c r="I119" i="6" s="1"/>
  <c r="AK47" i="6"/>
  <c r="R47" i="6" s="1"/>
  <c r="G224" i="4"/>
  <c r="G217" i="4" s="1"/>
  <c r="Z113" i="6"/>
  <c r="G113" i="6" s="1"/>
  <c r="P254" i="4"/>
  <c r="P247" i="4" s="1"/>
  <c r="K14" i="4"/>
  <c r="K7" i="4" s="1"/>
  <c r="AF41" i="6"/>
  <c r="M41" i="6" s="1"/>
  <c r="C59" i="4"/>
  <c r="C52" i="4" s="1"/>
  <c r="I14" i="4"/>
  <c r="I7" i="4" s="1"/>
  <c r="V47" i="6"/>
  <c r="AA29" i="6"/>
  <c r="H29" i="6" s="1"/>
  <c r="W11" i="6"/>
  <c r="D11" i="6" s="1"/>
  <c r="AJ41" i="6"/>
  <c r="Q41" i="6" s="1"/>
  <c r="AA83" i="6"/>
  <c r="H83" i="6" s="1"/>
  <c r="E14" i="4"/>
  <c r="E7" i="4" s="1"/>
  <c r="E104" i="4"/>
  <c r="E97" i="4" s="1"/>
  <c r="L44" i="4"/>
  <c r="L37" i="4" s="1"/>
  <c r="AL35" i="6"/>
  <c r="AO77" i="6"/>
  <c r="AG113" i="6"/>
  <c r="N113" i="6" s="1"/>
  <c r="X35" i="6"/>
  <c r="E35" i="6" s="1"/>
  <c r="Q59" i="4"/>
  <c r="Q52" i="4" s="1"/>
  <c r="C149" i="4"/>
  <c r="C142" i="4" s="1"/>
  <c r="H254" i="4"/>
  <c r="H247" i="4" s="1"/>
  <c r="C254" i="4"/>
  <c r="C247" i="4" s="1"/>
  <c r="Z101" i="6"/>
  <c r="G101" i="6" s="1"/>
  <c r="AJ71" i="6"/>
  <c r="Q71" i="6" s="1"/>
  <c r="J194" i="4"/>
  <c r="J187" i="4" s="1"/>
  <c r="P149" i="4"/>
  <c r="P142" i="4" s="1"/>
  <c r="R209" i="4"/>
  <c r="R202" i="4" s="1"/>
  <c r="V101" i="6"/>
  <c r="Y47" i="6"/>
  <c r="F47" i="6" s="1"/>
  <c r="Z41" i="6"/>
  <c r="G41" i="6" s="1"/>
  <c r="P118" i="4"/>
  <c r="AF5" i="6"/>
  <c r="M5" i="6" s="1"/>
  <c r="W77" i="6"/>
  <c r="D77" i="6" s="1"/>
  <c r="AM107" i="6"/>
  <c r="AL53" i="6"/>
  <c r="AK71" i="6"/>
  <c r="R71" i="6" s="1"/>
  <c r="AO107" i="6"/>
  <c r="AA35" i="6"/>
  <c r="H35" i="6" s="1"/>
  <c r="AL107" i="6"/>
  <c r="AF89" i="6"/>
  <c r="M89" i="6" s="1"/>
  <c r="AD113" i="6"/>
  <c r="K113" i="6" s="1"/>
  <c r="AB89" i="6"/>
  <c r="I89" i="6" s="1"/>
  <c r="M238" i="4"/>
  <c r="I283" i="4"/>
  <c r="F88" i="4"/>
  <c r="G208" i="4"/>
  <c r="E208" i="4"/>
  <c r="AO11" i="6"/>
  <c r="AF29" i="6"/>
  <c r="M29" i="6" s="1"/>
  <c r="AF23" i="6"/>
  <c r="M23" i="6" s="1"/>
  <c r="AI83" i="6"/>
  <c r="P83" i="6" s="1"/>
  <c r="AI119" i="6"/>
  <c r="P119" i="6" s="1"/>
  <c r="X29" i="6"/>
  <c r="E29" i="6" s="1"/>
  <c r="Y95" i="6"/>
  <c r="F95" i="6" s="1"/>
  <c r="AD29" i="6"/>
  <c r="K29" i="6" s="1"/>
  <c r="AI41" i="6"/>
  <c r="P41" i="6" s="1"/>
  <c r="AC47" i="6"/>
  <c r="J47" i="6" s="1"/>
  <c r="Z71" i="6"/>
  <c r="G71" i="6" s="1"/>
  <c r="AG47" i="6"/>
  <c r="N47" i="6" s="1"/>
  <c r="AF101" i="6"/>
  <c r="M101" i="6" s="1"/>
  <c r="D148" i="4"/>
  <c r="H193" i="4"/>
  <c r="O253" i="4"/>
  <c r="E43" i="4"/>
  <c r="Q283" i="4"/>
  <c r="F28" i="4"/>
  <c r="G133" i="4"/>
  <c r="N103" i="4"/>
  <c r="V35" i="6"/>
  <c r="C43" i="4"/>
  <c r="AA17" i="6"/>
  <c r="H17" i="6" s="1"/>
  <c r="AM65" i="6"/>
  <c r="W107" i="6"/>
  <c r="D107" i="6" s="1"/>
  <c r="AB53" i="6"/>
  <c r="I53" i="6" s="1"/>
  <c r="AC71" i="6"/>
  <c r="J71" i="6" s="1"/>
  <c r="AC107" i="6"/>
  <c r="J107" i="6" s="1"/>
  <c r="AI23" i="6"/>
  <c r="P23" i="6" s="1"/>
  <c r="AH77" i="6"/>
  <c r="O77" i="6" s="1"/>
  <c r="X65" i="6"/>
  <c r="E65" i="6" s="1"/>
  <c r="AH83" i="6"/>
  <c r="O83" i="6" s="1"/>
  <c r="AB65" i="6"/>
  <c r="I65" i="6" s="1"/>
  <c r="AF119" i="6"/>
  <c r="M119" i="6" s="1"/>
  <c r="D283" i="4"/>
  <c r="H298" i="4"/>
  <c r="K28" i="4"/>
  <c r="N193" i="4"/>
  <c r="R253" i="4"/>
  <c r="AC29" i="6"/>
  <c r="J29" i="6" s="1"/>
  <c r="E28" i="4"/>
  <c r="AD11" i="6"/>
  <c r="K11" i="6" s="1"/>
  <c r="AA77" i="6"/>
  <c r="H77" i="6" s="1"/>
  <c r="W113" i="6"/>
  <c r="D113" i="6" s="1"/>
  <c r="AO17" i="6"/>
  <c r="AG77" i="6"/>
  <c r="N77" i="6" s="1"/>
  <c r="Y119" i="6"/>
  <c r="F119" i="6" s="1"/>
  <c r="AE47" i="6"/>
  <c r="L47" i="6" s="1"/>
  <c r="AD107" i="6"/>
  <c r="K107" i="6" s="1"/>
  <c r="V113" i="6"/>
  <c r="AG41" i="6"/>
  <c r="N41" i="6" s="1"/>
  <c r="AN83" i="6"/>
  <c r="AB113" i="6"/>
  <c r="I113" i="6" s="1"/>
  <c r="L283" i="4"/>
  <c r="K298" i="4"/>
  <c r="F208" i="4"/>
  <c r="F58" i="4"/>
  <c r="I208" i="4"/>
  <c r="I268" i="4"/>
  <c r="P103" i="4"/>
  <c r="F238" i="4"/>
  <c r="H118" i="4"/>
  <c r="C163" i="4"/>
  <c r="G178" i="4"/>
  <c r="I178" i="4"/>
  <c r="J178" i="4"/>
  <c r="E73" i="4"/>
  <c r="K283" i="4"/>
  <c r="H223" i="4"/>
  <c r="D118" i="4"/>
  <c r="H163" i="4"/>
  <c r="Q133" i="4"/>
  <c r="L193" i="4"/>
  <c r="M58" i="4"/>
  <c r="N208" i="4"/>
  <c r="R283" i="4"/>
  <c r="K73" i="4"/>
  <c r="H283" i="4"/>
  <c r="J58" i="4"/>
  <c r="V77" i="6"/>
  <c r="V79" i="6" s="1"/>
  <c r="E148" i="4"/>
  <c r="H88" i="4"/>
  <c r="L118" i="4"/>
  <c r="P193" i="4"/>
  <c r="G118" i="4"/>
  <c r="G13" i="4"/>
  <c r="D208" i="4"/>
  <c r="O13" i="4"/>
  <c r="N28" i="4"/>
  <c r="R28" i="4"/>
  <c r="O88" i="4"/>
  <c r="N133" i="4"/>
  <c r="C298" i="4"/>
  <c r="L88" i="4"/>
  <c r="H28" i="4"/>
  <c r="N118" i="4"/>
  <c r="I148" i="4"/>
  <c r="AA59" i="6"/>
  <c r="H59" i="6" s="1"/>
  <c r="R59" i="4"/>
  <c r="R52" i="4" s="1"/>
  <c r="P74" i="4"/>
  <c r="P67" i="4" s="1"/>
  <c r="AC59" i="6"/>
  <c r="J59" i="6" s="1"/>
  <c r="O44" i="4"/>
  <c r="O37" i="4" s="1"/>
  <c r="F104" i="4"/>
  <c r="F97" i="4" s="1"/>
  <c r="K254" i="4"/>
  <c r="K247" i="4" s="1"/>
  <c r="AK23" i="6"/>
  <c r="R23" i="6" s="1"/>
  <c r="R224" i="4"/>
  <c r="R217" i="4" s="1"/>
  <c r="AM35" i="6"/>
  <c r="AJ89" i="6"/>
  <c r="Q89" i="6" s="1"/>
  <c r="Q224" i="4"/>
  <c r="Q217" i="4" s="1"/>
  <c r="Q238" i="4"/>
  <c r="AE17" i="6"/>
  <c r="L17" i="6" s="1"/>
  <c r="X101" i="6"/>
  <c r="E101" i="6" s="1"/>
  <c r="M164" i="4"/>
  <c r="M157" i="4" s="1"/>
  <c r="AB95" i="6"/>
  <c r="I95" i="6" s="1"/>
  <c r="V59" i="6"/>
  <c r="V61" i="6" s="1"/>
  <c r="AJ47" i="6"/>
  <c r="Q47" i="6" s="1"/>
  <c r="AG89" i="6"/>
  <c r="N89" i="6" s="1"/>
  <c r="Z11" i="6"/>
  <c r="G11" i="6" s="1"/>
  <c r="Z29" i="6"/>
  <c r="G29" i="6" s="1"/>
  <c r="AA95" i="6"/>
  <c r="H95" i="6" s="1"/>
  <c r="X5" i="6"/>
  <c r="E5" i="6" s="1"/>
  <c r="AB41" i="6"/>
  <c r="I41" i="6" s="1"/>
  <c r="AN29" i="6"/>
  <c r="AE71" i="6"/>
  <c r="L71" i="6" s="1"/>
  <c r="W119" i="6"/>
  <c r="D119" i="6" s="1"/>
  <c r="R89" i="4"/>
  <c r="R82" i="4" s="1"/>
  <c r="C119" i="4"/>
  <c r="C112" i="4" s="1"/>
  <c r="AJ29" i="6"/>
  <c r="Q29" i="6" s="1"/>
  <c r="Y71" i="6"/>
  <c r="F71" i="6" s="1"/>
  <c r="Y113" i="6"/>
  <c r="F113" i="6" s="1"/>
  <c r="O104" i="4"/>
  <c r="O97" i="4" s="1"/>
  <c r="R44" i="4"/>
  <c r="R37" i="4" s="1"/>
  <c r="R134" i="4"/>
  <c r="R127" i="4" s="1"/>
  <c r="AD95" i="6"/>
  <c r="K95" i="6" s="1"/>
  <c r="AJ59" i="6"/>
  <c r="Q59" i="6" s="1"/>
  <c r="M179" i="4"/>
  <c r="M172" i="4" s="1"/>
  <c r="F179" i="4"/>
  <c r="F172" i="4" s="1"/>
  <c r="AL89" i="6"/>
  <c r="AG35" i="6"/>
  <c r="N35" i="6" s="1"/>
  <c r="AO71" i="6"/>
  <c r="AJ107" i="6"/>
  <c r="Q107" i="6" s="1"/>
  <c r="E254" i="4"/>
  <c r="E247" i="4" s="1"/>
  <c r="W29" i="6"/>
  <c r="D29" i="6" s="1"/>
  <c r="R119" i="4"/>
  <c r="R112" i="4" s="1"/>
  <c r="I119" i="4"/>
  <c r="I112" i="4" s="1"/>
  <c r="AO59" i="6"/>
  <c r="G89" i="4"/>
  <c r="G82" i="4" s="1"/>
  <c r="I74" i="4"/>
  <c r="I67" i="4" s="1"/>
  <c r="AI59" i="6"/>
  <c r="P59" i="6" s="1"/>
  <c r="AD5" i="6"/>
  <c r="K5" i="6" s="1"/>
  <c r="W5" i="6"/>
  <c r="D5" i="6" s="1"/>
  <c r="AK17" i="6"/>
  <c r="R17" i="6" s="1"/>
  <c r="AE53" i="6"/>
  <c r="L53" i="6" s="1"/>
  <c r="W95" i="6"/>
  <c r="D95" i="6" s="1"/>
  <c r="I44" i="4"/>
  <c r="I37" i="4" s="1"/>
  <c r="AB5" i="6"/>
  <c r="I5" i="6" s="1"/>
  <c r="AC53" i="6"/>
  <c r="J53" i="6" s="1"/>
  <c r="AC89" i="6"/>
  <c r="J89" i="6" s="1"/>
  <c r="P29" i="4"/>
  <c r="P22" i="4" s="1"/>
  <c r="AB47" i="6"/>
  <c r="I47" i="6" s="1"/>
  <c r="I89" i="4"/>
  <c r="I82" i="4" s="1"/>
  <c r="P164" i="4"/>
  <c r="P157" i="4" s="1"/>
  <c r="J209" i="4"/>
  <c r="J202" i="4" s="1"/>
  <c r="AM41" i="6"/>
  <c r="H209" i="4"/>
  <c r="H202" i="4" s="1"/>
  <c r="AN89" i="6"/>
  <c r="F224" i="4"/>
  <c r="F217" i="4" s="1"/>
  <c r="W23" i="6"/>
  <c r="D23" i="6" s="1"/>
  <c r="AH119" i="6"/>
  <c r="O119" i="6" s="1"/>
  <c r="AF71" i="6"/>
  <c r="M71" i="6" s="1"/>
  <c r="Y11" i="6"/>
  <c r="F11" i="6" s="1"/>
  <c r="W41" i="6"/>
  <c r="D41" i="6" s="1"/>
  <c r="AD17" i="6"/>
  <c r="K17" i="6" s="1"/>
  <c r="AM77" i="6"/>
  <c r="AM113" i="6"/>
  <c r="AN11" i="6"/>
  <c r="AK77" i="6"/>
  <c r="R77" i="6" s="1"/>
  <c r="AC119" i="6"/>
  <c r="J119" i="6" s="1"/>
  <c r="AI47" i="6"/>
  <c r="P47" i="6" s="1"/>
  <c r="AC23" i="6"/>
  <c r="J23" i="6" s="1"/>
  <c r="V65" i="6"/>
  <c r="V67" i="6" s="1"/>
  <c r="AO35" i="6"/>
  <c r="AJ95" i="6"/>
  <c r="Q95" i="6" s="1"/>
  <c r="F268" i="4"/>
  <c r="Q163" i="4"/>
  <c r="N43" i="4"/>
  <c r="K88" i="4"/>
  <c r="V5" i="6"/>
  <c r="AM5" i="6"/>
  <c r="AM59" i="6"/>
  <c r="AI95" i="6"/>
  <c r="P95" i="6" s="1"/>
  <c r="V41" i="6"/>
  <c r="Y59" i="6"/>
  <c r="F59" i="6" s="1"/>
  <c r="Y107" i="6"/>
  <c r="F107" i="6" s="1"/>
  <c r="AA23" i="6"/>
  <c r="H23" i="6" s="1"/>
  <c r="AD71" i="6"/>
  <c r="K71" i="6" s="1"/>
  <c r="AB59" i="6"/>
  <c r="I59" i="6" s="1"/>
  <c r="Z83" i="6"/>
  <c r="G83" i="6" s="1"/>
  <c r="AN59" i="6"/>
  <c r="X119" i="6"/>
  <c r="E119" i="6" s="1"/>
  <c r="C283" i="4"/>
  <c r="P298" i="4"/>
  <c r="K43" i="4"/>
  <c r="F193" i="4"/>
  <c r="O268" i="4"/>
  <c r="I193" i="4"/>
  <c r="I133" i="4"/>
  <c r="Q253" i="4"/>
  <c r="K103" i="4"/>
  <c r="P238" i="4"/>
  <c r="C193" i="4"/>
  <c r="AE5" i="6"/>
  <c r="L5" i="6" s="1"/>
  <c r="G103" i="4"/>
  <c r="AH11" i="6"/>
  <c r="O11" i="6" s="1"/>
  <c r="AE77" i="6"/>
  <c r="L77" i="6" s="1"/>
  <c r="AA113" i="6"/>
  <c r="H113" i="6" s="1"/>
  <c r="AJ5" i="6"/>
  <c r="Q5" i="6" s="1"/>
  <c r="Y77" i="6"/>
  <c r="F77" i="6" s="1"/>
  <c r="AO113" i="6"/>
  <c r="AA47" i="6"/>
  <c r="H47" i="6" s="1"/>
  <c r="V107" i="6"/>
  <c r="AF77" i="6"/>
  <c r="M77" i="6" s="1"/>
  <c r="AH107" i="6"/>
  <c r="O107" i="6" s="1"/>
  <c r="X83" i="6"/>
  <c r="E83" i="6" s="1"/>
  <c r="L268" i="4"/>
  <c r="E238" i="4"/>
  <c r="G148" i="4"/>
  <c r="H58" i="4"/>
  <c r="O118" i="4"/>
  <c r="AH5" i="6"/>
  <c r="O5" i="6" s="1"/>
  <c r="AE11" i="6"/>
  <c r="L11" i="6" s="1"/>
  <c r="AA65" i="6"/>
  <c r="H65" i="6" s="1"/>
  <c r="AM101" i="6"/>
  <c r="AN47" i="6"/>
  <c r="AC65" i="6"/>
  <c r="J65" i="6" s="1"/>
  <c r="AG107" i="6"/>
  <c r="N107" i="6" s="1"/>
  <c r="W35" i="6"/>
  <c r="D35" i="6" s="1"/>
  <c r="AL83" i="6"/>
  <c r="AN65" i="6"/>
  <c r="AH95" i="6"/>
  <c r="O95" i="6" s="1"/>
  <c r="AJ65" i="6"/>
  <c r="Q65" i="6" s="1"/>
  <c r="AN119" i="6"/>
  <c r="F298" i="4"/>
  <c r="M43" i="4"/>
  <c r="R103" i="4"/>
  <c r="E193" i="4"/>
  <c r="H43" i="4"/>
  <c r="L73" i="4"/>
  <c r="L253" i="4"/>
  <c r="Q88" i="4"/>
  <c r="R298" i="4"/>
  <c r="J13" i="4"/>
  <c r="C88" i="4"/>
  <c r="I58" i="4"/>
  <c r="C268" i="4"/>
  <c r="I163" i="4"/>
  <c r="V11" i="6"/>
  <c r="V13" i="6" s="1"/>
  <c r="AI65" i="6"/>
  <c r="P65" i="6" s="1"/>
  <c r="H104" i="4"/>
  <c r="H97" i="4" s="1"/>
  <c r="AG65" i="6"/>
  <c r="N65" i="6" s="1"/>
  <c r="O74" i="4"/>
  <c r="O67" i="4" s="1"/>
  <c r="Q119" i="4"/>
  <c r="Q112" i="4" s="1"/>
  <c r="K134" i="4"/>
  <c r="K127" i="4" s="1"/>
  <c r="AM29" i="6"/>
  <c r="N254" i="4"/>
  <c r="N247" i="4" s="1"/>
  <c r="AL77" i="6"/>
  <c r="AF107" i="6"/>
  <c r="M107" i="6" s="1"/>
  <c r="I254" i="4"/>
  <c r="I247" i="4" s="1"/>
  <c r="G268" i="4"/>
  <c r="W17" i="6"/>
  <c r="D17" i="6" s="1"/>
  <c r="AM89" i="6"/>
  <c r="Q104" i="4"/>
  <c r="Q97" i="4" s="1"/>
  <c r="P134" i="4"/>
  <c r="P127" i="4" s="1"/>
  <c r="Y89" i="6"/>
  <c r="F89" i="6" s="1"/>
  <c r="AL41" i="6"/>
  <c r="L164" i="4"/>
  <c r="L157" i="4" s="1"/>
  <c r="AE41" i="6"/>
  <c r="L41" i="6" s="1"/>
  <c r="X89" i="6"/>
  <c r="E89" i="6" s="1"/>
  <c r="Z119" i="6"/>
  <c r="G119" i="6" s="1"/>
  <c r="R269" i="4"/>
  <c r="R262" i="4" s="1"/>
  <c r="AH53" i="6"/>
  <c r="O53" i="6" s="1"/>
  <c r="AI71" i="6"/>
  <c r="P71" i="6" s="1"/>
  <c r="K119" i="4"/>
  <c r="K112" i="4" s="1"/>
  <c r="AC77" i="6"/>
  <c r="J77" i="6" s="1"/>
  <c r="C224" i="4"/>
  <c r="C217" i="4" s="1"/>
  <c r="AF65" i="6"/>
  <c r="M65" i="6" s="1"/>
  <c r="H149" i="4"/>
  <c r="H142" i="4" s="1"/>
  <c r="Z95" i="6"/>
  <c r="G95" i="6" s="1"/>
  <c r="D239" i="4"/>
  <c r="D232" i="4" s="1"/>
  <c r="E298" i="4"/>
  <c r="AO29" i="6"/>
  <c r="Q194" i="4"/>
  <c r="Q187" i="4" s="1"/>
  <c r="AD89" i="6"/>
  <c r="K89" i="6" s="1"/>
  <c r="E134" i="4"/>
  <c r="E127" i="4" s="1"/>
  <c r="AC41" i="6"/>
  <c r="J41" i="6" s="1"/>
  <c r="K164" i="4"/>
  <c r="K157" i="4" s="1"/>
  <c r="J134" i="4"/>
  <c r="J127" i="4" s="1"/>
  <c r="AO65" i="6"/>
  <c r="N89" i="4"/>
  <c r="N82" i="4" s="1"/>
  <c r="AA71" i="6"/>
  <c r="H71" i="6" s="1"/>
  <c r="Y53" i="6"/>
  <c r="F53" i="6" s="1"/>
  <c r="AG5" i="6"/>
  <c r="N5" i="6" s="1"/>
  <c r="AM11" i="6"/>
  <c r="AD47" i="6"/>
  <c r="K47" i="6" s="1"/>
  <c r="AI89" i="6"/>
  <c r="P89" i="6" s="1"/>
  <c r="M104" i="4"/>
  <c r="M97" i="4" s="1"/>
  <c r="K59" i="4"/>
  <c r="K52" i="4" s="1"/>
  <c r="L134" i="4"/>
  <c r="L127" i="4" s="1"/>
  <c r="AN41" i="6"/>
  <c r="AK83" i="6"/>
  <c r="R83" i="6" s="1"/>
  <c r="AN35" i="6"/>
  <c r="O149" i="4"/>
  <c r="O142" i="4" s="1"/>
  <c r="AA41" i="6"/>
  <c r="H41" i="6" s="1"/>
  <c r="AH113" i="6"/>
  <c r="O113" i="6" s="1"/>
  <c r="AJ83" i="6"/>
  <c r="Q83" i="6" s="1"/>
  <c r="M209" i="4"/>
  <c r="M202" i="4" s="1"/>
  <c r="R239" i="4"/>
  <c r="R232" i="4" s="1"/>
  <c r="AL113" i="6"/>
  <c r="AF59" i="6"/>
  <c r="M59" i="6" s="1"/>
  <c r="AD101" i="6"/>
  <c r="K101" i="6" s="1"/>
  <c r="G194" i="4"/>
  <c r="G187" i="4" s="1"/>
  <c r="AN77" i="6"/>
  <c r="AM47" i="6"/>
  <c r="K149" i="4"/>
  <c r="K142" i="4" s="1"/>
  <c r="AF35" i="6"/>
  <c r="M35" i="6" s="1"/>
  <c r="AC83" i="6"/>
  <c r="J83" i="6" s="1"/>
  <c r="D134" i="4"/>
  <c r="D127" i="4" s="1"/>
  <c r="I104" i="4"/>
  <c r="I97" i="4" s="1"/>
  <c r="AE89" i="6"/>
  <c r="L89" i="6" s="1"/>
  <c r="AI11" i="6"/>
  <c r="P11" i="6" s="1"/>
  <c r="Y17" i="6"/>
  <c r="F17" i="6" s="1"/>
  <c r="Z17" i="6"/>
  <c r="G17" i="6" s="1"/>
  <c r="AE59" i="6"/>
  <c r="L59" i="6" s="1"/>
  <c r="W101" i="6"/>
  <c r="D101" i="6" s="1"/>
  <c r="AF47" i="6"/>
  <c r="M47" i="6" s="1"/>
  <c r="AJ17" i="6"/>
  <c r="Q17" i="6" s="1"/>
  <c r="AG59" i="6"/>
  <c r="N59" i="6" s="1"/>
  <c r="AK95" i="6"/>
  <c r="R95" i="6" s="1"/>
  <c r="D59" i="4"/>
  <c r="D52" i="4" s="1"/>
  <c r="AN53" i="6"/>
  <c r="J104" i="4"/>
  <c r="J97" i="4" s="1"/>
  <c r="L224" i="4"/>
  <c r="L217" i="4" s="1"/>
  <c r="Q269" i="4"/>
  <c r="Q262" i="4" s="1"/>
  <c r="AL71" i="6"/>
  <c r="AC35" i="6"/>
  <c r="J35" i="6" s="1"/>
  <c r="Q149" i="4"/>
  <c r="Q142" i="4" s="1"/>
  <c r="I239" i="4"/>
  <c r="I232" i="4" s="1"/>
  <c r="F119" i="4"/>
  <c r="F112" i="4" s="1"/>
  <c r="AH59" i="6"/>
  <c r="O59" i="6" s="1"/>
  <c r="H239" i="4"/>
  <c r="H232" i="4" s="1"/>
  <c r="AN95" i="6"/>
  <c r="AC17" i="6"/>
  <c r="J17" i="6" s="1"/>
  <c r="Y5" i="6"/>
  <c r="F5" i="6" s="1"/>
  <c r="AH35" i="6"/>
  <c r="O35" i="6" s="1"/>
  <c r="AM83" i="6"/>
  <c r="C13" i="4"/>
  <c r="Z47" i="6"/>
  <c r="G47" i="6" s="1"/>
  <c r="AO89" i="6"/>
  <c r="V29" i="6"/>
  <c r="V71" i="6"/>
  <c r="V73" i="6" s="1"/>
  <c r="AO41" i="6"/>
  <c r="AD77" i="6"/>
  <c r="K77" i="6" s="1"/>
  <c r="X59" i="6"/>
  <c r="E59" i="6" s="1"/>
  <c r="AJ113" i="6"/>
  <c r="Q113" i="6" s="1"/>
  <c r="J43" i="4"/>
  <c r="D193" i="4"/>
  <c r="H133" i="4"/>
  <c r="C178" i="4"/>
  <c r="X11" i="6"/>
  <c r="E11" i="6" s="1"/>
  <c r="N73" i="4"/>
  <c r="AG17" i="6"/>
  <c r="N17" i="6" s="1"/>
  <c r="AM71" i="6"/>
  <c r="AE107" i="6"/>
  <c r="L107" i="6" s="1"/>
  <c r="AF53" i="6"/>
  <c r="M53" i="6" s="1"/>
  <c r="AG71" i="6"/>
  <c r="N71" i="6" s="1"/>
  <c r="AK113" i="6"/>
  <c r="R113" i="6" s="1"/>
  <c r="AE35" i="6"/>
  <c r="L35" i="6" s="1"/>
  <c r="AH101" i="6"/>
  <c r="O101" i="6" s="1"/>
  <c r="X77" i="6"/>
  <c r="E77" i="6" s="1"/>
  <c r="Z107" i="6"/>
  <c r="G107" i="6" s="1"/>
  <c r="AB77" i="6"/>
  <c r="I77" i="6" s="1"/>
  <c r="F13" i="4"/>
  <c r="J118" i="4"/>
  <c r="J163" i="4"/>
  <c r="E118" i="4"/>
  <c r="D223" i="4"/>
  <c r="O193" i="4"/>
  <c r="P43" i="4"/>
  <c r="O178" i="4"/>
  <c r="D163" i="4"/>
  <c r="L208" i="4"/>
  <c r="AK11" i="6"/>
  <c r="R11" i="6" s="1"/>
  <c r="AD35" i="6"/>
  <c r="K35" i="6" s="1"/>
  <c r="AB23" i="6"/>
  <c r="I23" i="6" s="1"/>
  <c r="AE83" i="6"/>
  <c r="L83" i="6" s="1"/>
  <c r="AE119" i="6"/>
  <c r="L119" i="6" s="1"/>
  <c r="AF17" i="6"/>
  <c r="M17" i="6" s="1"/>
  <c r="AG83" i="6"/>
  <c r="N83" i="6" s="1"/>
  <c r="AK119" i="6"/>
  <c r="R119" i="6" s="1"/>
  <c r="AG29" i="6"/>
  <c r="N29" i="6" s="1"/>
  <c r="AD119" i="6"/>
  <c r="K119" i="6" s="1"/>
  <c r="W47" i="6"/>
  <c r="D47" i="6" s="1"/>
  <c r="AG23" i="6"/>
  <c r="N23" i="6" s="1"/>
  <c r="AF95" i="6"/>
  <c r="M95" i="6" s="1"/>
  <c r="R148" i="4"/>
  <c r="P58" i="4"/>
  <c r="K193" i="4"/>
  <c r="O223" i="4"/>
  <c r="D88" i="4"/>
  <c r="D103" i="4"/>
  <c r="AI17" i="6"/>
  <c r="P17" i="6" s="1"/>
  <c r="AC5" i="6"/>
  <c r="J5" i="6" s="1"/>
  <c r="AA53" i="6"/>
  <c r="H53" i="6" s="1"/>
  <c r="W89" i="6"/>
  <c r="AL29" i="6"/>
  <c r="AH47" i="6"/>
  <c r="O47" i="6" s="1"/>
  <c r="AC101" i="6"/>
  <c r="J101" i="6" s="1"/>
  <c r="Z53" i="6"/>
  <c r="G53" i="6" s="1"/>
  <c r="Z65" i="6"/>
  <c r="G65" i="6" s="1"/>
  <c r="AK41" i="6"/>
  <c r="R41" i="6" s="1"/>
  <c r="E612" i="9"/>
  <c r="D612" i="9"/>
  <c r="H612" i="9" s="1"/>
  <c r="A614" i="9"/>
  <c r="C613" i="9"/>
  <c r="B613" i="9"/>
  <c r="G613" i="20" s="1"/>
  <c r="G612" i="9"/>
  <c r="F612" i="9"/>
  <c r="H521" i="9"/>
  <c r="B523" i="9"/>
  <c r="G523" i="20" s="1"/>
  <c r="A524" i="9"/>
  <c r="C523" i="9"/>
  <c r="I9" i="13"/>
  <c r="C9" i="13"/>
  <c r="E9" i="13"/>
  <c r="K9" i="13"/>
  <c r="F522" i="9"/>
  <c r="G522" i="9"/>
  <c r="A522" i="11"/>
  <c r="H522" i="11" s="1"/>
  <c r="E522" i="9"/>
  <c r="D522" i="9"/>
  <c r="B10" i="13"/>
  <c r="A523" i="20" l="1"/>
  <c r="D523" i="20"/>
  <c r="B523" i="20"/>
  <c r="C523" i="20"/>
  <c r="C613" i="20"/>
  <c r="A613" i="20"/>
  <c r="D613" i="20"/>
  <c r="B613" i="20"/>
  <c r="D89" i="6"/>
  <c r="W91" i="6"/>
  <c r="AP149" i="6"/>
  <c r="C149" i="6"/>
  <c r="AP143" i="6"/>
  <c r="C143" i="6"/>
  <c r="AP155" i="6"/>
  <c r="C155" i="6"/>
  <c r="AP131" i="6"/>
  <c r="C131" i="6"/>
  <c r="AP137" i="6"/>
  <c r="C137" i="6"/>
  <c r="AP125" i="6"/>
  <c r="C125" i="6"/>
  <c r="E382" i="4"/>
  <c r="E381" i="4"/>
  <c r="M337" i="4"/>
  <c r="M336" i="4"/>
  <c r="M322" i="4"/>
  <c r="M321" i="4"/>
  <c r="P337" i="4"/>
  <c r="P336" i="4"/>
  <c r="Q366" i="4"/>
  <c r="Q367" i="4"/>
  <c r="I366" i="4"/>
  <c r="I367" i="4"/>
  <c r="Q307" i="4"/>
  <c r="Q306" i="4"/>
  <c r="Q322" i="4"/>
  <c r="Q321" i="4"/>
  <c r="O307" i="4"/>
  <c r="O306" i="4"/>
  <c r="K382" i="4"/>
  <c r="K381" i="4"/>
  <c r="K307" i="4"/>
  <c r="K306" i="4"/>
  <c r="G306" i="4"/>
  <c r="G307" i="4"/>
  <c r="D307" i="4"/>
  <c r="D306" i="4"/>
  <c r="L367" i="4"/>
  <c r="L366" i="4"/>
  <c r="R321" i="4"/>
  <c r="R322" i="4"/>
  <c r="R352" i="4"/>
  <c r="R351" i="4"/>
  <c r="E352" i="4"/>
  <c r="E351" i="4"/>
  <c r="N366" i="4"/>
  <c r="N367" i="4"/>
  <c r="O322" i="4"/>
  <c r="O321" i="4"/>
  <c r="R389" i="4"/>
  <c r="R382" i="4" s="1"/>
  <c r="F359" i="4"/>
  <c r="F352" i="4" s="1"/>
  <c r="C321" i="4"/>
  <c r="C322" i="4"/>
  <c r="G322" i="4"/>
  <c r="G321" i="4"/>
  <c r="M306" i="4"/>
  <c r="M307" i="4"/>
  <c r="P352" i="4"/>
  <c r="P351" i="4"/>
  <c r="J367" i="4"/>
  <c r="J366" i="4"/>
  <c r="J337" i="4"/>
  <c r="J336" i="4"/>
  <c r="F366" i="4"/>
  <c r="F367" i="4"/>
  <c r="K337" i="4"/>
  <c r="K336" i="4"/>
  <c r="R336" i="4"/>
  <c r="R337" i="4"/>
  <c r="F322" i="4"/>
  <c r="F321" i="4"/>
  <c r="G381" i="4"/>
  <c r="G382" i="4"/>
  <c r="D351" i="4"/>
  <c r="D352" i="4"/>
  <c r="I307" i="4"/>
  <c r="I306" i="4"/>
  <c r="Q336" i="4"/>
  <c r="Q337" i="4"/>
  <c r="E367" i="4"/>
  <c r="E366" i="4"/>
  <c r="P321" i="4"/>
  <c r="P322" i="4"/>
  <c r="C366" i="4"/>
  <c r="C367" i="4"/>
  <c r="H367" i="4"/>
  <c r="H366" i="4"/>
  <c r="P307" i="4"/>
  <c r="P306" i="4"/>
  <c r="H336" i="4"/>
  <c r="H337" i="4"/>
  <c r="R367" i="4"/>
  <c r="R366" i="4"/>
  <c r="Q352" i="4"/>
  <c r="Q351" i="4"/>
  <c r="D367" i="4"/>
  <c r="D366" i="4"/>
  <c r="I322" i="4"/>
  <c r="I321" i="4"/>
  <c r="Q1" i="13"/>
  <c r="D81" i="4"/>
  <c r="D82" i="4"/>
  <c r="K186" i="4"/>
  <c r="K187" i="4"/>
  <c r="R141" i="4"/>
  <c r="R142" i="4"/>
  <c r="L201" i="4"/>
  <c r="L202" i="4"/>
  <c r="O186" i="4"/>
  <c r="O187" i="4"/>
  <c r="E111" i="4"/>
  <c r="E112" i="4"/>
  <c r="J156" i="4"/>
  <c r="J157" i="4"/>
  <c r="F6" i="4"/>
  <c r="F7" i="4"/>
  <c r="N66" i="4"/>
  <c r="N67" i="4"/>
  <c r="C171" i="4"/>
  <c r="C172" i="4"/>
  <c r="D186" i="4"/>
  <c r="D187" i="4"/>
  <c r="J36" i="4"/>
  <c r="J37" i="4"/>
  <c r="C29" i="6"/>
  <c r="S29" i="6" s="1"/>
  <c r="AP29" i="6"/>
  <c r="C261" i="4"/>
  <c r="C262" i="4"/>
  <c r="C81" i="4"/>
  <c r="C82" i="4"/>
  <c r="R292" i="4"/>
  <c r="R291" i="4"/>
  <c r="L246" i="4"/>
  <c r="L247" i="4"/>
  <c r="H36" i="4"/>
  <c r="H37" i="4"/>
  <c r="R96" i="4"/>
  <c r="R97" i="4"/>
  <c r="F292" i="4"/>
  <c r="F291" i="4"/>
  <c r="O112" i="4"/>
  <c r="O111" i="4"/>
  <c r="H51" i="4"/>
  <c r="H52" i="4"/>
  <c r="E231" i="4"/>
  <c r="E232" i="4"/>
  <c r="P231" i="4"/>
  <c r="P232" i="4"/>
  <c r="Q246" i="4"/>
  <c r="Q247" i="4"/>
  <c r="I126" i="4"/>
  <c r="I127" i="4"/>
  <c r="O261" i="4"/>
  <c r="O262" i="4"/>
  <c r="K36" i="4"/>
  <c r="K37" i="4"/>
  <c r="C276" i="4"/>
  <c r="C277" i="4"/>
  <c r="K81" i="4"/>
  <c r="K82" i="4"/>
  <c r="F261" i="4"/>
  <c r="F262" i="4"/>
  <c r="C65" i="6"/>
  <c r="S65" i="6" s="1"/>
  <c r="AP65" i="6"/>
  <c r="AP59" i="6"/>
  <c r="C59" i="6"/>
  <c r="S59" i="6" s="1"/>
  <c r="Q231" i="4"/>
  <c r="Q232" i="4"/>
  <c r="N111" i="4"/>
  <c r="N112" i="4"/>
  <c r="C291" i="4"/>
  <c r="C292" i="4"/>
  <c r="O81" i="4"/>
  <c r="O82" i="4"/>
  <c r="N21" i="4"/>
  <c r="N22" i="4"/>
  <c r="O6" i="4"/>
  <c r="O7" i="4"/>
  <c r="G6" i="4"/>
  <c r="G7" i="4"/>
  <c r="P186" i="4"/>
  <c r="P187" i="4"/>
  <c r="H81" i="4"/>
  <c r="H82" i="4"/>
  <c r="AP77" i="6"/>
  <c r="C77" i="6"/>
  <c r="S77" i="6" s="1"/>
  <c r="H276" i="4"/>
  <c r="H277" i="4"/>
  <c r="R276" i="4"/>
  <c r="R277" i="4"/>
  <c r="M51" i="4"/>
  <c r="M52" i="4"/>
  <c r="H156" i="4"/>
  <c r="H157" i="4"/>
  <c r="H216" i="4"/>
  <c r="H217" i="4"/>
  <c r="K276" i="4"/>
  <c r="K277" i="4"/>
  <c r="I171" i="4"/>
  <c r="I172" i="4"/>
  <c r="C156" i="4"/>
  <c r="C157" i="4"/>
  <c r="F231" i="4"/>
  <c r="F232" i="4"/>
  <c r="I261" i="4"/>
  <c r="I262" i="4"/>
  <c r="F51" i="4"/>
  <c r="F52" i="4"/>
  <c r="K291" i="4"/>
  <c r="K292" i="4"/>
  <c r="L276" i="4"/>
  <c r="L277" i="4"/>
  <c r="C113" i="6"/>
  <c r="S113" i="6" s="1"/>
  <c r="AP113" i="6"/>
  <c r="N186" i="4"/>
  <c r="N187" i="4"/>
  <c r="H291" i="4"/>
  <c r="H292" i="4"/>
  <c r="C36" i="4"/>
  <c r="C37" i="4"/>
  <c r="N96" i="4"/>
  <c r="N97" i="4"/>
  <c r="F21" i="4"/>
  <c r="F22" i="4"/>
  <c r="E36" i="4"/>
  <c r="E37" i="4"/>
  <c r="H186" i="4"/>
  <c r="H187" i="4"/>
  <c r="G201" i="4"/>
  <c r="G202" i="4"/>
  <c r="I276" i="4"/>
  <c r="I277" i="4"/>
  <c r="AP101" i="6"/>
  <c r="C101" i="6"/>
  <c r="S101" i="6" s="1"/>
  <c r="C47" i="6"/>
  <c r="S47" i="6" s="1"/>
  <c r="AP47" i="6"/>
  <c r="C95" i="6"/>
  <c r="S95" i="6" s="1"/>
  <c r="AP95" i="6"/>
  <c r="R66" i="4"/>
  <c r="R67" i="4"/>
  <c r="L291" i="4"/>
  <c r="L292" i="4"/>
  <c r="M126" i="4"/>
  <c r="M127" i="4"/>
  <c r="O231" i="4"/>
  <c r="O232" i="4"/>
  <c r="M246" i="4"/>
  <c r="M247" i="4"/>
  <c r="O201" i="4"/>
  <c r="O202" i="4"/>
  <c r="E156" i="4"/>
  <c r="E157" i="4"/>
  <c r="K171" i="4"/>
  <c r="K172" i="4"/>
  <c r="F141" i="4"/>
  <c r="F142" i="4"/>
  <c r="N292" i="4"/>
  <c r="N291" i="4"/>
  <c r="G52" i="4"/>
  <c r="G51" i="4"/>
  <c r="M6" i="4"/>
  <c r="M7" i="4"/>
  <c r="R171" i="4"/>
  <c r="R172" i="4"/>
  <c r="J261" i="4"/>
  <c r="J262" i="4"/>
  <c r="C66" i="4"/>
  <c r="C67" i="4"/>
  <c r="N171" i="4"/>
  <c r="N172" i="4"/>
  <c r="N51" i="4"/>
  <c r="N52" i="4"/>
  <c r="AP119" i="6"/>
  <c r="C119" i="6"/>
  <c r="S119" i="6" s="1"/>
  <c r="J66" i="4"/>
  <c r="J67" i="4"/>
  <c r="R186" i="4"/>
  <c r="R187" i="4"/>
  <c r="F66" i="4"/>
  <c r="F67" i="4"/>
  <c r="M292" i="4"/>
  <c r="M291" i="4"/>
  <c r="M66" i="4"/>
  <c r="M67" i="4"/>
  <c r="L21" i="4"/>
  <c r="L22" i="4"/>
  <c r="H522" i="9"/>
  <c r="O1" i="13"/>
  <c r="E284" i="4"/>
  <c r="E277" i="4" s="1"/>
  <c r="P284" i="4"/>
  <c r="P277" i="4" s="1"/>
  <c r="O299" i="4"/>
  <c r="O292" i="4" s="1"/>
  <c r="N284" i="4"/>
  <c r="N277" i="4" s="1"/>
  <c r="J284" i="4"/>
  <c r="J277" i="4" s="1"/>
  <c r="G284" i="4"/>
  <c r="G277" i="4" s="1"/>
  <c r="Q299" i="4"/>
  <c r="Q292" i="4" s="1"/>
  <c r="M284" i="4"/>
  <c r="M277" i="4" s="1"/>
  <c r="I299" i="4"/>
  <c r="I292" i="4" s="1"/>
  <c r="G299" i="4"/>
  <c r="G292" i="4" s="1"/>
  <c r="F284" i="4"/>
  <c r="F277" i="4" s="1"/>
  <c r="D299" i="4"/>
  <c r="D292" i="4" s="1"/>
  <c r="O284" i="4"/>
  <c r="O277" i="4" s="1"/>
  <c r="D96" i="4"/>
  <c r="D97" i="4"/>
  <c r="O216" i="4"/>
  <c r="O217" i="4"/>
  <c r="P51" i="4"/>
  <c r="P52" i="4"/>
  <c r="D156" i="4"/>
  <c r="D157" i="4"/>
  <c r="O171" i="4"/>
  <c r="O172" i="4"/>
  <c r="P36" i="4"/>
  <c r="P37" i="4"/>
  <c r="D216" i="4"/>
  <c r="D217" i="4"/>
  <c r="J111" i="4"/>
  <c r="J112" i="4"/>
  <c r="H126" i="4"/>
  <c r="H127" i="4"/>
  <c r="C71" i="6"/>
  <c r="S71" i="6" s="1"/>
  <c r="AP71" i="6"/>
  <c r="C7" i="4"/>
  <c r="C6" i="4"/>
  <c r="E292" i="4"/>
  <c r="E291" i="4"/>
  <c r="G261" i="4"/>
  <c r="G262" i="4"/>
  <c r="AP11" i="6"/>
  <c r="C11" i="6"/>
  <c r="S11" i="6" s="1"/>
  <c r="I156" i="4"/>
  <c r="I157" i="4"/>
  <c r="I51" i="4"/>
  <c r="I52" i="4"/>
  <c r="J6" i="4"/>
  <c r="J7" i="4"/>
  <c r="Q81" i="4"/>
  <c r="Q82" i="4"/>
  <c r="L66" i="4"/>
  <c r="L67" i="4"/>
  <c r="E186" i="4"/>
  <c r="E187" i="4"/>
  <c r="M36" i="4"/>
  <c r="M37" i="4"/>
  <c r="G141" i="4"/>
  <c r="G142" i="4"/>
  <c r="L261" i="4"/>
  <c r="L262" i="4"/>
  <c r="C107" i="6"/>
  <c r="S107" i="6" s="1"/>
  <c r="AP107" i="6"/>
  <c r="G96" i="4"/>
  <c r="G97" i="4"/>
  <c r="C186" i="4"/>
  <c r="C187" i="4"/>
  <c r="K96" i="4"/>
  <c r="K97" i="4"/>
  <c r="I186" i="4"/>
  <c r="I187" i="4"/>
  <c r="F186" i="4"/>
  <c r="F187" i="4"/>
  <c r="P291" i="4"/>
  <c r="P292" i="4"/>
  <c r="C41" i="6"/>
  <c r="S41" i="6" s="1"/>
  <c r="AP41" i="6"/>
  <c r="C5" i="6"/>
  <c r="S5" i="6" s="1"/>
  <c r="AP5" i="6"/>
  <c r="N36" i="4"/>
  <c r="N37" i="4"/>
  <c r="Q156" i="4"/>
  <c r="Q157" i="4"/>
  <c r="I141" i="4"/>
  <c r="I142" i="4"/>
  <c r="H21" i="4"/>
  <c r="H22" i="4"/>
  <c r="L81" i="4"/>
  <c r="L82" i="4"/>
  <c r="N126" i="4"/>
  <c r="N127" i="4"/>
  <c r="R21" i="4"/>
  <c r="R22" i="4"/>
  <c r="D201" i="4"/>
  <c r="D202" i="4"/>
  <c r="G111" i="4"/>
  <c r="G112" i="4"/>
  <c r="L111" i="4"/>
  <c r="L112" i="4"/>
  <c r="E141" i="4"/>
  <c r="E142" i="4"/>
  <c r="J51" i="4"/>
  <c r="J52" i="4"/>
  <c r="K66" i="4"/>
  <c r="K67" i="4"/>
  <c r="N201" i="4"/>
  <c r="N202" i="4"/>
  <c r="L186" i="4"/>
  <c r="L187" i="4"/>
  <c r="Q126" i="4"/>
  <c r="Q127" i="4"/>
  <c r="D111" i="4"/>
  <c r="D112" i="4"/>
  <c r="E66" i="4"/>
  <c r="E67" i="4"/>
  <c r="J171" i="4"/>
  <c r="J172" i="4"/>
  <c r="G171" i="4"/>
  <c r="G172" i="4"/>
  <c r="H111" i="4"/>
  <c r="H112" i="4"/>
  <c r="P96" i="4"/>
  <c r="P97" i="4"/>
  <c r="I201" i="4"/>
  <c r="I202" i="4"/>
  <c r="F201" i="4"/>
  <c r="F202" i="4"/>
  <c r="E21" i="4"/>
  <c r="E22" i="4"/>
  <c r="R246" i="4"/>
  <c r="R247" i="4"/>
  <c r="K21" i="4"/>
  <c r="K22" i="4"/>
  <c r="D276" i="4"/>
  <c r="D277" i="4"/>
  <c r="AP35" i="6"/>
  <c r="C35" i="6"/>
  <c r="S35" i="6" s="1"/>
  <c r="G126" i="4"/>
  <c r="G127" i="4"/>
  <c r="Q276" i="4"/>
  <c r="Q277" i="4"/>
  <c r="O246" i="4"/>
  <c r="O247" i="4"/>
  <c r="D141" i="4"/>
  <c r="D142" i="4"/>
  <c r="E201" i="4"/>
  <c r="E202" i="4"/>
  <c r="F81" i="4"/>
  <c r="F82" i="4"/>
  <c r="M231" i="4"/>
  <c r="M232" i="4"/>
  <c r="P111" i="4"/>
  <c r="P112" i="4"/>
  <c r="C83" i="6"/>
  <c r="S83" i="6" s="1"/>
  <c r="AP83" i="6"/>
  <c r="AP23" i="6"/>
  <c r="C23" i="6"/>
  <c r="S23" i="6" s="1"/>
  <c r="P201" i="4"/>
  <c r="P202" i="4"/>
  <c r="J292" i="4"/>
  <c r="J291" i="4"/>
  <c r="C96" i="4"/>
  <c r="C97" i="4"/>
  <c r="J246" i="4"/>
  <c r="J247" i="4"/>
  <c r="L6" i="4"/>
  <c r="L7" i="4"/>
  <c r="M216" i="4"/>
  <c r="M217" i="4"/>
  <c r="K261" i="4"/>
  <c r="K262" i="4"/>
  <c r="N261" i="4"/>
  <c r="N262" i="4"/>
  <c r="G156" i="4"/>
  <c r="G157" i="4"/>
  <c r="L51" i="4"/>
  <c r="L52" i="4"/>
  <c r="O21" i="4"/>
  <c r="O22" i="4"/>
  <c r="D261" i="4"/>
  <c r="D262" i="4"/>
  <c r="Q21" i="4"/>
  <c r="Q22" i="4"/>
  <c r="J231" i="4"/>
  <c r="J232" i="4"/>
  <c r="I216" i="4"/>
  <c r="I217" i="4"/>
  <c r="C17" i="6"/>
  <c r="S17" i="6" s="1"/>
  <c r="AP17" i="6"/>
  <c r="M186" i="4"/>
  <c r="M187" i="4"/>
  <c r="P6" i="4"/>
  <c r="P7" i="4"/>
  <c r="AP89" i="6"/>
  <c r="C89" i="6"/>
  <c r="AP53" i="6"/>
  <c r="C53" i="6"/>
  <c r="S53" i="6" s="1"/>
  <c r="Q6" i="4"/>
  <c r="Q7" i="4"/>
  <c r="G613" i="9"/>
  <c r="F613" i="9"/>
  <c r="E613" i="9"/>
  <c r="D613" i="9"/>
  <c r="H613" i="9" s="1"/>
  <c r="A615" i="9"/>
  <c r="C614" i="9"/>
  <c r="B614" i="9"/>
  <c r="G614" i="20" s="1"/>
  <c r="B524" i="9"/>
  <c r="G524" i="20" s="1"/>
  <c r="A525" i="9"/>
  <c r="C524" i="9"/>
  <c r="E10" i="13"/>
  <c r="I10" i="13"/>
  <c r="C10" i="13"/>
  <c r="K10" i="13"/>
  <c r="F523" i="9"/>
  <c r="G523" i="9"/>
  <c r="E523" i="9"/>
  <c r="Q2" i="13" s="1"/>
  <c r="D523" i="9"/>
  <c r="A523" i="11"/>
  <c r="H523" i="11" s="1"/>
  <c r="B11" i="13"/>
  <c r="D614" i="20" l="1"/>
  <c r="C614" i="20"/>
  <c r="A614" i="20"/>
  <c r="B614" i="20"/>
  <c r="C524" i="20"/>
  <c r="A524" i="20"/>
  <c r="D524" i="20"/>
  <c r="B524" i="20"/>
  <c r="S89" i="6"/>
  <c r="S149" i="6"/>
  <c r="S155" i="6"/>
  <c r="S143" i="6"/>
  <c r="S125" i="6"/>
  <c r="S137" i="6"/>
  <c r="S131" i="6"/>
  <c r="H523" i="9"/>
  <c r="O2" i="13"/>
  <c r="E614" i="9"/>
  <c r="D614" i="9"/>
  <c r="H614" i="9" s="1"/>
  <c r="A616" i="9"/>
  <c r="C615" i="9"/>
  <c r="B615" i="9"/>
  <c r="G615" i="20" s="1"/>
  <c r="G614" i="9"/>
  <c r="F614" i="9"/>
  <c r="I11" i="13"/>
  <c r="E11" i="13"/>
  <c r="C11" i="13"/>
  <c r="K11" i="13"/>
  <c r="B525" i="9"/>
  <c r="G525" i="20" s="1"/>
  <c r="A526" i="9"/>
  <c r="C525" i="9"/>
  <c r="F524" i="9"/>
  <c r="G524" i="9"/>
  <c r="A524" i="11"/>
  <c r="H524" i="11" s="1"/>
  <c r="E524" i="9"/>
  <c r="Q3" i="13" s="1"/>
  <c r="D524" i="9"/>
  <c r="B12" i="13"/>
  <c r="C615" i="20" l="1"/>
  <c r="A615" i="20"/>
  <c r="D615" i="20"/>
  <c r="B615" i="20"/>
  <c r="A525" i="20"/>
  <c r="D525" i="20"/>
  <c r="C525" i="20"/>
  <c r="B525" i="20"/>
  <c r="H524" i="9"/>
  <c r="O3" i="13"/>
  <c r="E615" i="9"/>
  <c r="D615" i="9"/>
  <c r="H615" i="9" s="1"/>
  <c r="A617" i="9"/>
  <c r="C616" i="9"/>
  <c r="B616" i="9"/>
  <c r="G616" i="20" s="1"/>
  <c r="G615" i="9"/>
  <c r="F615" i="9"/>
  <c r="B526" i="9"/>
  <c r="G526" i="20" s="1"/>
  <c r="A527" i="9"/>
  <c r="C526" i="9"/>
  <c r="K12" i="13"/>
  <c r="I12" i="13"/>
  <c r="E12" i="13"/>
  <c r="C12" i="13"/>
  <c r="G525" i="9"/>
  <c r="F525" i="9"/>
  <c r="A525" i="11"/>
  <c r="H525" i="11" s="1"/>
  <c r="E525" i="9"/>
  <c r="Q4" i="13" s="1"/>
  <c r="D525" i="9"/>
  <c r="B13" i="13"/>
  <c r="C526" i="20" l="1"/>
  <c r="A526" i="20"/>
  <c r="D526" i="20"/>
  <c r="B526" i="20"/>
  <c r="D616" i="20"/>
  <c r="C616" i="20"/>
  <c r="A616" i="20"/>
  <c r="B616" i="20"/>
  <c r="H525" i="9"/>
  <c r="O4" i="13"/>
  <c r="E616" i="9"/>
  <c r="D616" i="9"/>
  <c r="H616" i="9" s="1"/>
  <c r="A618" i="9"/>
  <c r="C617" i="9"/>
  <c r="B617" i="9"/>
  <c r="G617" i="20" s="1"/>
  <c r="G616" i="9"/>
  <c r="F616" i="9"/>
  <c r="B527" i="9"/>
  <c r="G527" i="20" s="1"/>
  <c r="A528" i="9"/>
  <c r="C527" i="9"/>
  <c r="I13" i="13"/>
  <c r="C13" i="13"/>
  <c r="E13" i="13"/>
  <c r="K13" i="13"/>
  <c r="F526" i="9"/>
  <c r="G526" i="9"/>
  <c r="A526" i="11"/>
  <c r="H526" i="11" s="1"/>
  <c r="E526" i="9"/>
  <c r="Q5" i="13" s="1"/>
  <c r="D526" i="9"/>
  <c r="B14" i="13"/>
  <c r="A527" i="20" l="1"/>
  <c r="D527" i="20"/>
  <c r="B527" i="20"/>
  <c r="C527" i="20"/>
  <c r="C617" i="20"/>
  <c r="A617" i="20"/>
  <c r="B617" i="20"/>
  <c r="D617" i="20"/>
  <c r="C375" i="4"/>
  <c r="H526" i="9"/>
  <c r="O5" i="13"/>
  <c r="E617" i="9"/>
  <c r="D617" i="9"/>
  <c r="H617" i="9" s="1"/>
  <c r="A619" i="9"/>
  <c r="C618" i="9"/>
  <c r="B618" i="9"/>
  <c r="G618" i="20" s="1"/>
  <c r="G617" i="9"/>
  <c r="F617" i="9"/>
  <c r="B528" i="9"/>
  <c r="G528" i="20" s="1"/>
  <c r="A529" i="9"/>
  <c r="C528" i="9"/>
  <c r="C14" i="13"/>
  <c r="K14" i="13"/>
  <c r="E14" i="13"/>
  <c r="I14" i="13"/>
  <c r="F527" i="9"/>
  <c r="G527" i="9"/>
  <c r="E527" i="9"/>
  <c r="Q6" i="13" s="1"/>
  <c r="D527" i="9"/>
  <c r="A527" i="11"/>
  <c r="H527" i="11" s="1"/>
  <c r="B15" i="13"/>
  <c r="D618" i="20" l="1"/>
  <c r="C618" i="20"/>
  <c r="A618" i="20"/>
  <c r="B618" i="20"/>
  <c r="D528" i="20"/>
  <c r="B528" i="20"/>
  <c r="C528" i="20"/>
  <c r="A528" i="20"/>
  <c r="C368" i="4"/>
  <c r="H527" i="9"/>
  <c r="O6" i="13"/>
  <c r="E618" i="9"/>
  <c r="D618" i="9"/>
  <c r="H618" i="9" s="1"/>
  <c r="A620" i="9"/>
  <c r="C619" i="9"/>
  <c r="B619" i="9"/>
  <c r="G619" i="20" s="1"/>
  <c r="G618" i="9"/>
  <c r="F618" i="9"/>
  <c r="B529" i="9"/>
  <c r="G529" i="20" s="1"/>
  <c r="A530" i="9"/>
  <c r="C529" i="9"/>
  <c r="E15" i="13"/>
  <c r="I15" i="13"/>
  <c r="C15" i="13"/>
  <c r="K15" i="13"/>
  <c r="F528" i="9"/>
  <c r="G528" i="9"/>
  <c r="A528" i="11"/>
  <c r="H528" i="11" s="1"/>
  <c r="E528" i="9"/>
  <c r="Q7" i="13" s="1"/>
  <c r="D528" i="9"/>
  <c r="B16" i="13"/>
  <c r="D619" i="20" l="1"/>
  <c r="B619" i="20"/>
  <c r="C619" i="20"/>
  <c r="A619" i="20"/>
  <c r="A529" i="20"/>
  <c r="D529" i="20"/>
  <c r="C529" i="20"/>
  <c r="B529" i="20"/>
  <c r="H528" i="9"/>
  <c r="O7" i="13"/>
  <c r="E619" i="9"/>
  <c r="D619" i="9"/>
  <c r="H619" i="9" s="1"/>
  <c r="A621" i="9"/>
  <c r="C620" i="9"/>
  <c r="B620" i="9"/>
  <c r="G620" i="20" s="1"/>
  <c r="G619" i="9"/>
  <c r="F619" i="9"/>
  <c r="K16" i="13"/>
  <c r="E16" i="13"/>
  <c r="I16" i="13"/>
  <c r="C16" i="13"/>
  <c r="B530" i="9"/>
  <c r="G530" i="20" s="1"/>
  <c r="A531" i="9"/>
  <c r="C530" i="9"/>
  <c r="G529" i="9"/>
  <c r="F529" i="9"/>
  <c r="A529" i="11"/>
  <c r="H529" i="11" s="1"/>
  <c r="E529" i="9"/>
  <c r="Q8" i="13" s="1"/>
  <c r="D529" i="9"/>
  <c r="B17" i="13"/>
  <c r="C530" i="20" l="1"/>
  <c r="A530" i="20"/>
  <c r="D530" i="20"/>
  <c r="B530" i="20"/>
  <c r="D620" i="20"/>
  <c r="A620" i="20"/>
  <c r="C620" i="20"/>
  <c r="B620" i="20"/>
  <c r="H529" i="9"/>
  <c r="O8" i="13"/>
  <c r="E620" i="9"/>
  <c r="D620" i="9"/>
  <c r="H620" i="9" s="1"/>
  <c r="A622" i="9"/>
  <c r="C621" i="9"/>
  <c r="B621" i="9"/>
  <c r="G621" i="20" s="1"/>
  <c r="G620" i="9"/>
  <c r="F620" i="9"/>
  <c r="B531" i="9"/>
  <c r="G531" i="20" s="1"/>
  <c r="A532" i="9"/>
  <c r="C531" i="9"/>
  <c r="C17" i="13"/>
  <c r="I17" i="13"/>
  <c r="E17" i="13"/>
  <c r="K17" i="13"/>
  <c r="F530" i="9"/>
  <c r="G530" i="9"/>
  <c r="A530" i="11"/>
  <c r="H530" i="11" s="1"/>
  <c r="E530" i="9"/>
  <c r="Q9" i="13" s="1"/>
  <c r="D530" i="9"/>
  <c r="B18" i="13"/>
  <c r="A531" i="20" l="1"/>
  <c r="D531" i="20"/>
  <c r="B531" i="20"/>
  <c r="C531" i="20"/>
  <c r="D621" i="20"/>
  <c r="B621" i="20"/>
  <c r="C621" i="20"/>
  <c r="A621" i="20"/>
  <c r="H530" i="9"/>
  <c r="O9" i="13"/>
  <c r="E621" i="9"/>
  <c r="D621" i="9"/>
  <c r="H621" i="9" s="1"/>
  <c r="A623" i="9"/>
  <c r="C622" i="9"/>
  <c r="B622" i="9"/>
  <c r="G622" i="20" s="1"/>
  <c r="G621" i="9"/>
  <c r="F621" i="9"/>
  <c r="B532" i="9"/>
  <c r="G532" i="20" s="1"/>
  <c r="A533" i="9"/>
  <c r="C532" i="9"/>
  <c r="I18" i="13"/>
  <c r="C18" i="13"/>
  <c r="K18" i="13"/>
  <c r="E18" i="13"/>
  <c r="F531" i="9"/>
  <c r="G531" i="9"/>
  <c r="E531" i="9"/>
  <c r="Q10" i="13" s="1"/>
  <c r="D531" i="9"/>
  <c r="A531" i="11"/>
  <c r="H531" i="11" s="1"/>
  <c r="B19" i="13"/>
  <c r="D532" i="20" l="1"/>
  <c r="B532" i="20"/>
  <c r="C532" i="20"/>
  <c r="A532" i="20"/>
  <c r="D622" i="20"/>
  <c r="A622" i="20"/>
  <c r="C622" i="20"/>
  <c r="B622" i="20"/>
  <c r="H531" i="9"/>
  <c r="O10" i="13"/>
  <c r="E622" i="9"/>
  <c r="D622" i="9"/>
  <c r="H622" i="9" s="1"/>
  <c r="A624" i="9"/>
  <c r="C623" i="9"/>
  <c r="B623" i="9"/>
  <c r="G623" i="20" s="1"/>
  <c r="G622" i="9"/>
  <c r="F622" i="9"/>
  <c r="E19" i="13"/>
  <c r="C19" i="13"/>
  <c r="I19" i="13"/>
  <c r="K19" i="13"/>
  <c r="B533" i="9"/>
  <c r="G533" i="20" s="1"/>
  <c r="A534" i="9"/>
  <c r="C533" i="9"/>
  <c r="F532" i="9"/>
  <c r="G532" i="9"/>
  <c r="A532" i="11"/>
  <c r="H532" i="11" s="1"/>
  <c r="E532" i="9"/>
  <c r="Q11" i="13" s="1"/>
  <c r="D532" i="9"/>
  <c r="B20" i="13"/>
  <c r="A533" i="20" l="1"/>
  <c r="D533" i="20"/>
  <c r="C533" i="20"/>
  <c r="B533" i="20"/>
  <c r="D623" i="20"/>
  <c r="B623" i="20"/>
  <c r="C623" i="20"/>
  <c r="A623" i="20"/>
  <c r="H532" i="9"/>
  <c r="O11" i="13"/>
  <c r="G623" i="9"/>
  <c r="F623" i="9"/>
  <c r="E623" i="9"/>
  <c r="D623" i="9"/>
  <c r="H623" i="9" s="1"/>
  <c r="A625" i="9"/>
  <c r="C624" i="9"/>
  <c r="B624" i="9"/>
  <c r="G624" i="20" s="1"/>
  <c r="B534" i="9"/>
  <c r="G534" i="20" s="1"/>
  <c r="A535" i="9"/>
  <c r="C534" i="9"/>
  <c r="K20" i="13"/>
  <c r="E20" i="13"/>
  <c r="I20" i="13"/>
  <c r="C20" i="13"/>
  <c r="G533" i="9"/>
  <c r="F533" i="9"/>
  <c r="A533" i="11"/>
  <c r="H533" i="11" s="1"/>
  <c r="E533" i="9"/>
  <c r="Q12" i="13" s="1"/>
  <c r="D533" i="9"/>
  <c r="B21" i="13"/>
  <c r="C534" i="20" l="1"/>
  <c r="A534" i="20"/>
  <c r="D534" i="20"/>
  <c r="B534" i="20"/>
  <c r="D624" i="20"/>
  <c r="A624" i="20"/>
  <c r="C624" i="20"/>
  <c r="B624" i="20"/>
  <c r="H533" i="9"/>
  <c r="O12" i="13"/>
  <c r="G624" i="9"/>
  <c r="F624" i="9"/>
  <c r="E624" i="9"/>
  <c r="D624" i="9"/>
  <c r="H624" i="9" s="1"/>
  <c r="A626" i="9"/>
  <c r="C625" i="9"/>
  <c r="B625" i="9"/>
  <c r="G625" i="20" s="1"/>
  <c r="B535" i="9"/>
  <c r="G535" i="20" s="1"/>
  <c r="A536" i="9"/>
  <c r="C535" i="9"/>
  <c r="C21" i="13"/>
  <c r="I21" i="13"/>
  <c r="E21" i="13"/>
  <c r="K21" i="13"/>
  <c r="F534" i="9"/>
  <c r="G534" i="9"/>
  <c r="A534" i="11"/>
  <c r="H534" i="11" s="1"/>
  <c r="E534" i="9"/>
  <c r="Q13" i="13" s="1"/>
  <c r="D534" i="9"/>
  <c r="B22" i="13"/>
  <c r="A535" i="20" l="1"/>
  <c r="D535" i="20"/>
  <c r="B535" i="20"/>
  <c r="C535" i="20"/>
  <c r="D625" i="20"/>
  <c r="B625" i="20"/>
  <c r="C625" i="20"/>
  <c r="A625" i="20"/>
  <c r="H534" i="9"/>
  <c r="O13" i="13"/>
  <c r="G625" i="9"/>
  <c r="F625" i="9"/>
  <c r="E625" i="9"/>
  <c r="D625" i="9"/>
  <c r="H625" i="9" s="1"/>
  <c r="A627" i="9"/>
  <c r="C626" i="9"/>
  <c r="B626" i="9"/>
  <c r="G626" i="20" s="1"/>
  <c r="B536" i="9"/>
  <c r="G536" i="20" s="1"/>
  <c r="A537" i="9"/>
  <c r="C536" i="9"/>
  <c r="C22" i="13"/>
  <c r="K22" i="13"/>
  <c r="E22" i="13"/>
  <c r="I22" i="13"/>
  <c r="F535" i="9"/>
  <c r="G535" i="9"/>
  <c r="E535" i="9"/>
  <c r="Q14" i="13" s="1"/>
  <c r="D535" i="9"/>
  <c r="A535" i="11"/>
  <c r="H535" i="11" s="1"/>
  <c r="B23" i="13"/>
  <c r="D536" i="20" l="1"/>
  <c r="A536" i="20"/>
  <c r="B536" i="20"/>
  <c r="C536" i="20"/>
  <c r="D626" i="20"/>
  <c r="A626" i="20"/>
  <c r="C626" i="20"/>
  <c r="B626" i="20"/>
  <c r="H535" i="9"/>
  <c r="O14" i="13"/>
  <c r="G626" i="9"/>
  <c r="F626" i="9"/>
  <c r="E626" i="9"/>
  <c r="D626" i="9"/>
  <c r="H626" i="9" s="1"/>
  <c r="A628" i="9"/>
  <c r="C627" i="9"/>
  <c r="B627" i="9"/>
  <c r="G627" i="20" s="1"/>
  <c r="B537" i="9"/>
  <c r="G537" i="20" s="1"/>
  <c r="A538" i="9"/>
  <c r="C537" i="9"/>
  <c r="E23" i="13"/>
  <c r="I23" i="13"/>
  <c r="C23" i="13"/>
  <c r="K23" i="13"/>
  <c r="F536" i="9"/>
  <c r="G536" i="9"/>
  <c r="A536" i="11"/>
  <c r="H536" i="11" s="1"/>
  <c r="E536" i="9"/>
  <c r="Q15" i="13" s="1"/>
  <c r="D536" i="9"/>
  <c r="B24" i="13"/>
  <c r="C537" i="20" l="1"/>
  <c r="A537" i="20"/>
  <c r="D537" i="20"/>
  <c r="B537" i="20"/>
  <c r="D627" i="20"/>
  <c r="B627" i="20"/>
  <c r="C627" i="20"/>
  <c r="A627" i="20"/>
  <c r="H536" i="9"/>
  <c r="O15" i="13"/>
  <c r="G627" i="9"/>
  <c r="F627" i="9"/>
  <c r="E627" i="9"/>
  <c r="D627" i="9"/>
  <c r="H627" i="9" s="1"/>
  <c r="A629" i="9"/>
  <c r="C628" i="9"/>
  <c r="B628" i="9"/>
  <c r="G628" i="20" s="1"/>
  <c r="B538" i="9"/>
  <c r="G538" i="20" s="1"/>
  <c r="A539" i="9"/>
  <c r="C538" i="9"/>
  <c r="K24" i="13"/>
  <c r="E24" i="13"/>
  <c r="I24" i="13"/>
  <c r="C24" i="13"/>
  <c r="G537" i="9"/>
  <c r="F537" i="9"/>
  <c r="A537" i="11"/>
  <c r="H537" i="11" s="1"/>
  <c r="E537" i="9"/>
  <c r="Q16" i="13" s="1"/>
  <c r="D537" i="9"/>
  <c r="B25" i="13"/>
  <c r="A538" i="20" l="1"/>
  <c r="B538" i="20"/>
  <c r="D538" i="20"/>
  <c r="C538" i="20"/>
  <c r="D628" i="20"/>
  <c r="A628" i="20"/>
  <c r="C628" i="20"/>
  <c r="B628" i="20"/>
  <c r="H537" i="9"/>
  <c r="O16" i="13"/>
  <c r="G628" i="9"/>
  <c r="F628" i="9"/>
  <c r="E628" i="9"/>
  <c r="D628" i="9"/>
  <c r="H628" i="9" s="1"/>
  <c r="A630" i="9"/>
  <c r="C629" i="9"/>
  <c r="B629" i="9"/>
  <c r="G629" i="20" s="1"/>
  <c r="C25" i="13"/>
  <c r="I25" i="13"/>
  <c r="E25" i="13"/>
  <c r="K25" i="13"/>
  <c r="B539" i="9"/>
  <c r="G539" i="20" s="1"/>
  <c r="A540" i="9"/>
  <c r="C539" i="9"/>
  <c r="F538" i="9"/>
  <c r="G538" i="9"/>
  <c r="A538" i="11"/>
  <c r="H538" i="11" s="1"/>
  <c r="E538" i="9"/>
  <c r="Q17" i="13" s="1"/>
  <c r="D538" i="9"/>
  <c r="B26" i="13"/>
  <c r="D539" i="20" l="1"/>
  <c r="B539" i="20"/>
  <c r="C539" i="20"/>
  <c r="A539" i="20"/>
  <c r="D629" i="20"/>
  <c r="B629" i="20"/>
  <c r="C629" i="20"/>
  <c r="A629" i="20"/>
  <c r="H538" i="9"/>
  <c r="O17" i="13"/>
  <c r="G629" i="9"/>
  <c r="F629" i="9"/>
  <c r="E629" i="9"/>
  <c r="D629" i="9"/>
  <c r="H629" i="9" s="1"/>
  <c r="A631" i="9"/>
  <c r="C630" i="9"/>
  <c r="B630" i="9"/>
  <c r="G630" i="20" s="1"/>
  <c r="B540" i="9"/>
  <c r="G540" i="20" s="1"/>
  <c r="A541" i="9"/>
  <c r="C540" i="9"/>
  <c r="I26" i="13"/>
  <c r="C26" i="13"/>
  <c r="K26" i="13"/>
  <c r="E26" i="13"/>
  <c r="F539" i="9"/>
  <c r="G539" i="9"/>
  <c r="E539" i="9"/>
  <c r="Q18" i="13" s="1"/>
  <c r="D539" i="9"/>
  <c r="A539" i="11"/>
  <c r="H539" i="11" s="1"/>
  <c r="B27" i="13"/>
  <c r="B540" i="20" l="1"/>
  <c r="A540" i="20"/>
  <c r="D540" i="20"/>
  <c r="C540" i="20"/>
  <c r="D630" i="20"/>
  <c r="A630" i="20"/>
  <c r="C630" i="20"/>
  <c r="B630" i="20"/>
  <c r="H539" i="9"/>
  <c r="O18" i="13"/>
  <c r="G630" i="9"/>
  <c r="F630" i="9"/>
  <c r="E630" i="9"/>
  <c r="D630" i="9"/>
  <c r="H630" i="9" s="1"/>
  <c r="A632" i="9"/>
  <c r="C631" i="9"/>
  <c r="B631" i="9"/>
  <c r="G631" i="20" s="1"/>
  <c r="E27" i="13"/>
  <c r="C27" i="13"/>
  <c r="I27" i="13"/>
  <c r="K27" i="13"/>
  <c r="B541" i="9"/>
  <c r="G541" i="20" s="1"/>
  <c r="A542" i="9"/>
  <c r="C541" i="9"/>
  <c r="F540" i="9"/>
  <c r="G540" i="9"/>
  <c r="A540" i="11"/>
  <c r="H540" i="11" s="1"/>
  <c r="E540" i="9"/>
  <c r="Q19" i="13" s="1"/>
  <c r="D540" i="9"/>
  <c r="B28" i="13"/>
  <c r="D541" i="20" l="1"/>
  <c r="B541" i="20"/>
  <c r="C541" i="20"/>
  <c r="A541" i="20"/>
  <c r="D631" i="20"/>
  <c r="B631" i="20"/>
  <c r="C631" i="20"/>
  <c r="A631" i="20"/>
  <c r="H540" i="9"/>
  <c r="O19" i="13"/>
  <c r="G631" i="9"/>
  <c r="F631" i="9"/>
  <c r="E631" i="9"/>
  <c r="D631" i="9"/>
  <c r="H631" i="9" s="1"/>
  <c r="A633" i="9"/>
  <c r="C632" i="9"/>
  <c r="B632" i="9"/>
  <c r="G632" i="20" s="1"/>
  <c r="B542" i="9"/>
  <c r="G542" i="20" s="1"/>
  <c r="A543" i="9"/>
  <c r="C542" i="9"/>
  <c r="K28" i="13"/>
  <c r="E28" i="13"/>
  <c r="I28" i="13"/>
  <c r="C28" i="13"/>
  <c r="G541" i="9"/>
  <c r="F541" i="9"/>
  <c r="A541" i="11"/>
  <c r="H541" i="11" s="1"/>
  <c r="E541" i="9"/>
  <c r="Q20" i="13" s="1"/>
  <c r="D541" i="9"/>
  <c r="B29" i="13"/>
  <c r="A542" i="20" l="1"/>
  <c r="B542" i="20"/>
  <c r="D542" i="20"/>
  <c r="C542" i="20"/>
  <c r="D632" i="20"/>
  <c r="A632" i="20"/>
  <c r="C632" i="20"/>
  <c r="B632" i="20"/>
  <c r="H541" i="9"/>
  <c r="O20" i="13"/>
  <c r="G632" i="9"/>
  <c r="F632" i="9"/>
  <c r="E632" i="9"/>
  <c r="D632" i="9"/>
  <c r="H632" i="9" s="1"/>
  <c r="A634" i="9"/>
  <c r="C633" i="9"/>
  <c r="B633" i="9"/>
  <c r="G633" i="20" s="1"/>
  <c r="B543" i="9"/>
  <c r="G543" i="20" s="1"/>
  <c r="A544" i="9"/>
  <c r="C543" i="9"/>
  <c r="C29" i="13"/>
  <c r="I29" i="13"/>
  <c r="E29" i="13"/>
  <c r="K29" i="13"/>
  <c r="F542" i="9"/>
  <c r="G542" i="9"/>
  <c r="A542" i="11"/>
  <c r="H542" i="11" s="1"/>
  <c r="E542" i="9"/>
  <c r="Q21" i="13" s="1"/>
  <c r="D542" i="9"/>
  <c r="B30" i="13"/>
  <c r="D543" i="20" l="1"/>
  <c r="B543" i="20"/>
  <c r="C543" i="20"/>
  <c r="A543" i="20"/>
  <c r="D633" i="20"/>
  <c r="B633" i="20"/>
  <c r="C633" i="20"/>
  <c r="A633" i="20"/>
  <c r="H542" i="9"/>
  <c r="O21" i="13"/>
  <c r="G633" i="9"/>
  <c r="F633" i="9"/>
  <c r="E633" i="9"/>
  <c r="D633" i="9"/>
  <c r="H633" i="9" s="1"/>
  <c r="A635" i="9"/>
  <c r="C634" i="9"/>
  <c r="B634" i="9"/>
  <c r="G634" i="20" s="1"/>
  <c r="B544" i="9"/>
  <c r="G544" i="20" s="1"/>
  <c r="A545" i="9"/>
  <c r="C544" i="9"/>
  <c r="C30" i="13"/>
  <c r="K30" i="13"/>
  <c r="E30" i="13"/>
  <c r="I30" i="13"/>
  <c r="F543" i="9"/>
  <c r="G543" i="9"/>
  <c r="E543" i="9"/>
  <c r="Q22" i="13" s="1"/>
  <c r="D543" i="9"/>
  <c r="A543" i="11"/>
  <c r="H543" i="11" s="1"/>
  <c r="B31" i="13"/>
  <c r="A544" i="20" l="1"/>
  <c r="D544" i="20"/>
  <c r="C544" i="20"/>
  <c r="B544" i="20"/>
  <c r="D634" i="20"/>
  <c r="A634" i="20"/>
  <c r="C634" i="20"/>
  <c r="B634" i="20"/>
  <c r="H543" i="9"/>
  <c r="O22" i="13"/>
  <c r="G634" i="9"/>
  <c r="F634" i="9"/>
  <c r="E634" i="9"/>
  <c r="D634" i="9"/>
  <c r="H634" i="9" s="1"/>
  <c r="A636" i="9"/>
  <c r="C635" i="9"/>
  <c r="B635" i="9"/>
  <c r="G635" i="20" s="1"/>
  <c r="B545" i="9"/>
  <c r="G545" i="20" s="1"/>
  <c r="A546" i="9"/>
  <c r="C545" i="9"/>
  <c r="E31" i="13"/>
  <c r="I31" i="13"/>
  <c r="C31" i="13"/>
  <c r="K31" i="13"/>
  <c r="F544" i="9"/>
  <c r="G544" i="9"/>
  <c r="A544" i="11"/>
  <c r="H544" i="11" s="1"/>
  <c r="E544" i="9"/>
  <c r="Q23" i="13" s="1"/>
  <c r="D544" i="9"/>
  <c r="B32" i="13"/>
  <c r="C545" i="20" l="1"/>
  <c r="A545" i="20"/>
  <c r="D545" i="20"/>
  <c r="B545" i="20"/>
  <c r="D635" i="20"/>
  <c r="B635" i="20"/>
  <c r="C635" i="20"/>
  <c r="A635" i="20"/>
  <c r="H544" i="9"/>
  <c r="O23" i="13"/>
  <c r="G635" i="9"/>
  <c r="F635" i="9"/>
  <c r="E635" i="9"/>
  <c r="D635" i="9"/>
  <c r="H635" i="9" s="1"/>
  <c r="A637" i="9"/>
  <c r="C636" i="9"/>
  <c r="B636" i="9"/>
  <c r="G636" i="20" s="1"/>
  <c r="B546" i="9"/>
  <c r="G546" i="20" s="1"/>
  <c r="A547" i="9"/>
  <c r="C546" i="9"/>
  <c r="K32" i="13"/>
  <c r="E32" i="13"/>
  <c r="I32" i="13"/>
  <c r="C32" i="13"/>
  <c r="G545" i="9"/>
  <c r="F545" i="9"/>
  <c r="A545" i="11"/>
  <c r="H545" i="11" s="1"/>
  <c r="E545" i="9"/>
  <c r="Q24" i="13" s="1"/>
  <c r="D545" i="9"/>
  <c r="B33" i="13"/>
  <c r="A546" i="20" l="1"/>
  <c r="D546" i="20"/>
  <c r="B546" i="20"/>
  <c r="C546" i="20"/>
  <c r="D636" i="20"/>
  <c r="A636" i="20"/>
  <c r="C636" i="20"/>
  <c r="B636" i="20"/>
  <c r="H545" i="9"/>
  <c r="O24" i="13"/>
  <c r="G636" i="9"/>
  <c r="F636" i="9"/>
  <c r="E636" i="9"/>
  <c r="D636" i="9"/>
  <c r="H636" i="9" s="1"/>
  <c r="A638" i="9"/>
  <c r="C637" i="9"/>
  <c r="B637" i="9"/>
  <c r="G637" i="20" s="1"/>
  <c r="C33" i="13"/>
  <c r="I33" i="13"/>
  <c r="E33" i="13"/>
  <c r="K33" i="13"/>
  <c r="B547" i="9"/>
  <c r="G547" i="20" s="1"/>
  <c r="A548" i="9"/>
  <c r="C547" i="9"/>
  <c r="F546" i="9"/>
  <c r="G546" i="9"/>
  <c r="A546" i="11"/>
  <c r="H546" i="11" s="1"/>
  <c r="E546" i="9"/>
  <c r="Q25" i="13" s="1"/>
  <c r="D546" i="9"/>
  <c r="B34" i="13"/>
  <c r="D547" i="20" l="1"/>
  <c r="B547" i="20"/>
  <c r="C547" i="20"/>
  <c r="A547" i="20"/>
  <c r="D637" i="20"/>
  <c r="B637" i="20"/>
  <c r="C637" i="20"/>
  <c r="A637" i="20"/>
  <c r="H546" i="9"/>
  <c r="O25" i="13"/>
  <c r="G637" i="9"/>
  <c r="F637" i="9"/>
  <c r="E637" i="9"/>
  <c r="D637" i="9"/>
  <c r="H637" i="9" s="1"/>
  <c r="A639" i="9"/>
  <c r="C638" i="9"/>
  <c r="B638" i="9"/>
  <c r="G638" i="20" s="1"/>
  <c r="B548" i="9"/>
  <c r="G548" i="20" s="1"/>
  <c r="A549" i="9"/>
  <c r="C548" i="9"/>
  <c r="I34" i="13"/>
  <c r="C34" i="13"/>
  <c r="K34" i="13"/>
  <c r="E34" i="13"/>
  <c r="F547" i="9"/>
  <c r="G547" i="9"/>
  <c r="E547" i="9"/>
  <c r="Q26" i="13" s="1"/>
  <c r="D547" i="9"/>
  <c r="A547" i="11"/>
  <c r="H547" i="11" s="1"/>
  <c r="B35" i="13"/>
  <c r="A548" i="20" l="1"/>
  <c r="D548" i="20"/>
  <c r="C548" i="20"/>
  <c r="B548" i="20"/>
  <c r="D638" i="20"/>
  <c r="A638" i="20"/>
  <c r="C638" i="20"/>
  <c r="B638" i="20"/>
  <c r="H547" i="9"/>
  <c r="O26" i="13"/>
  <c r="G638" i="9"/>
  <c r="F638" i="9"/>
  <c r="E638" i="9"/>
  <c r="D638" i="9"/>
  <c r="H638" i="9" s="1"/>
  <c r="A640" i="9"/>
  <c r="C639" i="9"/>
  <c r="B639" i="9"/>
  <c r="G639" i="20" s="1"/>
  <c r="E35" i="13"/>
  <c r="C35" i="13"/>
  <c r="I35" i="13"/>
  <c r="K35" i="13"/>
  <c r="B549" i="9"/>
  <c r="G549" i="20" s="1"/>
  <c r="A550" i="9"/>
  <c r="C549" i="9"/>
  <c r="F548" i="9"/>
  <c r="G548" i="9"/>
  <c r="A548" i="11"/>
  <c r="H548" i="11" s="1"/>
  <c r="E548" i="9"/>
  <c r="Q27" i="13" s="1"/>
  <c r="D548" i="9"/>
  <c r="B36" i="13"/>
  <c r="C549" i="20" l="1"/>
  <c r="A549" i="20"/>
  <c r="D549" i="20"/>
  <c r="B549" i="20"/>
  <c r="D639" i="20"/>
  <c r="B639" i="20"/>
  <c r="C639" i="20"/>
  <c r="A639" i="20"/>
  <c r="H548" i="9"/>
  <c r="O27" i="13"/>
  <c r="G639" i="9"/>
  <c r="F639" i="9"/>
  <c r="E639" i="9"/>
  <c r="D639" i="9"/>
  <c r="H639" i="9" s="1"/>
  <c r="A641" i="9"/>
  <c r="C640" i="9"/>
  <c r="B640" i="9"/>
  <c r="G640" i="20" s="1"/>
  <c r="B550" i="9"/>
  <c r="G550" i="20" s="1"/>
  <c r="A551" i="9"/>
  <c r="C550" i="9"/>
  <c r="K36" i="13"/>
  <c r="E36" i="13"/>
  <c r="I36" i="13"/>
  <c r="C36" i="13"/>
  <c r="G549" i="9"/>
  <c r="F549" i="9"/>
  <c r="A549" i="11"/>
  <c r="H549" i="11" s="1"/>
  <c r="E549" i="9"/>
  <c r="Q28" i="13" s="1"/>
  <c r="D549" i="9"/>
  <c r="B37" i="13"/>
  <c r="A550" i="20" l="1"/>
  <c r="D550" i="20"/>
  <c r="B550" i="20"/>
  <c r="C550" i="20"/>
  <c r="D640" i="20"/>
  <c r="A640" i="20"/>
  <c r="C640" i="20"/>
  <c r="B640" i="20"/>
  <c r="H549" i="9"/>
  <c r="O28" i="13"/>
  <c r="G640" i="9"/>
  <c r="F640" i="9"/>
  <c r="E640" i="9"/>
  <c r="D640" i="9"/>
  <c r="H640" i="9" s="1"/>
  <c r="A642" i="9"/>
  <c r="C641" i="9"/>
  <c r="B641" i="9"/>
  <c r="G641" i="20" s="1"/>
  <c r="B551" i="9"/>
  <c r="G551" i="20" s="1"/>
  <c r="A552" i="9"/>
  <c r="C551" i="9"/>
  <c r="C37" i="13"/>
  <c r="I37" i="13"/>
  <c r="E37" i="13"/>
  <c r="K37" i="13"/>
  <c r="F550" i="9"/>
  <c r="G550" i="9"/>
  <c r="A550" i="11"/>
  <c r="H550" i="11" s="1"/>
  <c r="E550" i="9"/>
  <c r="Q29" i="13" s="1"/>
  <c r="D550" i="9"/>
  <c r="B38" i="13"/>
  <c r="D551" i="20" l="1"/>
  <c r="B551" i="20"/>
  <c r="C551" i="20"/>
  <c r="A551" i="20"/>
  <c r="D641" i="20"/>
  <c r="B641" i="20"/>
  <c r="C641" i="20"/>
  <c r="A641" i="20"/>
  <c r="H550" i="9"/>
  <c r="O29" i="13"/>
  <c r="G641" i="9"/>
  <c r="F641" i="9"/>
  <c r="E641" i="9"/>
  <c r="D641" i="9"/>
  <c r="H641" i="9" s="1"/>
  <c r="A643" i="9"/>
  <c r="C642" i="9"/>
  <c r="B642" i="9"/>
  <c r="G642" i="20" s="1"/>
  <c r="C38" i="13"/>
  <c r="K38" i="13"/>
  <c r="E38" i="13"/>
  <c r="I38" i="13"/>
  <c r="B552" i="9"/>
  <c r="G552" i="20" s="1"/>
  <c r="A553" i="9"/>
  <c r="C552" i="9"/>
  <c r="F551" i="9"/>
  <c r="G551" i="9"/>
  <c r="E551" i="9"/>
  <c r="Q30" i="13" s="1"/>
  <c r="D551" i="9"/>
  <c r="A551" i="11"/>
  <c r="H551" i="11" s="1"/>
  <c r="B39" i="13"/>
  <c r="A552" i="20" l="1"/>
  <c r="D552" i="20"/>
  <c r="C552" i="20"/>
  <c r="B552" i="20"/>
  <c r="D642" i="20"/>
  <c r="A642" i="20"/>
  <c r="C642" i="20"/>
  <c r="B642" i="20"/>
  <c r="H551" i="9"/>
  <c r="O30" i="13"/>
  <c r="G642" i="9"/>
  <c r="F642" i="9"/>
  <c r="E642" i="9"/>
  <c r="D642" i="9"/>
  <c r="H642" i="9" s="1"/>
  <c r="A644" i="9"/>
  <c r="C643" i="9"/>
  <c r="B643" i="9"/>
  <c r="G643" i="20" s="1"/>
  <c r="E39" i="13"/>
  <c r="I39" i="13"/>
  <c r="C39" i="13"/>
  <c r="K39" i="13"/>
  <c r="B553" i="9"/>
  <c r="G553" i="20" s="1"/>
  <c r="A554" i="9"/>
  <c r="C553" i="9"/>
  <c r="F552" i="9"/>
  <c r="G552" i="9"/>
  <c r="A552" i="11"/>
  <c r="H552" i="11" s="1"/>
  <c r="E552" i="9"/>
  <c r="Q31" i="13" s="1"/>
  <c r="D552" i="9"/>
  <c r="B40" i="13"/>
  <c r="C553" i="20" l="1"/>
  <c r="A553" i="20"/>
  <c r="D553" i="20"/>
  <c r="B553" i="20"/>
  <c r="D643" i="20"/>
  <c r="B643" i="20"/>
  <c r="C643" i="20"/>
  <c r="A643" i="20"/>
  <c r="H552" i="9"/>
  <c r="O31" i="13"/>
  <c r="G643" i="9"/>
  <c r="F643" i="9"/>
  <c r="E643" i="9"/>
  <c r="D643" i="9"/>
  <c r="H643" i="9" s="1"/>
  <c r="A645" i="9"/>
  <c r="C644" i="9"/>
  <c r="B644" i="9"/>
  <c r="G644" i="20" s="1"/>
  <c r="B554" i="9"/>
  <c r="G554" i="20" s="1"/>
  <c r="A555" i="9"/>
  <c r="C554" i="9"/>
  <c r="K40" i="13"/>
  <c r="E40" i="13"/>
  <c r="I40" i="13"/>
  <c r="C40" i="13"/>
  <c r="G553" i="9"/>
  <c r="F553" i="9"/>
  <c r="A553" i="11"/>
  <c r="H553" i="11" s="1"/>
  <c r="E553" i="9"/>
  <c r="Q32" i="13" s="1"/>
  <c r="D553" i="9"/>
  <c r="B41" i="13"/>
  <c r="A554" i="20" l="1"/>
  <c r="D554" i="20"/>
  <c r="B554" i="20"/>
  <c r="C554" i="20"/>
  <c r="D644" i="20"/>
  <c r="A644" i="20"/>
  <c r="C644" i="20"/>
  <c r="B644" i="20"/>
  <c r="H553" i="9"/>
  <c r="O32" i="13"/>
  <c r="G644" i="9"/>
  <c r="F644" i="9"/>
  <c r="E644" i="9"/>
  <c r="D644" i="9"/>
  <c r="H644" i="9" s="1"/>
  <c r="A646" i="9"/>
  <c r="C645" i="9"/>
  <c r="B645" i="9"/>
  <c r="G645" i="20" s="1"/>
  <c r="B555" i="9"/>
  <c r="G555" i="20" s="1"/>
  <c r="A556" i="9"/>
  <c r="C555" i="9"/>
  <c r="C41" i="13"/>
  <c r="I41" i="13"/>
  <c r="E41" i="13"/>
  <c r="K41" i="13"/>
  <c r="F554" i="9"/>
  <c r="G554" i="9"/>
  <c r="A554" i="11"/>
  <c r="H554" i="11" s="1"/>
  <c r="E554" i="9"/>
  <c r="Q33" i="13" s="1"/>
  <c r="D554" i="9"/>
  <c r="B42" i="13"/>
  <c r="D555" i="20" l="1"/>
  <c r="B555" i="20"/>
  <c r="C555" i="20"/>
  <c r="A555" i="20"/>
  <c r="D645" i="20"/>
  <c r="B645" i="20"/>
  <c r="C645" i="20"/>
  <c r="A645" i="20"/>
  <c r="H554" i="9"/>
  <c r="O33" i="13"/>
  <c r="G645" i="9"/>
  <c r="F645" i="9"/>
  <c r="E645" i="9"/>
  <c r="D645" i="9"/>
  <c r="H645" i="9" s="1"/>
  <c r="A647" i="9"/>
  <c r="C646" i="9"/>
  <c r="B646" i="9"/>
  <c r="G646" i="20" s="1"/>
  <c r="B556" i="9"/>
  <c r="G556" i="20" s="1"/>
  <c r="A557" i="9"/>
  <c r="C556" i="9"/>
  <c r="I42" i="13"/>
  <c r="C42" i="13"/>
  <c r="K42" i="13"/>
  <c r="E42" i="13"/>
  <c r="F555" i="9"/>
  <c r="G555" i="9"/>
  <c r="E555" i="9"/>
  <c r="Q34" i="13" s="1"/>
  <c r="D555" i="9"/>
  <c r="A555" i="11"/>
  <c r="H555" i="11" s="1"/>
  <c r="B43" i="13"/>
  <c r="A556" i="20" l="1"/>
  <c r="D556" i="20"/>
  <c r="C556" i="20"/>
  <c r="B556" i="20"/>
  <c r="D646" i="20"/>
  <c r="A646" i="20"/>
  <c r="C646" i="20"/>
  <c r="B646" i="20"/>
  <c r="H555" i="9"/>
  <c r="O34" i="13"/>
  <c r="G646" i="9"/>
  <c r="F646" i="9"/>
  <c r="E646" i="9"/>
  <c r="D646" i="9"/>
  <c r="H646" i="9" s="1"/>
  <c r="A648" i="9"/>
  <c r="C647" i="9"/>
  <c r="B647" i="9"/>
  <c r="G647" i="20" s="1"/>
  <c r="B557" i="9"/>
  <c r="G557" i="20" s="1"/>
  <c r="A558" i="9"/>
  <c r="C557" i="9"/>
  <c r="E43" i="13"/>
  <c r="C43" i="13"/>
  <c r="I43" i="13"/>
  <c r="K43" i="13"/>
  <c r="F556" i="9"/>
  <c r="G556" i="9"/>
  <c r="A556" i="11"/>
  <c r="H556" i="11" s="1"/>
  <c r="E556" i="9"/>
  <c r="Q35" i="13" s="1"/>
  <c r="D556" i="9"/>
  <c r="B44" i="13"/>
  <c r="C557" i="20" l="1"/>
  <c r="A557" i="20"/>
  <c r="D557" i="20"/>
  <c r="B557" i="20"/>
  <c r="D647" i="20"/>
  <c r="B647" i="20"/>
  <c r="C647" i="20"/>
  <c r="A647" i="20"/>
  <c r="H556" i="9"/>
  <c r="O35" i="13"/>
  <c r="G647" i="9"/>
  <c r="F647" i="9"/>
  <c r="E647" i="9"/>
  <c r="D647" i="9"/>
  <c r="H647" i="9" s="1"/>
  <c r="A649" i="9"/>
  <c r="C648" i="9"/>
  <c r="B648" i="9"/>
  <c r="G648" i="20" s="1"/>
  <c r="B558" i="9"/>
  <c r="G558" i="20" s="1"/>
  <c r="A559" i="9"/>
  <c r="C558" i="9"/>
  <c r="K44" i="13"/>
  <c r="E44" i="13"/>
  <c r="I44" i="13"/>
  <c r="C44" i="13"/>
  <c r="G557" i="9"/>
  <c r="F557" i="9"/>
  <c r="A557" i="11"/>
  <c r="H557" i="11" s="1"/>
  <c r="E557" i="9"/>
  <c r="Q36" i="13" s="1"/>
  <c r="D557" i="9"/>
  <c r="B45" i="13"/>
  <c r="A558" i="20" l="1"/>
  <c r="D558" i="20"/>
  <c r="B558" i="20"/>
  <c r="C558" i="20"/>
  <c r="D648" i="20"/>
  <c r="A648" i="20"/>
  <c r="C648" i="20"/>
  <c r="B648" i="20"/>
  <c r="H557" i="9"/>
  <c r="O36" i="13"/>
  <c r="G648" i="9"/>
  <c r="F648" i="9"/>
  <c r="E648" i="9"/>
  <c r="D648" i="9"/>
  <c r="H648" i="9" s="1"/>
  <c r="A650" i="9"/>
  <c r="C649" i="9"/>
  <c r="B649" i="9"/>
  <c r="G649" i="20" s="1"/>
  <c r="C45" i="13"/>
  <c r="I45" i="13"/>
  <c r="E45" i="13"/>
  <c r="K45" i="13"/>
  <c r="B559" i="9"/>
  <c r="G559" i="20" s="1"/>
  <c r="A560" i="9"/>
  <c r="C559" i="9"/>
  <c r="F558" i="9"/>
  <c r="G558" i="9"/>
  <c r="A558" i="11"/>
  <c r="H558" i="11" s="1"/>
  <c r="E558" i="9"/>
  <c r="Q37" i="13" s="1"/>
  <c r="D558" i="9"/>
  <c r="B46" i="13"/>
  <c r="D559" i="20" l="1"/>
  <c r="B559" i="20"/>
  <c r="C559" i="20"/>
  <c r="A559" i="20"/>
  <c r="D649" i="20"/>
  <c r="B649" i="20"/>
  <c r="C649" i="20"/>
  <c r="A649" i="20"/>
  <c r="H558" i="9"/>
  <c r="O37" i="13"/>
  <c r="G649" i="9"/>
  <c r="F649" i="9"/>
  <c r="E649" i="9"/>
  <c r="D649" i="9"/>
  <c r="H649" i="9" s="1"/>
  <c r="A651" i="9"/>
  <c r="C650" i="9"/>
  <c r="B650" i="9"/>
  <c r="G650" i="20" s="1"/>
  <c r="B560" i="9"/>
  <c r="G560" i="20" s="1"/>
  <c r="A561" i="9"/>
  <c r="C560" i="9"/>
  <c r="C46" i="13"/>
  <c r="K46" i="13"/>
  <c r="E46" i="13"/>
  <c r="I46" i="13"/>
  <c r="F559" i="9"/>
  <c r="G559" i="9"/>
  <c r="E559" i="9"/>
  <c r="Q38" i="13" s="1"/>
  <c r="D559" i="9"/>
  <c r="A559" i="11"/>
  <c r="H559" i="11" s="1"/>
  <c r="B47" i="13"/>
  <c r="A560" i="20" l="1"/>
  <c r="D560" i="20"/>
  <c r="C560" i="20"/>
  <c r="B560" i="20"/>
  <c r="D650" i="20"/>
  <c r="A650" i="20"/>
  <c r="C650" i="20"/>
  <c r="B650" i="20"/>
  <c r="H559" i="9"/>
  <c r="O38" i="13"/>
  <c r="G650" i="9"/>
  <c r="F650" i="9"/>
  <c r="E650" i="9"/>
  <c r="D650" i="9"/>
  <c r="H650" i="9" s="1"/>
  <c r="A652" i="9"/>
  <c r="C651" i="9"/>
  <c r="B651" i="9"/>
  <c r="G651" i="20" s="1"/>
  <c r="E47" i="13"/>
  <c r="I47" i="13"/>
  <c r="C47" i="13"/>
  <c r="K47" i="13"/>
  <c r="B561" i="9"/>
  <c r="G561" i="20" s="1"/>
  <c r="A562" i="9"/>
  <c r="C561" i="9"/>
  <c r="F560" i="9"/>
  <c r="G560" i="9"/>
  <c r="A560" i="11"/>
  <c r="H560" i="11" s="1"/>
  <c r="E560" i="9"/>
  <c r="Q39" i="13" s="1"/>
  <c r="D560" i="9"/>
  <c r="B48" i="13"/>
  <c r="C561" i="20" l="1"/>
  <c r="A561" i="20"/>
  <c r="D561" i="20"/>
  <c r="B561" i="20"/>
  <c r="D651" i="20"/>
  <c r="B651" i="20"/>
  <c r="C651" i="20"/>
  <c r="A651" i="20"/>
  <c r="H560" i="9"/>
  <c r="O39" i="13"/>
  <c r="G651" i="9"/>
  <c r="F651" i="9"/>
  <c r="E651" i="9"/>
  <c r="D651" i="9"/>
  <c r="H651" i="9" s="1"/>
  <c r="A653" i="9"/>
  <c r="C652" i="9"/>
  <c r="B652" i="9"/>
  <c r="G652" i="20" s="1"/>
  <c r="K48" i="13"/>
  <c r="E48" i="13"/>
  <c r="I48" i="13"/>
  <c r="C48" i="13"/>
  <c r="B562" i="9"/>
  <c r="G562" i="20" s="1"/>
  <c r="A563" i="9"/>
  <c r="C562" i="9"/>
  <c r="G561" i="9"/>
  <c r="F561" i="9"/>
  <c r="A561" i="11"/>
  <c r="H561" i="11" s="1"/>
  <c r="E561" i="9"/>
  <c r="Q40" i="13" s="1"/>
  <c r="D561" i="9"/>
  <c r="B49" i="13"/>
  <c r="A562" i="20" l="1"/>
  <c r="D562" i="20"/>
  <c r="B562" i="20"/>
  <c r="C562" i="20"/>
  <c r="D652" i="20"/>
  <c r="A652" i="20"/>
  <c r="C652" i="20"/>
  <c r="B652" i="20"/>
  <c r="H561" i="9"/>
  <c r="O40" i="13"/>
  <c r="G652" i="9"/>
  <c r="F652" i="9"/>
  <c r="E652" i="9"/>
  <c r="D652" i="9"/>
  <c r="H652" i="9" s="1"/>
  <c r="A654" i="9"/>
  <c r="C653" i="9"/>
  <c r="B653" i="9"/>
  <c r="G653" i="20" s="1"/>
  <c r="B563" i="9"/>
  <c r="G563" i="20" s="1"/>
  <c r="A564" i="9"/>
  <c r="C563" i="9"/>
  <c r="C49" i="13"/>
  <c r="I49" i="13"/>
  <c r="E49" i="13"/>
  <c r="K49" i="13"/>
  <c r="F562" i="9"/>
  <c r="G562" i="9"/>
  <c r="A562" i="11"/>
  <c r="H562" i="11" s="1"/>
  <c r="E562" i="9"/>
  <c r="Q41" i="13" s="1"/>
  <c r="D562" i="9"/>
  <c r="B50" i="13"/>
  <c r="D563" i="20" l="1"/>
  <c r="B563" i="20"/>
  <c r="C563" i="20"/>
  <c r="A563" i="20"/>
  <c r="D653" i="20"/>
  <c r="B653" i="20"/>
  <c r="C653" i="20"/>
  <c r="A653" i="20"/>
  <c r="H562" i="9"/>
  <c r="O41" i="13"/>
  <c r="G653" i="9"/>
  <c r="F653" i="9"/>
  <c r="E653" i="9"/>
  <c r="D653" i="9"/>
  <c r="H653" i="9" s="1"/>
  <c r="A655" i="9"/>
  <c r="C654" i="9"/>
  <c r="B654" i="9"/>
  <c r="G654" i="20" s="1"/>
  <c r="I50" i="13"/>
  <c r="C50" i="13"/>
  <c r="K50" i="13"/>
  <c r="E50" i="13"/>
  <c r="B564" i="9"/>
  <c r="G564" i="20" s="1"/>
  <c r="A565" i="9"/>
  <c r="C564" i="9"/>
  <c r="F563" i="9"/>
  <c r="G563" i="9"/>
  <c r="E563" i="9"/>
  <c r="Q42" i="13" s="1"/>
  <c r="D563" i="9"/>
  <c r="A563" i="11"/>
  <c r="H563" i="11" s="1"/>
  <c r="B51" i="13"/>
  <c r="A564" i="20" l="1"/>
  <c r="D564" i="20"/>
  <c r="C564" i="20"/>
  <c r="B564" i="20"/>
  <c r="D654" i="20"/>
  <c r="A654" i="20"/>
  <c r="C654" i="20"/>
  <c r="B654" i="20"/>
  <c r="H563" i="9"/>
  <c r="O42" i="13"/>
  <c r="G654" i="9"/>
  <c r="F654" i="9"/>
  <c r="E654" i="9"/>
  <c r="D654" i="9"/>
  <c r="H654" i="9" s="1"/>
  <c r="A656" i="9"/>
  <c r="C655" i="9"/>
  <c r="B655" i="9"/>
  <c r="G655" i="20" s="1"/>
  <c r="B565" i="9"/>
  <c r="G565" i="20" s="1"/>
  <c r="A566" i="9"/>
  <c r="C565" i="9"/>
  <c r="E51" i="13"/>
  <c r="C51" i="13"/>
  <c r="I51" i="13"/>
  <c r="K51" i="13"/>
  <c r="F564" i="9"/>
  <c r="G564" i="9"/>
  <c r="A564" i="11"/>
  <c r="H564" i="11" s="1"/>
  <c r="E564" i="9"/>
  <c r="Q43" i="13" s="1"/>
  <c r="D564" i="9"/>
  <c r="B52" i="13"/>
  <c r="C565" i="20" l="1"/>
  <c r="A565" i="20"/>
  <c r="D565" i="20"/>
  <c r="B565" i="20"/>
  <c r="D655" i="20"/>
  <c r="B655" i="20"/>
  <c r="C655" i="20"/>
  <c r="A655" i="20"/>
  <c r="H564" i="9"/>
  <c r="O43" i="13"/>
  <c r="G655" i="9"/>
  <c r="F655" i="9"/>
  <c r="E655" i="9"/>
  <c r="D655" i="9"/>
  <c r="H655" i="9" s="1"/>
  <c r="A657" i="9"/>
  <c r="C656" i="9"/>
  <c r="B656" i="9"/>
  <c r="G656" i="20" s="1"/>
  <c r="B566" i="9"/>
  <c r="G566" i="20" s="1"/>
  <c r="A567" i="9"/>
  <c r="C566" i="9"/>
  <c r="K52" i="13"/>
  <c r="E52" i="13"/>
  <c r="I52" i="13"/>
  <c r="C52" i="13"/>
  <c r="G565" i="9"/>
  <c r="F565" i="9"/>
  <c r="A565" i="11"/>
  <c r="H565" i="11" s="1"/>
  <c r="E565" i="9"/>
  <c r="Q44" i="13" s="1"/>
  <c r="D565" i="9"/>
  <c r="B53" i="13"/>
  <c r="A566" i="20" l="1"/>
  <c r="D566" i="20"/>
  <c r="B566" i="20"/>
  <c r="C566" i="20"/>
  <c r="D656" i="20"/>
  <c r="A656" i="20"/>
  <c r="C656" i="20"/>
  <c r="B656" i="20"/>
  <c r="H565" i="9"/>
  <c r="O44" i="13"/>
  <c r="G656" i="9"/>
  <c r="F656" i="9"/>
  <c r="E656" i="9"/>
  <c r="D656" i="9"/>
  <c r="H656" i="9" s="1"/>
  <c r="A658" i="9"/>
  <c r="C657" i="9"/>
  <c r="B657" i="9"/>
  <c r="G657" i="20" s="1"/>
  <c r="B567" i="9"/>
  <c r="G567" i="20" s="1"/>
  <c r="A568" i="9"/>
  <c r="C567" i="9"/>
  <c r="C53" i="13"/>
  <c r="I53" i="13"/>
  <c r="E53" i="13"/>
  <c r="K53" i="13"/>
  <c r="F566" i="9"/>
  <c r="G566" i="9"/>
  <c r="A566" i="11"/>
  <c r="H566" i="11" s="1"/>
  <c r="E566" i="9"/>
  <c r="Q45" i="13" s="1"/>
  <c r="D566" i="9"/>
  <c r="B54" i="13"/>
  <c r="D567" i="20" l="1"/>
  <c r="B567" i="20"/>
  <c r="C567" i="20"/>
  <c r="A567" i="20"/>
  <c r="D657" i="20"/>
  <c r="B657" i="20"/>
  <c r="C657" i="20"/>
  <c r="A657" i="20"/>
  <c r="H566" i="9"/>
  <c r="O45" i="13"/>
  <c r="G657" i="9"/>
  <c r="F657" i="9"/>
  <c r="E657" i="9"/>
  <c r="D657" i="9"/>
  <c r="H657" i="9" s="1"/>
  <c r="A659" i="9"/>
  <c r="C658" i="9"/>
  <c r="B658" i="9"/>
  <c r="G658" i="20" s="1"/>
  <c r="C54" i="13"/>
  <c r="K54" i="13"/>
  <c r="E54" i="13"/>
  <c r="I54" i="13"/>
  <c r="B568" i="9"/>
  <c r="G568" i="20" s="1"/>
  <c r="A569" i="9"/>
  <c r="C568" i="9"/>
  <c r="F567" i="9"/>
  <c r="G567" i="9"/>
  <c r="E567" i="9"/>
  <c r="Q46" i="13" s="1"/>
  <c r="D567" i="9"/>
  <c r="A567" i="11"/>
  <c r="H567" i="11" s="1"/>
  <c r="B55" i="13"/>
  <c r="A568" i="20" l="1"/>
  <c r="D568" i="20"/>
  <c r="C568" i="20"/>
  <c r="B568" i="20"/>
  <c r="D658" i="20"/>
  <c r="A658" i="20"/>
  <c r="C658" i="20"/>
  <c r="B658" i="20"/>
  <c r="H567" i="9"/>
  <c r="O46" i="13"/>
  <c r="G658" i="9"/>
  <c r="F658" i="9"/>
  <c r="E658" i="9"/>
  <c r="D658" i="9"/>
  <c r="H658" i="9" s="1"/>
  <c r="A660" i="9"/>
  <c r="C659" i="9"/>
  <c r="B659" i="9"/>
  <c r="G659" i="20" s="1"/>
  <c r="B569" i="9"/>
  <c r="G569" i="20" s="1"/>
  <c r="A570" i="9"/>
  <c r="C569" i="9"/>
  <c r="E55" i="13"/>
  <c r="I55" i="13"/>
  <c r="C55" i="13"/>
  <c r="K55" i="13"/>
  <c r="F568" i="9"/>
  <c r="G568" i="9"/>
  <c r="A568" i="11"/>
  <c r="H568" i="11" s="1"/>
  <c r="E568" i="9"/>
  <c r="Q47" i="13" s="1"/>
  <c r="D568" i="9"/>
  <c r="B56" i="13"/>
  <c r="C569" i="20" l="1"/>
  <c r="A569" i="20"/>
  <c r="D569" i="20"/>
  <c r="B569" i="20"/>
  <c r="D659" i="20"/>
  <c r="B659" i="20"/>
  <c r="C659" i="20"/>
  <c r="A659" i="20"/>
  <c r="H568" i="9"/>
  <c r="O47" i="13"/>
  <c r="G659" i="9"/>
  <c r="F659" i="9"/>
  <c r="E659" i="9"/>
  <c r="D659" i="9"/>
  <c r="H659" i="9" s="1"/>
  <c r="A661" i="9"/>
  <c r="C660" i="9"/>
  <c r="B660" i="9"/>
  <c r="G660" i="20" s="1"/>
  <c r="K56" i="13"/>
  <c r="E56" i="13"/>
  <c r="I56" i="13"/>
  <c r="C56" i="13"/>
  <c r="B570" i="9"/>
  <c r="G570" i="20" s="1"/>
  <c r="A571" i="9"/>
  <c r="C570" i="9"/>
  <c r="G569" i="9"/>
  <c r="F569" i="9"/>
  <c r="A569" i="11"/>
  <c r="H569" i="11" s="1"/>
  <c r="E569" i="9"/>
  <c r="Q48" i="13" s="1"/>
  <c r="D569" i="9"/>
  <c r="B57" i="13"/>
  <c r="A570" i="20" l="1"/>
  <c r="D570" i="20"/>
  <c r="B570" i="20"/>
  <c r="C570" i="20"/>
  <c r="D660" i="20"/>
  <c r="A660" i="20"/>
  <c r="C660" i="20"/>
  <c r="B660" i="20"/>
  <c r="H569" i="9"/>
  <c r="O48" i="13"/>
  <c r="G660" i="9"/>
  <c r="F660" i="9"/>
  <c r="E660" i="9"/>
  <c r="D660" i="9"/>
  <c r="H660" i="9" s="1"/>
  <c r="A662" i="9"/>
  <c r="C661" i="9"/>
  <c r="B661" i="9"/>
  <c r="G661" i="20" s="1"/>
  <c r="B571" i="9"/>
  <c r="G571" i="20" s="1"/>
  <c r="A572" i="9"/>
  <c r="C571" i="9"/>
  <c r="C57" i="13"/>
  <c r="I57" i="13"/>
  <c r="E57" i="13"/>
  <c r="K57" i="13"/>
  <c r="F570" i="9"/>
  <c r="G570" i="9"/>
  <c r="A570" i="11"/>
  <c r="H570" i="11" s="1"/>
  <c r="E570" i="9"/>
  <c r="Q49" i="13" s="1"/>
  <c r="D570" i="9"/>
  <c r="B58" i="13"/>
  <c r="D571" i="20" l="1"/>
  <c r="B571" i="20"/>
  <c r="C571" i="20"/>
  <c r="A571" i="20"/>
  <c r="D661" i="20"/>
  <c r="B661" i="20"/>
  <c r="C661" i="20"/>
  <c r="A661" i="20"/>
  <c r="H570" i="9"/>
  <c r="O49" i="13"/>
  <c r="G661" i="9"/>
  <c r="F661" i="9"/>
  <c r="E661" i="9"/>
  <c r="D661" i="9"/>
  <c r="H661" i="9" s="1"/>
  <c r="A663" i="9"/>
  <c r="C662" i="9"/>
  <c r="B662" i="9"/>
  <c r="G662" i="20" s="1"/>
  <c r="I58" i="13"/>
  <c r="C58" i="13"/>
  <c r="K58" i="13"/>
  <c r="E58" i="13"/>
  <c r="B572" i="9"/>
  <c r="G572" i="20" s="1"/>
  <c r="A573" i="9"/>
  <c r="C572" i="9"/>
  <c r="F571" i="9"/>
  <c r="G571" i="9"/>
  <c r="E571" i="9"/>
  <c r="Q50" i="13" s="1"/>
  <c r="D571" i="9"/>
  <c r="A571" i="11"/>
  <c r="H571" i="11" s="1"/>
  <c r="B59" i="13"/>
  <c r="A572" i="20" l="1"/>
  <c r="D572" i="20"/>
  <c r="C572" i="20"/>
  <c r="B572" i="20"/>
  <c r="D662" i="20"/>
  <c r="A662" i="20"/>
  <c r="C662" i="20"/>
  <c r="B662" i="20"/>
  <c r="H571" i="9"/>
  <c r="O50" i="13"/>
  <c r="G662" i="9"/>
  <c r="F662" i="9"/>
  <c r="E662" i="9"/>
  <c r="D662" i="9"/>
  <c r="H662" i="9" s="1"/>
  <c r="A664" i="9"/>
  <c r="C663" i="9"/>
  <c r="B663" i="9"/>
  <c r="G663" i="20" s="1"/>
  <c r="E59" i="13"/>
  <c r="C59" i="13"/>
  <c r="I59" i="13"/>
  <c r="K59" i="13"/>
  <c r="B573" i="9"/>
  <c r="G573" i="20" s="1"/>
  <c r="A574" i="9"/>
  <c r="C573" i="9"/>
  <c r="F572" i="9"/>
  <c r="G572" i="9"/>
  <c r="A572" i="11"/>
  <c r="H572" i="11" s="1"/>
  <c r="E572" i="9"/>
  <c r="Q51" i="13" s="1"/>
  <c r="D572" i="9"/>
  <c r="B60" i="13"/>
  <c r="C573" i="20" l="1"/>
  <c r="A573" i="20"/>
  <c r="D573" i="20"/>
  <c r="B573" i="20"/>
  <c r="D663" i="20"/>
  <c r="B663" i="20"/>
  <c r="C663" i="20"/>
  <c r="A663" i="20"/>
  <c r="H572" i="9"/>
  <c r="O51" i="13"/>
  <c r="G663" i="9"/>
  <c r="F663" i="9"/>
  <c r="E663" i="9"/>
  <c r="D663" i="9"/>
  <c r="H663" i="9" s="1"/>
  <c r="A665" i="9"/>
  <c r="C664" i="9"/>
  <c r="B664" i="9"/>
  <c r="G664" i="20" s="1"/>
  <c r="K60" i="13"/>
  <c r="E60" i="13"/>
  <c r="I60" i="13"/>
  <c r="C60" i="13"/>
  <c r="B574" i="9"/>
  <c r="G574" i="20" s="1"/>
  <c r="A575" i="9"/>
  <c r="C574" i="9"/>
  <c r="G573" i="9"/>
  <c r="F573" i="9"/>
  <c r="A573" i="11"/>
  <c r="H573" i="11" s="1"/>
  <c r="E573" i="9"/>
  <c r="Q52" i="13" s="1"/>
  <c r="D573" i="9"/>
  <c r="B61" i="13"/>
  <c r="A574" i="20" l="1"/>
  <c r="D574" i="20"/>
  <c r="B574" i="20"/>
  <c r="C574" i="20"/>
  <c r="D664" i="20"/>
  <c r="A664" i="20"/>
  <c r="C664" i="20"/>
  <c r="B664" i="20"/>
  <c r="H573" i="9"/>
  <c r="O52" i="13"/>
  <c r="G664" i="9"/>
  <c r="F664" i="9"/>
  <c r="E664" i="9"/>
  <c r="D664" i="9"/>
  <c r="H664" i="9" s="1"/>
  <c r="A666" i="9"/>
  <c r="C665" i="9"/>
  <c r="B665" i="9"/>
  <c r="G665" i="20" s="1"/>
  <c r="B575" i="9"/>
  <c r="G575" i="20" s="1"/>
  <c r="A576" i="9"/>
  <c r="C575" i="9"/>
  <c r="C61" i="13"/>
  <c r="I61" i="13"/>
  <c r="E61" i="13"/>
  <c r="K61" i="13"/>
  <c r="F574" i="9"/>
  <c r="G574" i="9"/>
  <c r="A574" i="11"/>
  <c r="H574" i="11" s="1"/>
  <c r="E574" i="9"/>
  <c r="Q53" i="13" s="1"/>
  <c r="D574" i="9"/>
  <c r="B62" i="13"/>
  <c r="D575" i="20" l="1"/>
  <c r="B575" i="20"/>
  <c r="C575" i="20"/>
  <c r="A575" i="20"/>
  <c r="D665" i="20"/>
  <c r="B665" i="20"/>
  <c r="C665" i="20"/>
  <c r="A665" i="20"/>
  <c r="H574" i="9"/>
  <c r="O53" i="13"/>
  <c r="G665" i="9"/>
  <c r="F665" i="9"/>
  <c r="E665" i="9"/>
  <c r="D665" i="9"/>
  <c r="H665" i="9" s="1"/>
  <c r="A667" i="9"/>
  <c r="C666" i="9"/>
  <c r="B666" i="9"/>
  <c r="G666" i="20" s="1"/>
  <c r="C62" i="13"/>
  <c r="K62" i="13"/>
  <c r="E62" i="13"/>
  <c r="I62" i="13"/>
  <c r="B576" i="9"/>
  <c r="G576" i="20" s="1"/>
  <c r="A577" i="9"/>
  <c r="C576" i="9"/>
  <c r="F575" i="9"/>
  <c r="G575" i="9"/>
  <c r="E575" i="9"/>
  <c r="Q54" i="13" s="1"/>
  <c r="D575" i="9"/>
  <c r="A575" i="11"/>
  <c r="H575" i="11" s="1"/>
  <c r="B63" i="13"/>
  <c r="A576" i="20" l="1"/>
  <c r="D576" i="20"/>
  <c r="C576" i="20"/>
  <c r="B576" i="20"/>
  <c r="D666" i="20"/>
  <c r="A666" i="20"/>
  <c r="C666" i="20"/>
  <c r="B666" i="20"/>
  <c r="H575" i="9"/>
  <c r="O54" i="13"/>
  <c r="G666" i="9"/>
  <c r="F666" i="9"/>
  <c r="E666" i="9"/>
  <c r="D666" i="9"/>
  <c r="H666" i="9" s="1"/>
  <c r="A668" i="9"/>
  <c r="C667" i="9"/>
  <c r="B667" i="9"/>
  <c r="G667" i="20" s="1"/>
  <c r="I63" i="13"/>
  <c r="E63" i="13"/>
  <c r="C63" i="13"/>
  <c r="K63" i="13"/>
  <c r="B577" i="9"/>
  <c r="G577" i="20" s="1"/>
  <c r="A578" i="9"/>
  <c r="C577" i="9"/>
  <c r="F576" i="9"/>
  <c r="G576" i="9"/>
  <c r="A576" i="11"/>
  <c r="H576" i="11" s="1"/>
  <c r="E576" i="9"/>
  <c r="Q55" i="13" s="1"/>
  <c r="D576" i="9"/>
  <c r="B64" i="13"/>
  <c r="C577" i="20" l="1"/>
  <c r="A577" i="20"/>
  <c r="D577" i="20"/>
  <c r="B577" i="20"/>
  <c r="D667" i="20"/>
  <c r="B667" i="20"/>
  <c r="C667" i="20"/>
  <c r="A667" i="20"/>
  <c r="H576" i="9"/>
  <c r="O55" i="13"/>
  <c r="G667" i="9"/>
  <c r="F667" i="9"/>
  <c r="E667" i="9"/>
  <c r="D667" i="9"/>
  <c r="H667" i="9" s="1"/>
  <c r="A669" i="9"/>
  <c r="C668" i="9"/>
  <c r="B668" i="9"/>
  <c r="G668" i="20" s="1"/>
  <c r="B578" i="9"/>
  <c r="G578" i="20" s="1"/>
  <c r="A579" i="9"/>
  <c r="C578" i="9"/>
  <c r="E64" i="13"/>
  <c r="I64" i="13"/>
  <c r="K64" i="13"/>
  <c r="C64" i="13"/>
  <c r="G577" i="9"/>
  <c r="F577" i="9"/>
  <c r="A577" i="11"/>
  <c r="H577" i="11" s="1"/>
  <c r="E577" i="9"/>
  <c r="Q56" i="13" s="1"/>
  <c r="D577" i="9"/>
  <c r="B65" i="13"/>
  <c r="D578" i="20" l="1"/>
  <c r="C578" i="20"/>
  <c r="A578" i="20"/>
  <c r="B578" i="20"/>
  <c r="D668" i="20"/>
  <c r="A668" i="20"/>
  <c r="C668" i="20"/>
  <c r="B668" i="20"/>
  <c r="H577" i="9"/>
  <c r="O56" i="13"/>
  <c r="G668" i="9"/>
  <c r="F668" i="9"/>
  <c r="E668" i="9"/>
  <c r="D668" i="9"/>
  <c r="H668" i="9" s="1"/>
  <c r="A670" i="9"/>
  <c r="C669" i="9"/>
  <c r="B669" i="9"/>
  <c r="G669" i="20" s="1"/>
  <c r="C65" i="13"/>
  <c r="I65" i="13"/>
  <c r="E65" i="13"/>
  <c r="K65" i="13"/>
  <c r="B579" i="9"/>
  <c r="G579" i="20" s="1"/>
  <c r="A580" i="9"/>
  <c r="C579" i="9"/>
  <c r="F578" i="9"/>
  <c r="G578" i="9"/>
  <c r="A578" i="11"/>
  <c r="H578" i="11" s="1"/>
  <c r="E578" i="9"/>
  <c r="Q57" i="13" s="1"/>
  <c r="D578" i="9"/>
  <c r="B66" i="13"/>
  <c r="C579" i="20" l="1"/>
  <c r="A579" i="20"/>
  <c r="D579" i="20"/>
  <c r="B579" i="20"/>
  <c r="D669" i="20"/>
  <c r="B669" i="20"/>
  <c r="C669" i="20"/>
  <c r="A669" i="20"/>
  <c r="H578" i="9"/>
  <c r="O57" i="13"/>
  <c r="G669" i="9"/>
  <c r="F669" i="9"/>
  <c r="E669" i="9"/>
  <c r="D669" i="9"/>
  <c r="H669" i="9" s="1"/>
  <c r="A671" i="9"/>
  <c r="C670" i="9"/>
  <c r="B670" i="9"/>
  <c r="G670" i="20" s="1"/>
  <c r="F579" i="9"/>
  <c r="G579" i="9"/>
  <c r="B580" i="9"/>
  <c r="G580" i="20" s="1"/>
  <c r="A581" i="9"/>
  <c r="C580" i="9"/>
  <c r="C66" i="13"/>
  <c r="K66" i="13"/>
  <c r="E66" i="13"/>
  <c r="I66" i="13"/>
  <c r="E579" i="9"/>
  <c r="Q58" i="13" s="1"/>
  <c r="D579" i="9"/>
  <c r="A579" i="11"/>
  <c r="H579" i="11" s="1"/>
  <c r="B67" i="13"/>
  <c r="D580" i="20" l="1"/>
  <c r="C580" i="20"/>
  <c r="A580" i="20"/>
  <c r="B580" i="20"/>
  <c r="D670" i="20"/>
  <c r="A670" i="20"/>
  <c r="C670" i="20"/>
  <c r="B670" i="20"/>
  <c r="H579" i="9"/>
  <c r="O58" i="13"/>
  <c r="G670" i="9"/>
  <c r="F670" i="9"/>
  <c r="E670" i="9"/>
  <c r="D670" i="9"/>
  <c r="H670" i="9" s="1"/>
  <c r="A672" i="9"/>
  <c r="C671" i="9"/>
  <c r="B671" i="9"/>
  <c r="G671" i="20" s="1"/>
  <c r="B581" i="9"/>
  <c r="G581" i="20" s="1"/>
  <c r="A582" i="9"/>
  <c r="C581" i="9"/>
  <c r="I67" i="13"/>
  <c r="C67" i="13"/>
  <c r="K67" i="13"/>
  <c r="E67" i="13"/>
  <c r="F580" i="9"/>
  <c r="G580" i="9"/>
  <c r="A580" i="11"/>
  <c r="H580" i="11" s="1"/>
  <c r="E580" i="9"/>
  <c r="Q59" i="13" s="1"/>
  <c r="D580" i="9"/>
  <c r="B68" i="13"/>
  <c r="C581" i="20" l="1"/>
  <c r="A581" i="20"/>
  <c r="D581" i="20"/>
  <c r="B581" i="20"/>
  <c r="D671" i="20"/>
  <c r="B671" i="20"/>
  <c r="C671" i="20"/>
  <c r="A671" i="20"/>
  <c r="H580" i="9"/>
  <c r="O59" i="13"/>
  <c r="G671" i="9"/>
  <c r="F671" i="9"/>
  <c r="E671" i="9"/>
  <c r="D671" i="9"/>
  <c r="H671" i="9" s="1"/>
  <c r="A673" i="9"/>
  <c r="C672" i="9"/>
  <c r="B672" i="9"/>
  <c r="G672" i="20" s="1"/>
  <c r="B582" i="9"/>
  <c r="G582" i="20" s="1"/>
  <c r="A583" i="9"/>
  <c r="C582" i="9"/>
  <c r="I68" i="13"/>
  <c r="C68" i="13"/>
  <c r="K68" i="13"/>
  <c r="E68" i="13"/>
  <c r="G581" i="9"/>
  <c r="F581" i="9"/>
  <c r="A581" i="11"/>
  <c r="H581" i="11" s="1"/>
  <c r="E581" i="9"/>
  <c r="Q60" i="13" s="1"/>
  <c r="D581" i="9"/>
  <c r="B69" i="13"/>
  <c r="D582" i="20" l="1"/>
  <c r="C582" i="20"/>
  <c r="A582" i="20"/>
  <c r="B582" i="20"/>
  <c r="D672" i="20"/>
  <c r="A672" i="20"/>
  <c r="C672" i="20"/>
  <c r="B672" i="20"/>
  <c r="H581" i="9"/>
  <c r="O60" i="13"/>
  <c r="G672" i="9"/>
  <c r="F672" i="9"/>
  <c r="E672" i="9"/>
  <c r="D672" i="9"/>
  <c r="H672" i="9" s="1"/>
  <c r="A674" i="9"/>
  <c r="C673" i="9"/>
  <c r="B673" i="9"/>
  <c r="G673" i="20" s="1"/>
  <c r="I69" i="13"/>
  <c r="C69" i="13"/>
  <c r="K69" i="13"/>
  <c r="E69" i="13"/>
  <c r="B583" i="9"/>
  <c r="G583" i="20" s="1"/>
  <c r="A584" i="9"/>
  <c r="C583" i="9"/>
  <c r="F582" i="9"/>
  <c r="G582" i="9"/>
  <c r="A582" i="11"/>
  <c r="H582" i="11" s="1"/>
  <c r="E582" i="9"/>
  <c r="Q61" i="13" s="1"/>
  <c r="D582" i="9"/>
  <c r="B70" i="13"/>
  <c r="C583" i="20" l="1"/>
  <c r="A583" i="20"/>
  <c r="D583" i="20"/>
  <c r="B583" i="20"/>
  <c r="D673" i="20"/>
  <c r="B673" i="20"/>
  <c r="C673" i="20"/>
  <c r="A673" i="20"/>
  <c r="H582" i="9"/>
  <c r="O61" i="13"/>
  <c r="G673" i="9"/>
  <c r="F673" i="9"/>
  <c r="E673" i="9"/>
  <c r="D673" i="9"/>
  <c r="H673" i="9" s="1"/>
  <c r="A675" i="9"/>
  <c r="C674" i="9"/>
  <c r="B674" i="9"/>
  <c r="G674" i="20" s="1"/>
  <c r="B584" i="9"/>
  <c r="G584" i="20" s="1"/>
  <c r="A585" i="9"/>
  <c r="C584" i="9"/>
  <c r="E70" i="13"/>
  <c r="C70" i="13"/>
  <c r="K70" i="13"/>
  <c r="I70" i="13"/>
  <c r="F583" i="9"/>
  <c r="G583" i="9"/>
  <c r="E583" i="9"/>
  <c r="Q62" i="13" s="1"/>
  <c r="D583" i="9"/>
  <c r="A583" i="11"/>
  <c r="H583" i="11" s="1"/>
  <c r="B71" i="13"/>
  <c r="D584" i="20" l="1"/>
  <c r="C584" i="20"/>
  <c r="A584" i="20"/>
  <c r="B584" i="20"/>
  <c r="D674" i="20"/>
  <c r="A674" i="20"/>
  <c r="C674" i="20"/>
  <c r="B674" i="20"/>
  <c r="H583" i="9"/>
  <c r="O62" i="13"/>
  <c r="G674" i="9"/>
  <c r="F674" i="9"/>
  <c r="E674" i="9"/>
  <c r="D674" i="9"/>
  <c r="H674" i="9" s="1"/>
  <c r="A676" i="9"/>
  <c r="C675" i="9"/>
  <c r="B675" i="9"/>
  <c r="G675" i="20" s="1"/>
  <c r="I71" i="13"/>
  <c r="C71" i="13"/>
  <c r="K71" i="13"/>
  <c r="E71" i="13"/>
  <c r="B585" i="9"/>
  <c r="G585" i="20" s="1"/>
  <c r="A586" i="9"/>
  <c r="C585" i="9"/>
  <c r="F584" i="9"/>
  <c r="G584" i="9"/>
  <c r="A584" i="11"/>
  <c r="H584" i="11" s="1"/>
  <c r="E584" i="9"/>
  <c r="Q63" i="13" s="1"/>
  <c r="D584" i="9"/>
  <c r="B72" i="13"/>
  <c r="C585" i="20" l="1"/>
  <c r="A585" i="20"/>
  <c r="D585" i="20"/>
  <c r="B585" i="20"/>
  <c r="D675" i="20"/>
  <c r="B675" i="20"/>
  <c r="C675" i="20"/>
  <c r="A675" i="20"/>
  <c r="H584" i="9"/>
  <c r="O63" i="13"/>
  <c r="G675" i="9"/>
  <c r="F675" i="9"/>
  <c r="E675" i="9"/>
  <c r="D675" i="9"/>
  <c r="H675" i="9" s="1"/>
  <c r="A677" i="9"/>
  <c r="C676" i="9"/>
  <c r="B676" i="9"/>
  <c r="G676" i="20" s="1"/>
  <c r="B586" i="9"/>
  <c r="G586" i="20" s="1"/>
  <c r="A587" i="9"/>
  <c r="C586" i="9"/>
  <c r="E72" i="13"/>
  <c r="I72" i="13"/>
  <c r="K72" i="13"/>
  <c r="C72" i="13"/>
  <c r="G585" i="9"/>
  <c r="F585" i="9"/>
  <c r="A585" i="11"/>
  <c r="H585" i="11" s="1"/>
  <c r="E585" i="9"/>
  <c r="Q64" i="13" s="1"/>
  <c r="D585" i="9"/>
  <c r="B73" i="13"/>
  <c r="D586" i="20" l="1"/>
  <c r="C586" i="20"/>
  <c r="A586" i="20"/>
  <c r="B586" i="20"/>
  <c r="D676" i="20"/>
  <c r="A676" i="20"/>
  <c r="C676" i="20"/>
  <c r="B676" i="20"/>
  <c r="H585" i="9"/>
  <c r="O64" i="13"/>
  <c r="G676" i="9"/>
  <c r="F676" i="9"/>
  <c r="E676" i="9"/>
  <c r="D676" i="9"/>
  <c r="H676" i="9" s="1"/>
  <c r="A678" i="9"/>
  <c r="C677" i="9"/>
  <c r="B677" i="9"/>
  <c r="G677" i="20" s="1"/>
  <c r="C73" i="13"/>
  <c r="I73" i="13"/>
  <c r="K73" i="13"/>
  <c r="E73" i="13"/>
  <c r="B587" i="9"/>
  <c r="G587" i="20" s="1"/>
  <c r="A588" i="9"/>
  <c r="C587" i="9"/>
  <c r="F586" i="9"/>
  <c r="G586" i="9"/>
  <c r="A586" i="11"/>
  <c r="H586" i="11" s="1"/>
  <c r="E586" i="9"/>
  <c r="Q65" i="13" s="1"/>
  <c r="D586" i="9"/>
  <c r="B74" i="13"/>
  <c r="C587" i="20" l="1"/>
  <c r="A587" i="20"/>
  <c r="D587" i="20"/>
  <c r="B587" i="20"/>
  <c r="D677" i="20"/>
  <c r="B677" i="20"/>
  <c r="C677" i="20"/>
  <c r="A677" i="20"/>
  <c r="H586" i="9"/>
  <c r="O65" i="13"/>
  <c r="E677" i="9"/>
  <c r="D677" i="9"/>
  <c r="H677" i="9" s="1"/>
  <c r="A679" i="9"/>
  <c r="C678" i="9"/>
  <c r="B678" i="9"/>
  <c r="G678" i="20" s="1"/>
  <c r="G677" i="9"/>
  <c r="F677" i="9"/>
  <c r="B588" i="9"/>
  <c r="G588" i="20" s="1"/>
  <c r="A589" i="9"/>
  <c r="C588" i="9"/>
  <c r="C74" i="13"/>
  <c r="K74" i="13"/>
  <c r="E74" i="13"/>
  <c r="I74" i="13"/>
  <c r="F587" i="9"/>
  <c r="G587" i="9"/>
  <c r="E587" i="9"/>
  <c r="Q66" i="13" s="1"/>
  <c r="D587" i="9"/>
  <c r="A587" i="11"/>
  <c r="H587" i="11" s="1"/>
  <c r="B75" i="13"/>
  <c r="D588" i="20" l="1"/>
  <c r="C588" i="20"/>
  <c r="A588" i="20"/>
  <c r="B588" i="20"/>
  <c r="D678" i="20"/>
  <c r="A678" i="20"/>
  <c r="C678" i="20"/>
  <c r="B678" i="20"/>
  <c r="H587" i="9"/>
  <c r="O66" i="13"/>
  <c r="E678" i="9"/>
  <c r="D678" i="9"/>
  <c r="H678" i="9" s="1"/>
  <c r="A680" i="9"/>
  <c r="C679" i="9"/>
  <c r="B679" i="9"/>
  <c r="G679" i="20" s="1"/>
  <c r="G678" i="9"/>
  <c r="F678" i="9"/>
  <c r="B589" i="9"/>
  <c r="G589" i="20" s="1"/>
  <c r="A590" i="9"/>
  <c r="C589" i="9"/>
  <c r="I75" i="13"/>
  <c r="C75" i="13"/>
  <c r="K75" i="13"/>
  <c r="E75" i="13"/>
  <c r="F588" i="9"/>
  <c r="G588" i="9"/>
  <c r="A588" i="11"/>
  <c r="H588" i="11" s="1"/>
  <c r="E588" i="9"/>
  <c r="Q67" i="13" s="1"/>
  <c r="D588" i="9"/>
  <c r="B76" i="13"/>
  <c r="C589" i="20" l="1"/>
  <c r="A589" i="20"/>
  <c r="D589" i="20"/>
  <c r="B589" i="20"/>
  <c r="D679" i="20"/>
  <c r="B679" i="20"/>
  <c r="C679" i="20"/>
  <c r="A679" i="20"/>
  <c r="H588" i="9"/>
  <c r="O67" i="13"/>
  <c r="E679" i="9"/>
  <c r="D679" i="9"/>
  <c r="H679" i="9" s="1"/>
  <c r="A681" i="9"/>
  <c r="C680" i="9"/>
  <c r="B680" i="9"/>
  <c r="G680" i="20" s="1"/>
  <c r="G679" i="9"/>
  <c r="F679" i="9"/>
  <c r="B590" i="9"/>
  <c r="G590" i="20" s="1"/>
  <c r="A591" i="9"/>
  <c r="C590" i="9"/>
  <c r="I76" i="13"/>
  <c r="C76" i="13"/>
  <c r="K76" i="13"/>
  <c r="E76" i="13"/>
  <c r="G589" i="9"/>
  <c r="F589" i="9"/>
  <c r="A589" i="11"/>
  <c r="H589" i="11" s="1"/>
  <c r="E589" i="9"/>
  <c r="Q68" i="13" s="1"/>
  <c r="D589" i="9"/>
  <c r="B77" i="13"/>
  <c r="D590" i="20" l="1"/>
  <c r="C590" i="20"/>
  <c r="A590" i="20"/>
  <c r="B590" i="20"/>
  <c r="D680" i="20"/>
  <c r="A680" i="20"/>
  <c r="C680" i="20"/>
  <c r="B680" i="20"/>
  <c r="H589" i="9"/>
  <c r="O68" i="13"/>
  <c r="E680" i="9"/>
  <c r="D680" i="9"/>
  <c r="H680" i="9" s="1"/>
  <c r="A682" i="9"/>
  <c r="C681" i="9"/>
  <c r="B681" i="9"/>
  <c r="G681" i="20" s="1"/>
  <c r="G680" i="9"/>
  <c r="F680" i="9"/>
  <c r="B591" i="9"/>
  <c r="G591" i="20" s="1"/>
  <c r="A592" i="9"/>
  <c r="C591" i="9"/>
  <c r="I77" i="13"/>
  <c r="C77" i="13"/>
  <c r="K77" i="13"/>
  <c r="E77" i="13"/>
  <c r="F590" i="9"/>
  <c r="G590" i="9"/>
  <c r="A590" i="11"/>
  <c r="H590" i="11" s="1"/>
  <c r="E590" i="9"/>
  <c r="Q69" i="13" s="1"/>
  <c r="D590" i="9"/>
  <c r="B78" i="13"/>
  <c r="C591" i="20" l="1"/>
  <c r="A591" i="20"/>
  <c r="D591" i="20"/>
  <c r="B591" i="20"/>
  <c r="D681" i="20"/>
  <c r="B681" i="20"/>
  <c r="C681" i="20"/>
  <c r="A681" i="20"/>
  <c r="H590" i="9"/>
  <c r="O69" i="13"/>
  <c r="E681" i="9"/>
  <c r="D681" i="9"/>
  <c r="H681" i="9" s="1"/>
  <c r="A683" i="9"/>
  <c r="C682" i="9"/>
  <c r="B682" i="9"/>
  <c r="G682" i="20" s="1"/>
  <c r="G681" i="9"/>
  <c r="F681" i="9"/>
  <c r="E78" i="13"/>
  <c r="C78" i="13"/>
  <c r="K78" i="13"/>
  <c r="I78" i="13"/>
  <c r="B592" i="9"/>
  <c r="G592" i="20" s="1"/>
  <c r="A593" i="9"/>
  <c r="C592" i="9"/>
  <c r="F591" i="9"/>
  <c r="G591" i="9"/>
  <c r="E591" i="9"/>
  <c r="Q70" i="13" s="1"/>
  <c r="D591" i="9"/>
  <c r="A591" i="11"/>
  <c r="H591" i="11" s="1"/>
  <c r="B79" i="13"/>
  <c r="D592" i="20" l="1"/>
  <c r="C592" i="20"/>
  <c r="A592" i="20"/>
  <c r="B592" i="20"/>
  <c r="D682" i="20"/>
  <c r="A682" i="20"/>
  <c r="C682" i="20"/>
  <c r="B682" i="20"/>
  <c r="H591" i="9"/>
  <c r="O70" i="13"/>
  <c r="E682" i="9"/>
  <c r="D682" i="9"/>
  <c r="H682" i="9" s="1"/>
  <c r="A684" i="9"/>
  <c r="C683" i="9"/>
  <c r="B683" i="9"/>
  <c r="G683" i="20" s="1"/>
  <c r="G682" i="9"/>
  <c r="F682" i="9"/>
  <c r="B593" i="9"/>
  <c r="G593" i="20" s="1"/>
  <c r="A594" i="9"/>
  <c r="C593" i="9"/>
  <c r="I79" i="13"/>
  <c r="C79" i="13"/>
  <c r="K79" i="13"/>
  <c r="E79" i="13"/>
  <c r="F592" i="9"/>
  <c r="G592" i="9"/>
  <c r="A592" i="11"/>
  <c r="H592" i="11" s="1"/>
  <c r="E592" i="9"/>
  <c r="Q71" i="13" s="1"/>
  <c r="D592" i="9"/>
  <c r="B80" i="13"/>
  <c r="C593" i="20" l="1"/>
  <c r="A593" i="20"/>
  <c r="D593" i="20"/>
  <c r="B593" i="20"/>
  <c r="D683" i="20"/>
  <c r="B683" i="20"/>
  <c r="C683" i="20"/>
  <c r="A683" i="20"/>
  <c r="H592" i="9"/>
  <c r="O71" i="13"/>
  <c r="E683" i="9"/>
  <c r="D683" i="9"/>
  <c r="H683" i="9" s="1"/>
  <c r="A685" i="9"/>
  <c r="C684" i="9"/>
  <c r="B684" i="9"/>
  <c r="G684" i="20" s="1"/>
  <c r="G683" i="9"/>
  <c r="F683" i="9"/>
  <c r="E80" i="13"/>
  <c r="I80" i="13"/>
  <c r="K80" i="13"/>
  <c r="C80" i="13"/>
  <c r="B594" i="9"/>
  <c r="G594" i="20" s="1"/>
  <c r="A595" i="9"/>
  <c r="C594" i="9"/>
  <c r="G593" i="9"/>
  <c r="F593" i="9"/>
  <c r="A593" i="11"/>
  <c r="H593" i="11" s="1"/>
  <c r="E593" i="9"/>
  <c r="Q72" i="13" s="1"/>
  <c r="D593" i="9"/>
  <c r="B81" i="13"/>
  <c r="D594" i="20" l="1"/>
  <c r="C594" i="20"/>
  <c r="A594" i="20"/>
  <c r="B594" i="20"/>
  <c r="D684" i="20"/>
  <c r="A684" i="20"/>
  <c r="C684" i="20"/>
  <c r="B684" i="20"/>
  <c r="H593" i="9"/>
  <c r="O72" i="13"/>
  <c r="E684" i="9"/>
  <c r="D684" i="9"/>
  <c r="H684" i="9" s="1"/>
  <c r="A686" i="9"/>
  <c r="C685" i="9"/>
  <c r="B685" i="9"/>
  <c r="G685" i="20" s="1"/>
  <c r="G684" i="9"/>
  <c r="F684" i="9"/>
  <c r="B595" i="9"/>
  <c r="G595" i="20" s="1"/>
  <c r="A596" i="9"/>
  <c r="C595" i="9"/>
  <c r="O81" i="13"/>
  <c r="C81" i="13"/>
  <c r="I81" i="13"/>
  <c r="K81" i="13"/>
  <c r="E81" i="13"/>
  <c r="Q81" i="13"/>
  <c r="F594" i="9"/>
  <c r="G594" i="9"/>
  <c r="A594" i="11"/>
  <c r="H594" i="11" s="1"/>
  <c r="E594" i="9"/>
  <c r="Q73" i="13" s="1"/>
  <c r="D594" i="9"/>
  <c r="B82" i="13"/>
  <c r="C595" i="20" l="1"/>
  <c r="A595" i="20"/>
  <c r="D595" i="20"/>
  <c r="B595" i="20"/>
  <c r="D685" i="20"/>
  <c r="B685" i="20"/>
  <c r="C685" i="20"/>
  <c r="A685" i="20"/>
  <c r="H594" i="9"/>
  <c r="O73" i="13"/>
  <c r="E685" i="9"/>
  <c r="D685" i="9"/>
  <c r="H685" i="9" s="1"/>
  <c r="A687" i="9"/>
  <c r="C686" i="9"/>
  <c r="B686" i="9"/>
  <c r="G686" i="20" s="1"/>
  <c r="G685" i="9"/>
  <c r="F685" i="9"/>
  <c r="Q82" i="13"/>
  <c r="C82" i="13"/>
  <c r="O82" i="13"/>
  <c r="K82" i="13"/>
  <c r="E82" i="13"/>
  <c r="I82" i="13"/>
  <c r="B596" i="9"/>
  <c r="G596" i="20" s="1"/>
  <c r="A597" i="9"/>
  <c r="C596" i="9"/>
  <c r="F595" i="9"/>
  <c r="G595" i="9"/>
  <c r="E595" i="9"/>
  <c r="Q74" i="13" s="1"/>
  <c r="D595" i="9"/>
  <c r="A595" i="11"/>
  <c r="H595" i="11" s="1"/>
  <c r="B83" i="13"/>
  <c r="D596" i="20" l="1"/>
  <c r="C596" i="20"/>
  <c r="A596" i="20"/>
  <c r="B596" i="20"/>
  <c r="D686" i="20"/>
  <c r="A686" i="20"/>
  <c r="C686" i="20"/>
  <c r="B686" i="20"/>
  <c r="H595" i="9"/>
  <c r="O74" i="13"/>
  <c r="E686" i="9"/>
  <c r="D686" i="9"/>
  <c r="H686" i="9" s="1"/>
  <c r="A688" i="9"/>
  <c r="C687" i="9"/>
  <c r="B687" i="9"/>
  <c r="G687" i="20" s="1"/>
  <c r="G686" i="9"/>
  <c r="F686" i="9"/>
  <c r="B597" i="9"/>
  <c r="G597" i="20" s="1"/>
  <c r="A598" i="9"/>
  <c r="C597" i="9"/>
  <c r="I83" i="13"/>
  <c r="C83" i="13"/>
  <c r="O83" i="13"/>
  <c r="K83" i="13"/>
  <c r="Q83" i="13"/>
  <c r="E83" i="13"/>
  <c r="F596" i="9"/>
  <c r="G596" i="9"/>
  <c r="A596" i="11"/>
  <c r="H596" i="11" s="1"/>
  <c r="E596" i="9"/>
  <c r="Q75" i="13" s="1"/>
  <c r="D596" i="9"/>
  <c r="B84" i="13"/>
  <c r="C597" i="20" l="1"/>
  <c r="A597" i="20"/>
  <c r="D597" i="20"/>
  <c r="B597" i="20"/>
  <c r="D687" i="20"/>
  <c r="B687" i="20"/>
  <c r="C687" i="20"/>
  <c r="A687" i="20"/>
  <c r="H596" i="9"/>
  <c r="O75" i="13"/>
  <c r="E687" i="9"/>
  <c r="D687" i="9"/>
  <c r="H687" i="9" s="1"/>
  <c r="A689" i="9"/>
  <c r="C688" i="9"/>
  <c r="B688" i="9"/>
  <c r="G688" i="20" s="1"/>
  <c r="G687" i="9"/>
  <c r="F687" i="9"/>
  <c r="B598" i="9"/>
  <c r="G598" i="20" s="1"/>
  <c r="A599" i="9"/>
  <c r="C598" i="9"/>
  <c r="I84" i="13"/>
  <c r="C84" i="13"/>
  <c r="Q84" i="13"/>
  <c r="O84" i="13"/>
  <c r="K84" i="13"/>
  <c r="E84" i="13"/>
  <c r="G597" i="9"/>
  <c r="F597" i="9"/>
  <c r="A597" i="11"/>
  <c r="H597" i="11" s="1"/>
  <c r="E597" i="9"/>
  <c r="Q76" i="13" s="1"/>
  <c r="D597" i="9"/>
  <c r="B85" i="13"/>
  <c r="D598" i="20" l="1"/>
  <c r="C598" i="20"/>
  <c r="A598" i="20"/>
  <c r="B598" i="20"/>
  <c r="D688" i="20"/>
  <c r="A688" i="20"/>
  <c r="C688" i="20"/>
  <c r="B688" i="20"/>
  <c r="H597" i="9"/>
  <c r="O76" i="13"/>
  <c r="E688" i="9"/>
  <c r="D688" i="9"/>
  <c r="H688" i="9" s="1"/>
  <c r="A690" i="9"/>
  <c r="C689" i="9"/>
  <c r="B689" i="9"/>
  <c r="G689" i="20" s="1"/>
  <c r="G688" i="9"/>
  <c r="F688" i="9"/>
  <c r="O85" i="13"/>
  <c r="I85" i="13"/>
  <c r="C85" i="13"/>
  <c r="K85" i="13"/>
  <c r="Q85" i="13"/>
  <c r="E85" i="13"/>
  <c r="B599" i="9"/>
  <c r="G599" i="20" s="1"/>
  <c r="A600" i="9"/>
  <c r="C599" i="9"/>
  <c r="F598" i="9"/>
  <c r="G598" i="9"/>
  <c r="A598" i="11"/>
  <c r="H598" i="11" s="1"/>
  <c r="E598" i="9"/>
  <c r="Q77" i="13" s="1"/>
  <c r="D598" i="9"/>
  <c r="B86" i="13"/>
  <c r="C599" i="20" l="1"/>
  <c r="A599" i="20"/>
  <c r="D599" i="20"/>
  <c r="B599" i="20"/>
  <c r="D689" i="20"/>
  <c r="B689" i="20"/>
  <c r="C689" i="20"/>
  <c r="A689" i="20"/>
  <c r="H598" i="9"/>
  <c r="O77" i="13"/>
  <c r="E689" i="9"/>
  <c r="D689" i="9"/>
  <c r="H689" i="9" s="1"/>
  <c r="A691" i="9"/>
  <c r="C690" i="9"/>
  <c r="B690" i="9"/>
  <c r="G690" i="20" s="1"/>
  <c r="G689" i="9"/>
  <c r="F689" i="9"/>
  <c r="Q86" i="13"/>
  <c r="C86" i="13"/>
  <c r="E86" i="13"/>
  <c r="K86" i="13"/>
  <c r="O86" i="13"/>
  <c r="I86" i="13"/>
  <c r="B600" i="9"/>
  <c r="G600" i="20" s="1"/>
  <c r="A601" i="9"/>
  <c r="C600" i="9"/>
  <c r="F599" i="9"/>
  <c r="G599" i="9"/>
  <c r="E599" i="9"/>
  <c r="Q78" i="13" s="1"/>
  <c r="D599" i="9"/>
  <c r="A599" i="11"/>
  <c r="H599" i="11" s="1"/>
  <c r="B87" i="13"/>
  <c r="D600" i="20" l="1"/>
  <c r="C600" i="20"/>
  <c r="A600" i="20"/>
  <c r="B600" i="20"/>
  <c r="D690" i="20"/>
  <c r="A690" i="20"/>
  <c r="C690" i="20"/>
  <c r="B690" i="20"/>
  <c r="H599" i="9"/>
  <c r="O78" i="13"/>
  <c r="E690" i="9"/>
  <c r="D690" i="9"/>
  <c r="H690" i="9" s="1"/>
  <c r="A692" i="9"/>
  <c r="C691" i="9"/>
  <c r="B691" i="9"/>
  <c r="G691" i="20" s="1"/>
  <c r="G690" i="9"/>
  <c r="F690" i="9"/>
  <c r="B601" i="9"/>
  <c r="G601" i="20" s="1"/>
  <c r="C601" i="9"/>
  <c r="I87" i="13"/>
  <c r="C87" i="13"/>
  <c r="O87" i="13"/>
  <c r="K87" i="13"/>
  <c r="Q87" i="13"/>
  <c r="E87" i="13"/>
  <c r="F600" i="9"/>
  <c r="G600" i="9"/>
  <c r="A600" i="11"/>
  <c r="H600" i="11" s="1"/>
  <c r="E600" i="9"/>
  <c r="Q79" i="13" s="1"/>
  <c r="D600" i="9"/>
  <c r="B88" i="13"/>
  <c r="C601" i="20" l="1"/>
  <c r="A601" i="20"/>
  <c r="D601" i="20"/>
  <c r="B601" i="20"/>
  <c r="D691" i="20"/>
  <c r="B691" i="20"/>
  <c r="C691" i="20"/>
  <c r="A691" i="20"/>
  <c r="H600" i="9"/>
  <c r="O79" i="13"/>
  <c r="E691" i="9"/>
  <c r="D691" i="9"/>
  <c r="H691" i="9" s="1"/>
  <c r="A693" i="9"/>
  <c r="C692" i="9"/>
  <c r="B692" i="9"/>
  <c r="G692" i="20" s="1"/>
  <c r="G691" i="9"/>
  <c r="F691" i="9"/>
  <c r="O88" i="13"/>
  <c r="I88" i="13"/>
  <c r="Q88" i="13"/>
  <c r="K88" i="13"/>
  <c r="E88" i="13"/>
  <c r="C88" i="13"/>
  <c r="G601" i="9"/>
  <c r="F601" i="9"/>
  <c r="A601" i="11"/>
  <c r="H601" i="11" s="1"/>
  <c r="E601" i="9"/>
  <c r="Q80" i="13" s="1"/>
  <c r="D601" i="9"/>
  <c r="B89" i="13"/>
  <c r="D692" i="20" l="1"/>
  <c r="A692" i="20"/>
  <c r="C692" i="20"/>
  <c r="B692" i="20"/>
  <c r="H601" i="9"/>
  <c r="O80" i="13"/>
  <c r="E692" i="9"/>
  <c r="D692" i="9"/>
  <c r="H692" i="9" s="1"/>
  <c r="P31" i="4" s="1"/>
  <c r="A694" i="9"/>
  <c r="C693" i="9"/>
  <c r="B693" i="9"/>
  <c r="G693" i="20" s="1"/>
  <c r="G692" i="9"/>
  <c r="F692" i="9"/>
  <c r="L105" i="4"/>
  <c r="L98" i="4" s="1"/>
  <c r="G165" i="4"/>
  <c r="G158" i="4" s="1"/>
  <c r="D75" i="4"/>
  <c r="D68" i="4" s="1"/>
  <c r="I165" i="4"/>
  <c r="I158" i="4" s="1"/>
  <c r="G195" i="4"/>
  <c r="G188" i="4" s="1"/>
  <c r="F30" i="4"/>
  <c r="L150" i="4"/>
  <c r="L143" i="4" s="1"/>
  <c r="G270" i="4"/>
  <c r="G263" i="4" s="1"/>
  <c r="C285" i="4"/>
  <c r="C278" i="4" s="1"/>
  <c r="H120" i="4"/>
  <c r="N180" i="4"/>
  <c r="N173" i="4" s="1"/>
  <c r="E45" i="4"/>
  <c r="E38" i="4" s="1"/>
  <c r="C45" i="4"/>
  <c r="C38" i="4" s="1"/>
  <c r="E150" i="4"/>
  <c r="E143" i="4" s="1"/>
  <c r="J195" i="4"/>
  <c r="J188" i="4" s="1"/>
  <c r="D15" i="4"/>
  <c r="D8" i="4" s="1"/>
  <c r="C60" i="4"/>
  <c r="C53" i="4" s="1"/>
  <c r="I210" i="4"/>
  <c r="I203" i="4" s="1"/>
  <c r="D90" i="4"/>
  <c r="E180" i="4"/>
  <c r="E173" i="4" s="1"/>
  <c r="O195" i="4"/>
  <c r="O188" i="4" s="1"/>
  <c r="L300" i="4"/>
  <c r="L293" i="4" s="1"/>
  <c r="H45" i="4"/>
  <c r="H38" i="4" s="1"/>
  <c r="E300" i="4"/>
  <c r="E293" i="4" s="1"/>
  <c r="E120" i="4"/>
  <c r="F15" i="4"/>
  <c r="L90" i="4"/>
  <c r="D150" i="4"/>
  <c r="D143" i="4" s="1"/>
  <c r="J135" i="4"/>
  <c r="J128" i="4" s="1"/>
  <c r="M180" i="4"/>
  <c r="M173" i="4" s="1"/>
  <c r="N210" i="4"/>
  <c r="N203" i="4" s="1"/>
  <c r="N30" i="4"/>
  <c r="I150" i="4"/>
  <c r="I143" i="4" s="1"/>
  <c r="N195" i="4"/>
  <c r="N188" i="4" s="1"/>
  <c r="L210" i="4"/>
  <c r="L203" i="4" s="1"/>
  <c r="K255" i="4"/>
  <c r="K248" i="4" s="1"/>
  <c r="L240" i="4"/>
  <c r="L233" i="4" s="1"/>
  <c r="E75" i="4"/>
  <c r="J165" i="4"/>
  <c r="J158" i="4" s="1"/>
  <c r="M210" i="4"/>
  <c r="M203" i="4" s="1"/>
  <c r="E240" i="4"/>
  <c r="E233" i="4" s="1"/>
  <c r="F285" i="4"/>
  <c r="K90" i="4"/>
  <c r="K83" i="4" s="1"/>
  <c r="F195" i="4"/>
  <c r="F188" i="4" s="1"/>
  <c r="I225" i="4"/>
  <c r="I218" i="4" s="1"/>
  <c r="K285" i="4"/>
  <c r="K278" i="4" s="1"/>
  <c r="N75" i="4"/>
  <c r="N68" i="4" s="1"/>
  <c r="G135" i="4"/>
  <c r="G128" i="4" s="1"/>
  <c r="C90" i="4"/>
  <c r="C83" i="4" s="1"/>
  <c r="N135" i="4"/>
  <c r="N128" i="4" s="1"/>
  <c r="K300" i="4"/>
  <c r="K293" i="4" s="1"/>
  <c r="L15" i="4"/>
  <c r="E105" i="4"/>
  <c r="E98" i="4" s="1"/>
  <c r="M150" i="4"/>
  <c r="M143" i="4" s="1"/>
  <c r="F210" i="4"/>
  <c r="F203" i="4" s="1"/>
  <c r="D180" i="4"/>
  <c r="D173" i="4" s="1"/>
  <c r="C75" i="4"/>
  <c r="D285" i="4"/>
  <c r="N120" i="4"/>
  <c r="N113" i="4" s="1"/>
  <c r="E285" i="4"/>
  <c r="P255" i="4"/>
  <c r="P248" i="4" s="1"/>
  <c r="H180" i="4"/>
  <c r="H173" i="4" s="1"/>
  <c r="H135" i="4"/>
  <c r="H128" i="4" s="1"/>
  <c r="O75" i="4"/>
  <c r="O68" i="4" s="1"/>
  <c r="J90" i="4"/>
  <c r="J83" i="4" s="1"/>
  <c r="M15" i="4"/>
  <c r="D45" i="4"/>
  <c r="H300" i="4"/>
  <c r="H293" i="4" s="1"/>
  <c r="L255" i="4"/>
  <c r="L248" i="4" s="1"/>
  <c r="G180" i="4"/>
  <c r="G173" i="4" s="1"/>
  <c r="C135" i="4"/>
  <c r="C128" i="4" s="1"/>
  <c r="K75" i="4"/>
  <c r="K68" i="4" s="1"/>
  <c r="F90" i="4"/>
  <c r="H60" i="4"/>
  <c r="H53" i="4" s="1"/>
  <c r="O15" i="4"/>
  <c r="C300" i="4"/>
  <c r="C293" i="4" s="1"/>
  <c r="C270" i="4"/>
  <c r="C263" i="4" s="1"/>
  <c r="E195" i="4"/>
  <c r="E188" i="4" s="1"/>
  <c r="J30" i="4"/>
  <c r="F150" i="4"/>
  <c r="F143" i="4" s="1"/>
  <c r="O30" i="4"/>
  <c r="H195" i="4"/>
  <c r="H188" i="4" s="1"/>
  <c r="P45" i="4"/>
  <c r="J180" i="4"/>
  <c r="J173" i="4" s="1"/>
  <c r="O210" i="4"/>
  <c r="O203" i="4" s="1"/>
  <c r="H75" i="4"/>
  <c r="H68" i="4" s="1"/>
  <c r="M300" i="4"/>
  <c r="M293" i="4" s="1"/>
  <c r="N45" i="4"/>
  <c r="M165" i="4"/>
  <c r="M158" i="4" s="1"/>
  <c r="C180" i="4"/>
  <c r="C173" i="4" s="1"/>
  <c r="M135" i="4"/>
  <c r="M128" i="4" s="1"/>
  <c r="I180" i="4"/>
  <c r="I173" i="4" s="1"/>
  <c r="M75" i="4"/>
  <c r="M68" i="4" s="1"/>
  <c r="O225" i="4"/>
  <c r="O218" i="4" s="1"/>
  <c r="G150" i="4"/>
  <c r="G143" i="4" s="1"/>
  <c r="I45" i="4"/>
  <c r="K45" i="4"/>
  <c r="F270" i="4"/>
  <c r="F263" i="4" s="1"/>
  <c r="C165" i="4"/>
  <c r="C158" i="4" s="1"/>
  <c r="H225" i="4"/>
  <c r="H218" i="4" s="1"/>
  <c r="K105" i="4"/>
  <c r="G120" i="4"/>
  <c r="G113" i="4" s="1"/>
  <c r="J60" i="4"/>
  <c r="O240" i="4"/>
  <c r="O233" i="4" s="1"/>
  <c r="F240" i="4"/>
  <c r="F233" i="4" s="1"/>
  <c r="G105" i="4"/>
  <c r="G98" i="4" s="1"/>
  <c r="F60" i="4"/>
  <c r="F53" i="4" s="1"/>
  <c r="H90" i="4"/>
  <c r="I240" i="4"/>
  <c r="I233" i="4" s="1"/>
  <c r="K210" i="4"/>
  <c r="K203" i="4" s="1"/>
  <c r="H165" i="4"/>
  <c r="H158" i="4" s="1"/>
  <c r="O120" i="4"/>
  <c r="O113" i="4" s="1"/>
  <c r="D165" i="4"/>
  <c r="D158" i="4" s="1"/>
  <c r="N60" i="4"/>
  <c r="F45" i="4"/>
  <c r="F38" i="4" s="1"/>
  <c r="N300" i="4"/>
  <c r="I30" i="4"/>
  <c r="I23" i="4" s="1"/>
  <c r="J240" i="4"/>
  <c r="J233" i="4" s="1"/>
  <c r="J120" i="4"/>
  <c r="M60" i="4"/>
  <c r="L75" i="4"/>
  <c r="J285" i="4"/>
  <c r="G15" i="4"/>
  <c r="M195" i="4"/>
  <c r="M188" i="4" s="1"/>
  <c r="D195" i="4"/>
  <c r="D188" i="4" s="1"/>
  <c r="I90" i="4"/>
  <c r="I83" i="4" s="1"/>
  <c r="N150" i="4"/>
  <c r="N143" i="4" s="1"/>
  <c r="K30" i="4"/>
  <c r="K23" i="4" s="1"/>
  <c r="L285" i="4"/>
  <c r="O255" i="4"/>
  <c r="O248" i="4" s="1"/>
  <c r="K150" i="4"/>
  <c r="K143" i="4" s="1"/>
  <c r="N105" i="4"/>
  <c r="N98" i="4" s="1"/>
  <c r="N16" i="4"/>
  <c r="C16" i="4"/>
  <c r="O61" i="4"/>
  <c r="G46" i="4"/>
  <c r="E31" i="4"/>
  <c r="L46" i="4"/>
  <c r="I16" i="4"/>
  <c r="H31" i="4"/>
  <c r="G91" i="4"/>
  <c r="J76" i="4"/>
  <c r="F76" i="4"/>
  <c r="F121" i="4"/>
  <c r="E91" i="4"/>
  <c r="G61" i="4"/>
  <c r="O46" i="4"/>
  <c r="N286" i="4"/>
  <c r="K121" i="4"/>
  <c r="M286" i="4"/>
  <c r="O301" i="4"/>
  <c r="J301" i="4"/>
  <c r="G301" i="4"/>
  <c r="I286" i="4"/>
  <c r="O286" i="4"/>
  <c r="J16" i="4"/>
  <c r="G286" i="4"/>
  <c r="D106" i="4"/>
  <c r="M121" i="4"/>
  <c r="K16" i="4"/>
  <c r="H286" i="4"/>
  <c r="I106" i="4"/>
  <c r="D301" i="4"/>
  <c r="F301" i="4"/>
  <c r="L31" i="4"/>
  <c r="I301" i="4"/>
  <c r="H211" i="4"/>
  <c r="K241" i="4"/>
  <c r="K61" i="4"/>
  <c r="E16" i="4"/>
  <c r="L136" i="4"/>
  <c r="C211" i="4"/>
  <c r="L121" i="4"/>
  <c r="G31" i="4"/>
  <c r="H241" i="4"/>
  <c r="D31" i="4"/>
  <c r="I136" i="4"/>
  <c r="E136" i="4"/>
  <c r="G226" i="4"/>
  <c r="F106" i="4"/>
  <c r="C256" i="4"/>
  <c r="K181" i="4"/>
  <c r="C196" i="4"/>
  <c r="J256" i="4"/>
  <c r="I196" i="4"/>
  <c r="I61" i="4"/>
  <c r="H106" i="4"/>
  <c r="D211" i="4"/>
  <c r="D226" i="4"/>
  <c r="D61" i="4"/>
  <c r="L226" i="4"/>
  <c r="I76" i="4"/>
  <c r="L61" i="4"/>
  <c r="H151" i="4"/>
  <c r="K196" i="4"/>
  <c r="M241" i="4"/>
  <c r="E166" i="4"/>
  <c r="K166" i="4"/>
  <c r="L181" i="4"/>
  <c r="M46" i="4"/>
  <c r="E256" i="4"/>
  <c r="L196" i="4"/>
  <c r="D121" i="4"/>
  <c r="C31" i="4"/>
  <c r="M91" i="4"/>
  <c r="I256" i="4"/>
  <c r="D256" i="4"/>
  <c r="N226" i="4"/>
  <c r="F136" i="4"/>
  <c r="G76" i="4"/>
  <c r="C226" i="4"/>
  <c r="L166" i="4"/>
  <c r="C241" i="4"/>
  <c r="E61" i="4"/>
  <c r="M31" i="4"/>
  <c r="C151" i="4"/>
  <c r="E226" i="4"/>
  <c r="H271" i="4"/>
  <c r="F181" i="4"/>
  <c r="K226" i="4"/>
  <c r="K271" i="4"/>
  <c r="C106" i="4"/>
  <c r="C121" i="4"/>
  <c r="J226" i="4"/>
  <c r="M226" i="4"/>
  <c r="O91" i="4"/>
  <c r="N241" i="4"/>
  <c r="F256" i="4"/>
  <c r="J271" i="4"/>
  <c r="G211" i="4"/>
  <c r="E211" i="4"/>
  <c r="M256" i="4"/>
  <c r="O271" i="4"/>
  <c r="E271" i="4"/>
  <c r="N256" i="4"/>
  <c r="F166" i="4"/>
  <c r="I121" i="4"/>
  <c r="M271" i="4"/>
  <c r="N271" i="4"/>
  <c r="D136" i="4"/>
  <c r="N166" i="4"/>
  <c r="I271" i="4"/>
  <c r="O181" i="4"/>
  <c r="H256" i="4"/>
  <c r="O106" i="4"/>
  <c r="D241" i="4"/>
  <c r="G241" i="4"/>
  <c r="N91" i="4"/>
  <c r="G256" i="4"/>
  <c r="J106" i="4"/>
  <c r="F226" i="4"/>
  <c r="O166" i="4"/>
  <c r="M106" i="4"/>
  <c r="J211" i="4"/>
  <c r="O151" i="4"/>
  <c r="J46" i="4"/>
  <c r="D271" i="4"/>
  <c r="H16" i="4"/>
  <c r="K136" i="4"/>
  <c r="L271" i="4"/>
  <c r="J151" i="4"/>
  <c r="O136" i="4"/>
  <c r="O89" i="13"/>
  <c r="C89" i="13"/>
  <c r="I89" i="13"/>
  <c r="K89" i="13"/>
  <c r="Q89" i="13"/>
  <c r="E89" i="13"/>
  <c r="B90" i="13"/>
  <c r="D693" i="20" l="1"/>
  <c r="B693" i="20"/>
  <c r="C693" i="20"/>
  <c r="A693" i="20"/>
  <c r="G693" i="9"/>
  <c r="F693" i="9"/>
  <c r="E693" i="9"/>
  <c r="D693" i="9"/>
  <c r="A695" i="9"/>
  <c r="C694" i="9"/>
  <c r="B694" i="9"/>
  <c r="G694" i="20" s="1"/>
  <c r="G8" i="4"/>
  <c r="J113" i="4"/>
  <c r="N53" i="4"/>
  <c r="H83" i="4"/>
  <c r="J53" i="4"/>
  <c r="P38" i="4"/>
  <c r="J23" i="4"/>
  <c r="D38" i="4"/>
  <c r="M8" i="4"/>
  <c r="D278" i="4"/>
  <c r="C68" i="4"/>
  <c r="E68" i="4"/>
  <c r="L83" i="4"/>
  <c r="E113" i="4"/>
  <c r="H113" i="4"/>
  <c r="F23" i="4"/>
  <c r="L278" i="4"/>
  <c r="J278" i="4"/>
  <c r="L68" i="4"/>
  <c r="M53" i="4"/>
  <c r="N293" i="4"/>
  <c r="K98" i="4"/>
  <c r="K38" i="4"/>
  <c r="I38" i="4"/>
  <c r="N38" i="4"/>
  <c r="O23" i="4"/>
  <c r="O8" i="4"/>
  <c r="F83" i="4"/>
  <c r="E278" i="4"/>
  <c r="L8" i="4"/>
  <c r="F278" i="4"/>
  <c r="N23" i="4"/>
  <c r="F8" i="4"/>
  <c r="D83" i="4"/>
  <c r="Q90" i="13"/>
  <c r="O90" i="13"/>
  <c r="E90" i="13"/>
  <c r="K90" i="13"/>
  <c r="C90" i="13"/>
  <c r="I90" i="13"/>
  <c r="B91" i="13"/>
  <c r="D694" i="20" l="1"/>
  <c r="A694" i="20"/>
  <c r="C694" i="20"/>
  <c r="B694" i="20"/>
  <c r="H693" i="9"/>
  <c r="P271" i="4" s="1"/>
  <c r="G694" i="9"/>
  <c r="F694" i="9"/>
  <c r="E694" i="9"/>
  <c r="D694" i="9"/>
  <c r="H694" i="9" s="1"/>
  <c r="A696" i="9"/>
  <c r="C695" i="9"/>
  <c r="B695" i="9"/>
  <c r="G695" i="20" s="1"/>
  <c r="Q91" i="13"/>
  <c r="O91" i="13"/>
  <c r="K91" i="13"/>
  <c r="I91" i="13"/>
  <c r="C91" i="13"/>
  <c r="E91" i="13"/>
  <c r="B92" i="13"/>
  <c r="D695" i="20" l="1"/>
  <c r="B695" i="20"/>
  <c r="C695" i="20"/>
  <c r="A695" i="20"/>
  <c r="P166" i="4"/>
  <c r="G695" i="9"/>
  <c r="F695" i="9"/>
  <c r="E695" i="9"/>
  <c r="D695" i="9"/>
  <c r="A697" i="9"/>
  <c r="C696" i="9"/>
  <c r="B696" i="9"/>
  <c r="G696" i="20" s="1"/>
  <c r="Q92" i="13"/>
  <c r="O92" i="13"/>
  <c r="K92" i="13"/>
  <c r="I92" i="13"/>
  <c r="E92" i="13"/>
  <c r="C92" i="13"/>
  <c r="B93" i="13"/>
  <c r="D696" i="20" l="1"/>
  <c r="A696" i="20"/>
  <c r="C696" i="20"/>
  <c r="B696" i="20"/>
  <c r="H695" i="9"/>
  <c r="G696" i="9"/>
  <c r="F696" i="9"/>
  <c r="E696" i="9"/>
  <c r="D696" i="9"/>
  <c r="H696" i="9" s="1"/>
  <c r="A698" i="9"/>
  <c r="C697" i="9"/>
  <c r="B697" i="9"/>
  <c r="G697" i="20" s="1"/>
  <c r="Q93" i="13"/>
  <c r="O93" i="13"/>
  <c r="K93" i="13"/>
  <c r="E93" i="13"/>
  <c r="C93" i="13"/>
  <c r="I93" i="13"/>
  <c r="B94" i="13"/>
  <c r="D697" i="20" l="1"/>
  <c r="B697" i="20"/>
  <c r="C697" i="20"/>
  <c r="A697" i="20"/>
  <c r="P195" i="4"/>
  <c r="P91" i="4"/>
  <c r="G697" i="9"/>
  <c r="F697" i="9"/>
  <c r="E697" i="9"/>
  <c r="D697" i="9"/>
  <c r="A699" i="9"/>
  <c r="C698" i="9"/>
  <c r="B698" i="9"/>
  <c r="G698" i="20" s="1"/>
  <c r="Q94" i="13"/>
  <c r="O94" i="13"/>
  <c r="K94" i="13"/>
  <c r="I94" i="13"/>
  <c r="E94" i="13"/>
  <c r="C94" i="13"/>
  <c r="B95" i="13"/>
  <c r="C698" i="20" l="1"/>
  <c r="A698" i="20"/>
  <c r="B698" i="20"/>
  <c r="D698" i="20"/>
  <c r="H697" i="9"/>
  <c r="P16" i="4"/>
  <c r="P188" i="4"/>
  <c r="G698" i="9"/>
  <c r="F698" i="9"/>
  <c r="E698" i="9"/>
  <c r="D698" i="9"/>
  <c r="A700" i="9"/>
  <c r="C699" i="9"/>
  <c r="B699" i="9"/>
  <c r="G699" i="20" s="1"/>
  <c r="Q95" i="13"/>
  <c r="O95" i="13"/>
  <c r="K95" i="13"/>
  <c r="I95" i="13"/>
  <c r="C95" i="13"/>
  <c r="E95" i="13"/>
  <c r="B96" i="13"/>
  <c r="C699" i="20" l="1"/>
  <c r="A699" i="20"/>
  <c r="D699" i="20"/>
  <c r="B699" i="20"/>
  <c r="H698" i="9"/>
  <c r="G699" i="9"/>
  <c r="F699" i="9"/>
  <c r="E699" i="9"/>
  <c r="D699" i="9"/>
  <c r="H699" i="9" s="1"/>
  <c r="A701" i="9"/>
  <c r="C700" i="9"/>
  <c r="B700" i="9"/>
  <c r="G700" i="20" s="1"/>
  <c r="Q96" i="13"/>
  <c r="O96" i="13"/>
  <c r="K96" i="13"/>
  <c r="I96" i="13"/>
  <c r="E96" i="13"/>
  <c r="C96" i="13"/>
  <c r="B97" i="13"/>
  <c r="C700" i="20" l="1"/>
  <c r="A700" i="20"/>
  <c r="B700" i="20"/>
  <c r="D700" i="20"/>
  <c r="G700" i="9"/>
  <c r="F700" i="9"/>
  <c r="E700" i="9"/>
  <c r="D700" i="9"/>
  <c r="H700" i="9" s="1"/>
  <c r="A702" i="9"/>
  <c r="C701" i="9"/>
  <c r="B701" i="9"/>
  <c r="G701" i="20" s="1"/>
  <c r="Q97" i="13"/>
  <c r="O97" i="13"/>
  <c r="K97" i="13"/>
  <c r="E97" i="13"/>
  <c r="C97" i="13"/>
  <c r="I97" i="13"/>
  <c r="B98" i="13"/>
  <c r="D701" i="20" l="1"/>
  <c r="B701" i="20"/>
  <c r="A701" i="20"/>
  <c r="C701" i="20"/>
  <c r="G701" i="9"/>
  <c r="F701" i="9"/>
  <c r="E701" i="9"/>
  <c r="D701" i="9"/>
  <c r="H701" i="9" s="1"/>
  <c r="A703" i="9"/>
  <c r="C702" i="9"/>
  <c r="B702" i="9"/>
  <c r="G702" i="20" s="1"/>
  <c r="Q98" i="13"/>
  <c r="O98" i="13"/>
  <c r="K98" i="13"/>
  <c r="I98" i="13"/>
  <c r="E98" i="13"/>
  <c r="C98" i="13"/>
  <c r="B99" i="13"/>
  <c r="C702" i="20" l="1"/>
  <c r="A702" i="20"/>
  <c r="B702" i="20"/>
  <c r="D702" i="20"/>
  <c r="G702" i="9"/>
  <c r="F702" i="9"/>
  <c r="E702" i="9"/>
  <c r="D702" i="9"/>
  <c r="H702" i="9" s="1"/>
  <c r="A704" i="9"/>
  <c r="C703" i="9"/>
  <c r="B703" i="9"/>
  <c r="G703" i="20" s="1"/>
  <c r="Q99" i="13"/>
  <c r="O99" i="13"/>
  <c r="K99" i="13"/>
  <c r="I99" i="13"/>
  <c r="C99" i="13"/>
  <c r="E99" i="13"/>
  <c r="B100" i="13"/>
  <c r="C703" i="20" l="1"/>
  <c r="A703" i="20"/>
  <c r="B703" i="20"/>
  <c r="D703" i="20"/>
  <c r="G703" i="9"/>
  <c r="F703" i="9"/>
  <c r="E703" i="9"/>
  <c r="D703" i="9"/>
  <c r="H703" i="9" s="1"/>
  <c r="A705" i="9"/>
  <c r="C704" i="9"/>
  <c r="B704" i="9"/>
  <c r="G704" i="20" s="1"/>
  <c r="Q100" i="13"/>
  <c r="O100" i="13"/>
  <c r="K100" i="13"/>
  <c r="I100" i="13"/>
  <c r="E100" i="13"/>
  <c r="C100" i="13"/>
  <c r="B101" i="13"/>
  <c r="C704" i="20" l="1"/>
  <c r="A704" i="20"/>
  <c r="B704" i="20"/>
  <c r="D704" i="20"/>
  <c r="G704" i="9"/>
  <c r="F704" i="9"/>
  <c r="E704" i="9"/>
  <c r="D704" i="9"/>
  <c r="H704" i="9" s="1"/>
  <c r="A706" i="9"/>
  <c r="C705" i="9"/>
  <c r="B705" i="9"/>
  <c r="G705" i="20" s="1"/>
  <c r="Q101" i="13"/>
  <c r="O101" i="13"/>
  <c r="K101" i="13"/>
  <c r="E101" i="13"/>
  <c r="C101" i="13"/>
  <c r="I101" i="13"/>
  <c r="B102" i="13"/>
  <c r="D705" i="20" l="1"/>
  <c r="B705" i="20"/>
  <c r="C705" i="20"/>
  <c r="A705" i="20"/>
  <c r="G705" i="9"/>
  <c r="F705" i="9"/>
  <c r="E705" i="9"/>
  <c r="D705" i="9"/>
  <c r="H705" i="9" s="1"/>
  <c r="A707" i="9"/>
  <c r="C706" i="9"/>
  <c r="B706" i="9"/>
  <c r="G706" i="20" s="1"/>
  <c r="Q102" i="13"/>
  <c r="O102" i="13"/>
  <c r="K102" i="13"/>
  <c r="I102" i="13"/>
  <c r="E102" i="13"/>
  <c r="C102" i="13"/>
  <c r="B103" i="13"/>
  <c r="C706" i="20" l="1"/>
  <c r="A706" i="20"/>
  <c r="B706" i="20"/>
  <c r="D706" i="20"/>
  <c r="G706" i="9"/>
  <c r="F706" i="9"/>
  <c r="E706" i="9"/>
  <c r="D706" i="9"/>
  <c r="H706" i="9" s="1"/>
  <c r="A708" i="9"/>
  <c r="C707" i="9"/>
  <c r="B707" i="9"/>
  <c r="G707" i="20" s="1"/>
  <c r="Q103" i="13"/>
  <c r="O103" i="13"/>
  <c r="K103" i="13"/>
  <c r="I103" i="13"/>
  <c r="C103" i="13"/>
  <c r="E103" i="13"/>
  <c r="B104" i="13"/>
  <c r="C707" i="20" l="1"/>
  <c r="A707" i="20"/>
  <c r="D707" i="20"/>
  <c r="B707" i="20"/>
  <c r="G707" i="9"/>
  <c r="F707" i="9"/>
  <c r="E707" i="9"/>
  <c r="D707" i="9"/>
  <c r="H707" i="9" s="1"/>
  <c r="A709" i="9"/>
  <c r="C708" i="9"/>
  <c r="B708" i="9"/>
  <c r="G708" i="20" s="1"/>
  <c r="Q104" i="13"/>
  <c r="O104" i="13"/>
  <c r="K104" i="13"/>
  <c r="I104" i="13"/>
  <c r="E104" i="13"/>
  <c r="C104" i="13"/>
  <c r="B105" i="13"/>
  <c r="C708" i="20" l="1"/>
  <c r="A708" i="20"/>
  <c r="B708" i="20"/>
  <c r="D708" i="20"/>
  <c r="G708" i="9"/>
  <c r="F708" i="9"/>
  <c r="E708" i="9"/>
  <c r="D708" i="9"/>
  <c r="H708" i="9" s="1"/>
  <c r="A710" i="9"/>
  <c r="C709" i="9"/>
  <c r="B709" i="9"/>
  <c r="G709" i="20" s="1"/>
  <c r="Q105" i="13"/>
  <c r="O105" i="13"/>
  <c r="K105" i="13"/>
  <c r="E105" i="13"/>
  <c r="C105" i="13"/>
  <c r="I105" i="13"/>
  <c r="B106" i="13"/>
  <c r="D709" i="20" l="1"/>
  <c r="B709" i="20"/>
  <c r="C709" i="20"/>
  <c r="A709" i="20"/>
  <c r="G709" i="9"/>
  <c r="F709" i="9"/>
  <c r="E709" i="9"/>
  <c r="D709" i="9"/>
  <c r="H709" i="9" s="1"/>
  <c r="A711" i="9"/>
  <c r="C710" i="9"/>
  <c r="B710" i="9"/>
  <c r="G710" i="20" s="1"/>
  <c r="Q106" i="13"/>
  <c r="O106" i="13"/>
  <c r="K106" i="13"/>
  <c r="I106" i="13"/>
  <c r="E106" i="13"/>
  <c r="C106" i="13"/>
  <c r="B107" i="13"/>
  <c r="C710" i="20" l="1"/>
  <c r="A710" i="20"/>
  <c r="B710" i="20"/>
  <c r="D710" i="20"/>
  <c r="G710" i="9"/>
  <c r="F710" i="9"/>
  <c r="E710" i="9"/>
  <c r="D710" i="9"/>
  <c r="H710" i="9" s="1"/>
  <c r="A712" i="9"/>
  <c r="C711" i="9"/>
  <c r="B711" i="9"/>
  <c r="G711" i="20" s="1"/>
  <c r="Q107" i="13"/>
  <c r="O107" i="13"/>
  <c r="K107" i="13"/>
  <c r="I107" i="13"/>
  <c r="C107" i="13"/>
  <c r="E107" i="13"/>
  <c r="B108" i="13"/>
  <c r="C711" i="20" l="1"/>
  <c r="A711" i="20"/>
  <c r="D711" i="20"/>
  <c r="B711" i="20"/>
  <c r="E711" i="9"/>
  <c r="D711" i="9"/>
  <c r="H711" i="9" s="1"/>
  <c r="G711" i="9"/>
  <c r="F711" i="9"/>
  <c r="A713" i="9"/>
  <c r="C712" i="9"/>
  <c r="B712" i="9"/>
  <c r="G712" i="20" s="1"/>
  <c r="Q108" i="13"/>
  <c r="O108" i="13"/>
  <c r="K108" i="13"/>
  <c r="I108" i="13"/>
  <c r="E108" i="13"/>
  <c r="C108" i="13"/>
  <c r="B109" i="13"/>
  <c r="C712" i="20" l="1"/>
  <c r="A712" i="20"/>
  <c r="B712" i="20"/>
  <c r="D712" i="20"/>
  <c r="G712" i="9"/>
  <c r="F712" i="9"/>
  <c r="E712" i="9"/>
  <c r="D712" i="9"/>
  <c r="H712" i="9" s="1"/>
  <c r="A714" i="9"/>
  <c r="C713" i="9"/>
  <c r="B713" i="9"/>
  <c r="G713" i="20" s="1"/>
  <c r="Q109" i="13"/>
  <c r="O109" i="13"/>
  <c r="K109" i="13"/>
  <c r="E109" i="13"/>
  <c r="C109" i="13"/>
  <c r="I109" i="13"/>
  <c r="B110" i="13"/>
  <c r="D713" i="20" l="1"/>
  <c r="B713" i="20"/>
  <c r="C713" i="20"/>
  <c r="A713" i="20"/>
  <c r="G713" i="9"/>
  <c r="F713" i="9"/>
  <c r="E713" i="9"/>
  <c r="D713" i="9"/>
  <c r="H713" i="9" s="1"/>
  <c r="A715" i="9"/>
  <c r="C714" i="9"/>
  <c r="B714" i="9"/>
  <c r="G714" i="20" s="1"/>
  <c r="Q110" i="13"/>
  <c r="O110" i="13"/>
  <c r="K110" i="13"/>
  <c r="I110" i="13"/>
  <c r="E110" i="13"/>
  <c r="C110" i="13"/>
  <c r="B111" i="13"/>
  <c r="C714" i="20" l="1"/>
  <c r="A714" i="20"/>
  <c r="B714" i="20"/>
  <c r="D714" i="20"/>
  <c r="G714" i="9"/>
  <c r="F714" i="9"/>
  <c r="E714" i="9"/>
  <c r="D714" i="9"/>
  <c r="H714" i="9" s="1"/>
  <c r="A716" i="9"/>
  <c r="C715" i="9"/>
  <c r="B715" i="9"/>
  <c r="G715" i="20" s="1"/>
  <c r="Q111" i="13"/>
  <c r="O111" i="13"/>
  <c r="K111" i="13"/>
  <c r="I111" i="13"/>
  <c r="C111" i="13"/>
  <c r="E111" i="13"/>
  <c r="B112" i="13"/>
  <c r="C715" i="20" l="1"/>
  <c r="A715" i="20"/>
  <c r="D715" i="20"/>
  <c r="B715" i="20"/>
  <c r="G715" i="9"/>
  <c r="F715" i="9"/>
  <c r="E715" i="9"/>
  <c r="D715" i="9"/>
  <c r="H715" i="9" s="1"/>
  <c r="A717" i="9"/>
  <c r="C716" i="9"/>
  <c r="B716" i="9"/>
  <c r="G716" i="20" s="1"/>
  <c r="Q112" i="13"/>
  <c r="O112" i="13"/>
  <c r="K112" i="13"/>
  <c r="I112" i="13"/>
  <c r="E112" i="13"/>
  <c r="C112" i="13"/>
  <c r="B113" i="13"/>
  <c r="D716" i="20" l="1"/>
  <c r="C716" i="20"/>
  <c r="A716" i="20"/>
  <c r="B716" i="20"/>
  <c r="G716" i="9"/>
  <c r="F716" i="9"/>
  <c r="E716" i="9"/>
  <c r="D716" i="9"/>
  <c r="H716" i="9" s="1"/>
  <c r="A718" i="9"/>
  <c r="C717" i="9"/>
  <c r="B717" i="9"/>
  <c r="G717" i="20" s="1"/>
  <c r="Q113" i="13"/>
  <c r="O113" i="13"/>
  <c r="K113" i="13"/>
  <c r="E113" i="13"/>
  <c r="C113" i="13"/>
  <c r="I113" i="13"/>
  <c r="B114" i="13"/>
  <c r="C717" i="20" l="1"/>
  <c r="A717" i="20"/>
  <c r="D717" i="20"/>
  <c r="B717" i="20"/>
  <c r="G717" i="9"/>
  <c r="F717" i="9"/>
  <c r="E717" i="9"/>
  <c r="D717" i="9"/>
  <c r="H717" i="9" s="1"/>
  <c r="A719" i="9"/>
  <c r="C718" i="9"/>
  <c r="B718" i="9"/>
  <c r="G718" i="20" s="1"/>
  <c r="Q114" i="13"/>
  <c r="O114" i="13"/>
  <c r="K114" i="13"/>
  <c r="I114" i="13"/>
  <c r="E114" i="13"/>
  <c r="C114" i="13"/>
  <c r="B115" i="13"/>
  <c r="D718" i="20" l="1"/>
  <c r="C718" i="20"/>
  <c r="A718" i="20"/>
  <c r="B718" i="20"/>
  <c r="G718" i="9"/>
  <c r="F718" i="9"/>
  <c r="E718" i="9"/>
  <c r="D718" i="9"/>
  <c r="H718" i="9" s="1"/>
  <c r="A720" i="9"/>
  <c r="C719" i="9"/>
  <c r="B719" i="9"/>
  <c r="G719" i="20" s="1"/>
  <c r="Q115" i="13"/>
  <c r="O115" i="13"/>
  <c r="K115" i="13"/>
  <c r="I115" i="13"/>
  <c r="C115" i="13"/>
  <c r="E115" i="13"/>
  <c r="B116" i="13"/>
  <c r="C719" i="20" l="1"/>
  <c r="A719" i="20"/>
  <c r="D719" i="20"/>
  <c r="B719" i="20"/>
  <c r="G719" i="9"/>
  <c r="F719" i="9"/>
  <c r="E719" i="9"/>
  <c r="D719" i="9"/>
  <c r="H719" i="9" s="1"/>
  <c r="A721" i="9"/>
  <c r="C720" i="9"/>
  <c r="B720" i="9"/>
  <c r="G720" i="20" s="1"/>
  <c r="Q116" i="13"/>
  <c r="O116" i="13"/>
  <c r="K116" i="13"/>
  <c r="I116" i="13"/>
  <c r="E116" i="13"/>
  <c r="C116" i="13"/>
  <c r="B117" i="13"/>
  <c r="D720" i="20" l="1"/>
  <c r="C720" i="20"/>
  <c r="A720" i="20"/>
  <c r="B720" i="20"/>
  <c r="G720" i="9"/>
  <c r="F720" i="9"/>
  <c r="E720" i="9"/>
  <c r="D720" i="9"/>
  <c r="H720" i="9" s="1"/>
  <c r="A722" i="9"/>
  <c r="C721" i="9"/>
  <c r="B721" i="9"/>
  <c r="G721" i="20" s="1"/>
  <c r="Q117" i="13"/>
  <c r="O117" i="13"/>
  <c r="K117" i="13"/>
  <c r="E117" i="13"/>
  <c r="C117" i="13"/>
  <c r="I117" i="13"/>
  <c r="B118" i="13"/>
  <c r="C721" i="20" l="1"/>
  <c r="A721" i="20"/>
  <c r="D721" i="20"/>
  <c r="B721" i="20"/>
  <c r="G721" i="9"/>
  <c r="F721" i="9"/>
  <c r="E721" i="9"/>
  <c r="D721" i="9"/>
  <c r="H721" i="9" s="1"/>
  <c r="A723" i="9"/>
  <c r="C722" i="9"/>
  <c r="B722" i="9"/>
  <c r="G722" i="20" s="1"/>
  <c r="Q118" i="13"/>
  <c r="O118" i="13"/>
  <c r="K118" i="13"/>
  <c r="I118" i="13"/>
  <c r="E118" i="13"/>
  <c r="C118" i="13"/>
  <c r="B119" i="13"/>
  <c r="D722" i="20" l="1"/>
  <c r="C722" i="20"/>
  <c r="A722" i="20"/>
  <c r="B722" i="20"/>
  <c r="G722" i="9"/>
  <c r="F722" i="9"/>
  <c r="E722" i="9"/>
  <c r="D722" i="9"/>
  <c r="H722" i="9" s="1"/>
  <c r="A724" i="9"/>
  <c r="C723" i="9"/>
  <c r="B723" i="9"/>
  <c r="G723" i="20" s="1"/>
  <c r="Q119" i="13"/>
  <c r="O119" i="13"/>
  <c r="K119" i="13"/>
  <c r="I119" i="13"/>
  <c r="C119" i="13"/>
  <c r="E119" i="13"/>
  <c r="B120" i="13"/>
  <c r="C723" i="20" l="1"/>
  <c r="A723" i="20"/>
  <c r="D723" i="20"/>
  <c r="B723" i="20"/>
  <c r="G723" i="9"/>
  <c r="F723" i="9"/>
  <c r="E723" i="9"/>
  <c r="D723" i="9"/>
  <c r="H723" i="9" s="1"/>
  <c r="A725" i="9"/>
  <c r="C724" i="9"/>
  <c r="B724" i="9"/>
  <c r="G724" i="20" s="1"/>
  <c r="Q120" i="13"/>
  <c r="O120" i="13"/>
  <c r="K120" i="13"/>
  <c r="I120" i="13"/>
  <c r="E120" i="13"/>
  <c r="C120" i="13"/>
  <c r="B121" i="13"/>
  <c r="D724" i="20" l="1"/>
  <c r="C724" i="20"/>
  <c r="A724" i="20"/>
  <c r="B724" i="20"/>
  <c r="G724" i="9"/>
  <c r="F724" i="9"/>
  <c r="E724" i="9"/>
  <c r="D724" i="9"/>
  <c r="H724" i="9" s="1"/>
  <c r="A726" i="9"/>
  <c r="C725" i="9"/>
  <c r="B725" i="9"/>
  <c r="G725" i="20" s="1"/>
  <c r="Q121" i="13"/>
  <c r="O121" i="13"/>
  <c r="K121" i="13"/>
  <c r="E121" i="13"/>
  <c r="C121" i="13"/>
  <c r="I121" i="13"/>
  <c r="B122" i="13"/>
  <c r="C725" i="20" l="1"/>
  <c r="A725" i="20"/>
  <c r="D725" i="20"/>
  <c r="B725" i="20"/>
  <c r="G725" i="9"/>
  <c r="F725" i="9"/>
  <c r="E725" i="9"/>
  <c r="D725" i="9"/>
  <c r="H725" i="9" s="1"/>
  <c r="A727" i="9"/>
  <c r="C726" i="9"/>
  <c r="B726" i="9"/>
  <c r="G726" i="20" s="1"/>
  <c r="Q122" i="13"/>
  <c r="O122" i="13"/>
  <c r="K122" i="13"/>
  <c r="I122" i="13"/>
  <c r="E122" i="13"/>
  <c r="C122" i="13"/>
  <c r="B123" i="13"/>
  <c r="D726" i="20" l="1"/>
  <c r="C726" i="20"/>
  <c r="A726" i="20"/>
  <c r="B726" i="20"/>
  <c r="G726" i="9"/>
  <c r="F726" i="9"/>
  <c r="E726" i="9"/>
  <c r="D726" i="9"/>
  <c r="H726" i="9" s="1"/>
  <c r="A728" i="9"/>
  <c r="C727" i="9"/>
  <c r="B727" i="9"/>
  <c r="G727" i="20" s="1"/>
  <c r="Q123" i="13"/>
  <c r="O123" i="13"/>
  <c r="K123" i="13"/>
  <c r="I123" i="13"/>
  <c r="C123" i="13"/>
  <c r="E123" i="13"/>
  <c r="B124" i="13"/>
  <c r="C727" i="20" l="1"/>
  <c r="A727" i="20"/>
  <c r="D727" i="20"/>
  <c r="B727" i="20"/>
  <c r="G727" i="9"/>
  <c r="F727" i="9"/>
  <c r="E727" i="9"/>
  <c r="D727" i="9"/>
  <c r="H727" i="9" s="1"/>
  <c r="A729" i="9"/>
  <c r="C728" i="9"/>
  <c r="B728" i="9"/>
  <c r="G728" i="20" s="1"/>
  <c r="Q124" i="13"/>
  <c r="O124" i="13"/>
  <c r="K124" i="13"/>
  <c r="I124" i="13"/>
  <c r="E124" i="13"/>
  <c r="C124" i="13"/>
  <c r="B125" i="13"/>
  <c r="D728" i="20" l="1"/>
  <c r="C728" i="20"/>
  <c r="A728" i="20"/>
  <c r="B728" i="20"/>
  <c r="G728" i="9"/>
  <c r="F728" i="9"/>
  <c r="E728" i="9"/>
  <c r="D728" i="9"/>
  <c r="H728" i="9" s="1"/>
  <c r="A730" i="9"/>
  <c r="C729" i="9"/>
  <c r="B729" i="9"/>
  <c r="G729" i="20" s="1"/>
  <c r="Q125" i="13"/>
  <c r="K125" i="13"/>
  <c r="O125" i="13"/>
  <c r="E125" i="13"/>
  <c r="C125" i="13"/>
  <c r="I125" i="13"/>
  <c r="B126" i="13"/>
  <c r="C729" i="20" l="1"/>
  <c r="A729" i="20"/>
  <c r="D729" i="20"/>
  <c r="B729" i="20"/>
  <c r="G729" i="9"/>
  <c r="F729" i="9"/>
  <c r="E729" i="9"/>
  <c r="D729" i="9"/>
  <c r="H729" i="9" s="1"/>
  <c r="A731" i="9"/>
  <c r="C730" i="9"/>
  <c r="B730" i="9"/>
  <c r="G730" i="20" s="1"/>
  <c r="Q126" i="13"/>
  <c r="O126" i="13"/>
  <c r="K126" i="13"/>
  <c r="I126" i="13"/>
  <c r="E126" i="13"/>
  <c r="C126" i="13"/>
  <c r="B127" i="13"/>
  <c r="D730" i="20" l="1"/>
  <c r="C730" i="20"/>
  <c r="A730" i="20"/>
  <c r="B730" i="20"/>
  <c r="G730" i="9"/>
  <c r="F730" i="9"/>
  <c r="E730" i="9"/>
  <c r="D730" i="9"/>
  <c r="H730" i="9" s="1"/>
  <c r="A732" i="9"/>
  <c r="C731" i="9"/>
  <c r="B731" i="9"/>
  <c r="G731" i="20" s="1"/>
  <c r="Q127" i="13"/>
  <c r="O127" i="13"/>
  <c r="K127" i="13"/>
  <c r="I127" i="13"/>
  <c r="C127" i="13"/>
  <c r="E127" i="13"/>
  <c r="B128" i="13"/>
  <c r="C731" i="20" l="1"/>
  <c r="A731" i="20"/>
  <c r="D731" i="20"/>
  <c r="B731" i="20"/>
  <c r="G731" i="9"/>
  <c r="F731" i="9"/>
  <c r="E731" i="9"/>
  <c r="D731" i="9"/>
  <c r="H731" i="9" s="1"/>
  <c r="A733" i="9"/>
  <c r="C732" i="9"/>
  <c r="B732" i="9"/>
  <c r="G732" i="20" s="1"/>
  <c r="Q128" i="13"/>
  <c r="O128" i="13"/>
  <c r="K128" i="13"/>
  <c r="I128" i="13"/>
  <c r="E128" i="13"/>
  <c r="C128" i="13"/>
  <c r="B129" i="13"/>
  <c r="D732" i="20" l="1"/>
  <c r="C732" i="20"/>
  <c r="A732" i="20"/>
  <c r="B732" i="20"/>
  <c r="G732" i="9"/>
  <c r="F732" i="9"/>
  <c r="E732" i="9"/>
  <c r="D732" i="9"/>
  <c r="H732" i="9" s="1"/>
  <c r="A734" i="9"/>
  <c r="C733" i="9"/>
  <c r="B733" i="9"/>
  <c r="G733" i="20" s="1"/>
  <c r="Q129" i="13"/>
  <c r="K129" i="13"/>
  <c r="O129" i="13"/>
  <c r="E129" i="13"/>
  <c r="C129" i="13"/>
  <c r="I129" i="13"/>
  <c r="B130" i="13"/>
  <c r="C733" i="20" l="1"/>
  <c r="A733" i="20"/>
  <c r="D733" i="20"/>
  <c r="B733" i="20"/>
  <c r="G733" i="9"/>
  <c r="F733" i="9"/>
  <c r="E733" i="9"/>
  <c r="D733" i="9"/>
  <c r="H733" i="9" s="1"/>
  <c r="A735" i="9"/>
  <c r="C734" i="9"/>
  <c r="B734" i="9"/>
  <c r="G734" i="20" s="1"/>
  <c r="Q130" i="13"/>
  <c r="O130" i="13"/>
  <c r="K130" i="13"/>
  <c r="I130" i="13"/>
  <c r="E130" i="13"/>
  <c r="C130" i="13"/>
  <c r="B131" i="13"/>
  <c r="D734" i="20" l="1"/>
  <c r="C734" i="20"/>
  <c r="A734" i="20"/>
  <c r="B734" i="20"/>
  <c r="G734" i="9"/>
  <c r="F734" i="9"/>
  <c r="E734" i="9"/>
  <c r="D734" i="9"/>
  <c r="H734" i="9" s="1"/>
  <c r="A736" i="9"/>
  <c r="C735" i="9"/>
  <c r="B735" i="9"/>
  <c r="G735" i="20" s="1"/>
  <c r="Q131" i="13"/>
  <c r="O131" i="13"/>
  <c r="K131" i="13"/>
  <c r="I131" i="13"/>
  <c r="C131" i="13"/>
  <c r="E131" i="13"/>
  <c r="B132" i="13"/>
  <c r="C735" i="20" l="1"/>
  <c r="A735" i="20"/>
  <c r="D735" i="20"/>
  <c r="B735" i="20"/>
  <c r="E735" i="9"/>
  <c r="D735" i="9"/>
  <c r="H735" i="9" s="1"/>
  <c r="A737" i="9"/>
  <c r="C736" i="9"/>
  <c r="B736" i="9"/>
  <c r="G736" i="20" s="1"/>
  <c r="G735" i="9"/>
  <c r="F735" i="9"/>
  <c r="Q132" i="13"/>
  <c r="O132" i="13"/>
  <c r="K132" i="13"/>
  <c r="I132" i="13"/>
  <c r="E132" i="13"/>
  <c r="C132" i="13"/>
  <c r="B133" i="13"/>
  <c r="D736" i="20" l="1"/>
  <c r="C736" i="20"/>
  <c r="A736" i="20"/>
  <c r="B736" i="20"/>
  <c r="G736" i="9"/>
  <c r="F736" i="9"/>
  <c r="E736" i="9"/>
  <c r="D736" i="9"/>
  <c r="H736" i="9" s="1"/>
  <c r="A738" i="9"/>
  <c r="C737" i="9"/>
  <c r="B737" i="9"/>
  <c r="G737" i="20" s="1"/>
  <c r="Q133" i="13"/>
  <c r="K133" i="13"/>
  <c r="O133" i="13"/>
  <c r="E133" i="13"/>
  <c r="C133" i="13"/>
  <c r="I133" i="13"/>
  <c r="B134" i="13"/>
  <c r="C737" i="20" l="1"/>
  <c r="A737" i="20"/>
  <c r="D737" i="20"/>
  <c r="B737" i="20"/>
  <c r="G737" i="9"/>
  <c r="F737" i="9"/>
  <c r="E737" i="9"/>
  <c r="D737" i="9"/>
  <c r="H737" i="9" s="1"/>
  <c r="A739" i="9"/>
  <c r="C738" i="9"/>
  <c r="B738" i="9"/>
  <c r="G738" i="20" s="1"/>
  <c r="Q134" i="13"/>
  <c r="O134" i="13"/>
  <c r="K134" i="13"/>
  <c r="I134" i="13"/>
  <c r="E134" i="13"/>
  <c r="C134" i="13"/>
  <c r="B135" i="13"/>
  <c r="D738" i="20" l="1"/>
  <c r="C738" i="20"/>
  <c r="A738" i="20"/>
  <c r="B738" i="20"/>
  <c r="G738" i="9"/>
  <c r="F738" i="9"/>
  <c r="E738" i="9"/>
  <c r="D738" i="9"/>
  <c r="H738" i="9" s="1"/>
  <c r="A740" i="9"/>
  <c r="C739" i="9"/>
  <c r="B739" i="9"/>
  <c r="G739" i="20" s="1"/>
  <c r="Q135" i="13"/>
  <c r="O135" i="13"/>
  <c r="K135" i="13"/>
  <c r="I135" i="13"/>
  <c r="C135" i="13"/>
  <c r="E135" i="13"/>
  <c r="B136" i="13"/>
  <c r="D739" i="20" l="1"/>
  <c r="C739" i="20"/>
  <c r="A739" i="20"/>
  <c r="B739" i="20"/>
  <c r="G739" i="9"/>
  <c r="F739" i="9"/>
  <c r="E739" i="9"/>
  <c r="D739" i="9"/>
  <c r="H739" i="9" s="1"/>
  <c r="A741" i="9"/>
  <c r="C740" i="9"/>
  <c r="B740" i="9"/>
  <c r="G740" i="20" s="1"/>
  <c r="Q136" i="13"/>
  <c r="O136" i="13"/>
  <c r="K136" i="13"/>
  <c r="I136" i="13"/>
  <c r="E136" i="13"/>
  <c r="C136" i="13"/>
  <c r="B137" i="13"/>
  <c r="D740" i="20" l="1"/>
  <c r="A740" i="20"/>
  <c r="C740" i="20"/>
  <c r="B740" i="20"/>
  <c r="G740" i="9"/>
  <c r="F740" i="9"/>
  <c r="E740" i="9"/>
  <c r="D740" i="9"/>
  <c r="H740" i="9" s="1"/>
  <c r="A742" i="9"/>
  <c r="C741" i="9"/>
  <c r="B741" i="9"/>
  <c r="G741" i="20" s="1"/>
  <c r="Q137" i="13"/>
  <c r="K137" i="13"/>
  <c r="O137" i="13"/>
  <c r="E137" i="13"/>
  <c r="C137" i="13"/>
  <c r="I137" i="13"/>
  <c r="B138" i="13"/>
  <c r="D741" i="20" l="1"/>
  <c r="B741" i="20"/>
  <c r="C741" i="20"/>
  <c r="A741" i="20"/>
  <c r="G741" i="9"/>
  <c r="F741" i="9"/>
  <c r="E741" i="9"/>
  <c r="D741" i="9"/>
  <c r="H741" i="9" s="1"/>
  <c r="A743" i="9"/>
  <c r="C742" i="9"/>
  <c r="B742" i="9"/>
  <c r="G742" i="20" s="1"/>
  <c r="Q138" i="13"/>
  <c r="O138" i="13"/>
  <c r="K138" i="13"/>
  <c r="I138" i="13"/>
  <c r="E138" i="13"/>
  <c r="C138" i="13"/>
  <c r="B139" i="13"/>
  <c r="D742" i="20" l="1"/>
  <c r="A742" i="20"/>
  <c r="C742" i="20"/>
  <c r="B742" i="20"/>
  <c r="G742" i="9"/>
  <c r="F742" i="9"/>
  <c r="E742" i="9"/>
  <c r="D742" i="9"/>
  <c r="H742" i="9" s="1"/>
  <c r="A744" i="9"/>
  <c r="C743" i="9"/>
  <c r="B743" i="9"/>
  <c r="G743" i="20" s="1"/>
  <c r="Q139" i="13"/>
  <c r="O139" i="13"/>
  <c r="K139" i="13"/>
  <c r="I139" i="13"/>
  <c r="C139" i="13"/>
  <c r="E139" i="13"/>
  <c r="B140" i="13"/>
  <c r="D743" i="20" l="1"/>
  <c r="B743" i="20"/>
  <c r="C743" i="20"/>
  <c r="A743" i="20"/>
  <c r="G743" i="9"/>
  <c r="F743" i="9"/>
  <c r="E743" i="9"/>
  <c r="D743" i="9"/>
  <c r="H743" i="9" s="1"/>
  <c r="A745" i="9"/>
  <c r="C744" i="9"/>
  <c r="B744" i="9"/>
  <c r="G744" i="20" s="1"/>
  <c r="Q140" i="13"/>
  <c r="O140" i="13"/>
  <c r="K140" i="13"/>
  <c r="I140" i="13"/>
  <c r="E140" i="13"/>
  <c r="C140" i="13"/>
  <c r="B141" i="13"/>
  <c r="D744" i="20" l="1"/>
  <c r="A744" i="20"/>
  <c r="C744" i="20"/>
  <c r="B744" i="20"/>
  <c r="G744" i="9"/>
  <c r="F744" i="9"/>
  <c r="E744" i="9"/>
  <c r="D744" i="9"/>
  <c r="H744" i="9" s="1"/>
  <c r="A746" i="9"/>
  <c r="C745" i="9"/>
  <c r="B745" i="9"/>
  <c r="G745" i="20" s="1"/>
  <c r="Q141" i="13"/>
  <c r="K141" i="13"/>
  <c r="O141" i="13"/>
  <c r="E141" i="13"/>
  <c r="C141" i="13"/>
  <c r="I141" i="13"/>
  <c r="B142" i="13"/>
  <c r="D745" i="20" l="1"/>
  <c r="B745" i="20"/>
  <c r="C745" i="20"/>
  <c r="A745" i="20"/>
  <c r="G745" i="9"/>
  <c r="F745" i="9"/>
  <c r="E745" i="9"/>
  <c r="D745" i="9"/>
  <c r="H745" i="9" s="1"/>
  <c r="A747" i="9"/>
  <c r="C746" i="9"/>
  <c r="B746" i="9"/>
  <c r="G746" i="20" s="1"/>
  <c r="Q142" i="13"/>
  <c r="O142" i="13"/>
  <c r="K142" i="13"/>
  <c r="I142" i="13"/>
  <c r="E142" i="13"/>
  <c r="C142" i="13"/>
  <c r="B143" i="13"/>
  <c r="D746" i="20" l="1"/>
  <c r="A746" i="20"/>
  <c r="C746" i="20"/>
  <c r="B746" i="20"/>
  <c r="G746" i="9"/>
  <c r="F746" i="9"/>
  <c r="E746" i="9"/>
  <c r="D746" i="9"/>
  <c r="H746" i="9" s="1"/>
  <c r="A748" i="9"/>
  <c r="C747" i="9"/>
  <c r="B747" i="9"/>
  <c r="G747" i="20" s="1"/>
  <c r="Q143" i="13"/>
  <c r="O143" i="13"/>
  <c r="K143" i="13"/>
  <c r="I143" i="13"/>
  <c r="C143" i="13"/>
  <c r="E143" i="13"/>
  <c r="B144" i="13"/>
  <c r="D747" i="20" l="1"/>
  <c r="B747" i="20"/>
  <c r="C747" i="20"/>
  <c r="A747" i="20"/>
  <c r="G747" i="9"/>
  <c r="F747" i="9"/>
  <c r="E747" i="9"/>
  <c r="D747" i="9"/>
  <c r="H747" i="9" s="1"/>
  <c r="A749" i="9"/>
  <c r="C748" i="9"/>
  <c r="B748" i="9"/>
  <c r="G748" i="20" s="1"/>
  <c r="Q144" i="13"/>
  <c r="O144" i="13"/>
  <c r="K144" i="13"/>
  <c r="I144" i="13"/>
  <c r="E144" i="13"/>
  <c r="C144" i="13"/>
  <c r="B145" i="13"/>
  <c r="D748" i="20" l="1"/>
  <c r="A748" i="20"/>
  <c r="C748" i="20"/>
  <c r="B748" i="20"/>
  <c r="G748" i="9"/>
  <c r="F748" i="9"/>
  <c r="E748" i="9"/>
  <c r="D748" i="9"/>
  <c r="H748" i="9" s="1"/>
  <c r="A750" i="9"/>
  <c r="C749" i="9"/>
  <c r="B749" i="9"/>
  <c r="G749" i="20" s="1"/>
  <c r="Q145" i="13"/>
  <c r="K145" i="13"/>
  <c r="O145" i="13"/>
  <c r="E145" i="13"/>
  <c r="C145" i="13"/>
  <c r="I145" i="13"/>
  <c r="B146" i="13"/>
  <c r="D749" i="20" l="1"/>
  <c r="B749" i="20"/>
  <c r="C749" i="20"/>
  <c r="A749" i="20"/>
  <c r="G749" i="9"/>
  <c r="F749" i="9"/>
  <c r="E749" i="9"/>
  <c r="D749" i="9"/>
  <c r="H749" i="9" s="1"/>
  <c r="A751" i="9"/>
  <c r="C750" i="9"/>
  <c r="B750" i="9"/>
  <c r="G750" i="20" s="1"/>
  <c r="Q146" i="13"/>
  <c r="O146" i="13"/>
  <c r="K146" i="13"/>
  <c r="I146" i="13"/>
  <c r="E146" i="13"/>
  <c r="C146" i="13"/>
  <c r="B147" i="13"/>
  <c r="D750" i="20" l="1"/>
  <c r="A750" i="20"/>
  <c r="C750" i="20"/>
  <c r="B750" i="20"/>
  <c r="G750" i="9"/>
  <c r="F750" i="9"/>
  <c r="E750" i="9"/>
  <c r="D750" i="9"/>
  <c r="H750" i="9" s="1"/>
  <c r="A752" i="9"/>
  <c r="C751" i="9"/>
  <c r="B751" i="9"/>
  <c r="G751" i="20" s="1"/>
  <c r="Q147" i="13"/>
  <c r="O147" i="13"/>
  <c r="K147" i="13"/>
  <c r="I147" i="13"/>
  <c r="E147" i="13"/>
  <c r="C147" i="13"/>
  <c r="B148" i="13"/>
  <c r="D751" i="20" l="1"/>
  <c r="B751" i="20"/>
  <c r="C751" i="20"/>
  <c r="A751" i="20"/>
  <c r="G751" i="9"/>
  <c r="F751" i="9"/>
  <c r="E751" i="9"/>
  <c r="D751" i="9"/>
  <c r="H751" i="9" s="1"/>
  <c r="A753" i="9"/>
  <c r="C752" i="9"/>
  <c r="B752" i="9"/>
  <c r="G752" i="20" s="1"/>
  <c r="Q148" i="13"/>
  <c r="O148" i="13"/>
  <c r="K148" i="13"/>
  <c r="I148" i="13"/>
  <c r="E148" i="13"/>
  <c r="C148" i="13"/>
  <c r="B149" i="13"/>
  <c r="D752" i="20" l="1"/>
  <c r="A752" i="20"/>
  <c r="C752" i="20"/>
  <c r="B752" i="20"/>
  <c r="G752" i="9"/>
  <c r="F752" i="9"/>
  <c r="E752" i="9"/>
  <c r="D752" i="9"/>
  <c r="H752" i="9" s="1"/>
  <c r="A754" i="9"/>
  <c r="C753" i="9"/>
  <c r="B753" i="9"/>
  <c r="G753" i="20" s="1"/>
  <c r="Q149" i="13"/>
  <c r="K149" i="13"/>
  <c r="O149" i="13"/>
  <c r="E149" i="13"/>
  <c r="C149" i="13"/>
  <c r="I149" i="13"/>
  <c r="B150" i="13"/>
  <c r="D753" i="20" l="1"/>
  <c r="B753" i="20"/>
  <c r="C753" i="20"/>
  <c r="A753" i="20"/>
  <c r="G753" i="9"/>
  <c r="F753" i="9"/>
  <c r="E753" i="9"/>
  <c r="D753" i="9"/>
  <c r="H753" i="9" s="1"/>
  <c r="A755" i="9"/>
  <c r="C754" i="9"/>
  <c r="B754" i="9"/>
  <c r="G754" i="20" s="1"/>
  <c r="Q150" i="13"/>
  <c r="O150" i="13"/>
  <c r="K150" i="13"/>
  <c r="I150" i="13"/>
  <c r="E150" i="13"/>
  <c r="C150" i="13"/>
  <c r="B151" i="13"/>
  <c r="D754" i="20" l="1"/>
  <c r="A754" i="20"/>
  <c r="C754" i="20"/>
  <c r="B754" i="20"/>
  <c r="G754" i="9"/>
  <c r="F754" i="9"/>
  <c r="E754" i="9"/>
  <c r="D754" i="9"/>
  <c r="H754" i="9" s="1"/>
  <c r="A756" i="9"/>
  <c r="C755" i="9"/>
  <c r="B755" i="9"/>
  <c r="G755" i="20" s="1"/>
  <c r="Q151" i="13"/>
  <c r="O151" i="13"/>
  <c r="K151" i="13"/>
  <c r="I151" i="13"/>
  <c r="E151" i="13"/>
  <c r="C151" i="13"/>
  <c r="B152" i="13"/>
  <c r="D755" i="20" l="1"/>
  <c r="B755" i="20"/>
  <c r="C755" i="20"/>
  <c r="A755" i="20"/>
  <c r="G755" i="9"/>
  <c r="F755" i="9"/>
  <c r="E755" i="9"/>
  <c r="D755" i="9"/>
  <c r="H755" i="9" s="1"/>
  <c r="A757" i="9"/>
  <c r="C756" i="9"/>
  <c r="B756" i="9"/>
  <c r="G756" i="20" s="1"/>
  <c r="Q152" i="13"/>
  <c r="O152" i="13"/>
  <c r="K152" i="13"/>
  <c r="I152" i="13"/>
  <c r="E152" i="13"/>
  <c r="C152" i="13"/>
  <c r="B153" i="13"/>
  <c r="D756" i="20" l="1"/>
  <c r="A756" i="20"/>
  <c r="C756" i="20"/>
  <c r="B756" i="20"/>
  <c r="G756" i="9"/>
  <c r="F756" i="9"/>
  <c r="E756" i="9"/>
  <c r="D756" i="9"/>
  <c r="H756" i="9" s="1"/>
  <c r="A758" i="9"/>
  <c r="C757" i="9"/>
  <c r="B757" i="9"/>
  <c r="G757" i="20" s="1"/>
  <c r="Q153" i="13"/>
  <c r="O153" i="13"/>
  <c r="K153" i="13"/>
  <c r="E153" i="13"/>
  <c r="C153" i="13"/>
  <c r="I153" i="13"/>
  <c r="B154" i="13"/>
  <c r="D757" i="20" l="1"/>
  <c r="B757" i="20"/>
  <c r="C757" i="20"/>
  <c r="A757" i="20"/>
  <c r="G757" i="9"/>
  <c r="F757" i="9"/>
  <c r="E757" i="9"/>
  <c r="D757" i="9"/>
  <c r="H757" i="9" s="1"/>
  <c r="A759" i="9"/>
  <c r="C758" i="9"/>
  <c r="B758" i="9"/>
  <c r="G758" i="20" s="1"/>
  <c r="Q154" i="13"/>
  <c r="O154" i="13"/>
  <c r="K154" i="13"/>
  <c r="I154" i="13"/>
  <c r="E154" i="13"/>
  <c r="C154" i="13"/>
  <c r="B155" i="13"/>
  <c r="D758" i="20" l="1"/>
  <c r="A758" i="20"/>
  <c r="C758" i="20"/>
  <c r="B758" i="20"/>
  <c r="G758" i="9"/>
  <c r="F758" i="9"/>
  <c r="E758" i="9"/>
  <c r="D758" i="9"/>
  <c r="H758" i="9" s="1"/>
  <c r="A760" i="9"/>
  <c r="C759" i="9"/>
  <c r="B759" i="9"/>
  <c r="G759" i="20" s="1"/>
  <c r="Q155" i="13"/>
  <c r="O155" i="13"/>
  <c r="K155" i="13"/>
  <c r="I155" i="13"/>
  <c r="E155" i="13"/>
  <c r="C155" i="13"/>
  <c r="B156" i="13"/>
  <c r="D759" i="20" l="1"/>
  <c r="B759" i="20"/>
  <c r="C759" i="20"/>
  <c r="A759" i="20"/>
  <c r="G759" i="9"/>
  <c r="F759" i="9"/>
  <c r="E759" i="9"/>
  <c r="D759" i="9"/>
  <c r="H759" i="9" s="1"/>
  <c r="A761" i="9"/>
  <c r="C760" i="9"/>
  <c r="B760" i="9"/>
  <c r="G760" i="20" s="1"/>
  <c r="Q156" i="13"/>
  <c r="O156" i="13"/>
  <c r="K156" i="13"/>
  <c r="I156" i="13"/>
  <c r="E156" i="13"/>
  <c r="C156" i="13"/>
  <c r="B157" i="13"/>
  <c r="D760" i="20" l="1"/>
  <c r="A760" i="20"/>
  <c r="C760" i="20"/>
  <c r="B760" i="20"/>
  <c r="G760" i="9"/>
  <c r="F760" i="9"/>
  <c r="E760" i="9"/>
  <c r="D760" i="9"/>
  <c r="H760" i="9" s="1"/>
  <c r="A762" i="9"/>
  <c r="C761" i="9"/>
  <c r="B761" i="9"/>
  <c r="G761" i="20" s="1"/>
  <c r="Q157" i="13"/>
  <c r="O157" i="13"/>
  <c r="K157" i="13"/>
  <c r="E157" i="13"/>
  <c r="C157" i="13"/>
  <c r="I157" i="13"/>
  <c r="B158" i="13"/>
  <c r="D761" i="20" l="1"/>
  <c r="B761" i="20"/>
  <c r="C761" i="20"/>
  <c r="A761" i="20"/>
  <c r="G761" i="9"/>
  <c r="F761" i="9"/>
  <c r="E761" i="9"/>
  <c r="D761" i="9"/>
  <c r="H761" i="9" s="1"/>
  <c r="A763" i="9"/>
  <c r="C762" i="9"/>
  <c r="B762" i="9"/>
  <c r="G762" i="20" s="1"/>
  <c r="Q158" i="13"/>
  <c r="O158" i="13"/>
  <c r="K158" i="13"/>
  <c r="I158" i="13"/>
  <c r="E158" i="13"/>
  <c r="C158" i="13"/>
  <c r="B159" i="13"/>
  <c r="D762" i="20" l="1"/>
  <c r="A762" i="20"/>
  <c r="C762" i="20"/>
  <c r="B762" i="20"/>
  <c r="G762" i="9"/>
  <c r="F762" i="9"/>
  <c r="E762" i="9"/>
  <c r="D762" i="9"/>
  <c r="H762" i="9" s="1"/>
  <c r="A764" i="9"/>
  <c r="C763" i="9"/>
  <c r="B763" i="9"/>
  <c r="G763" i="20" s="1"/>
  <c r="Q159" i="13"/>
  <c r="O159" i="13"/>
  <c r="K159" i="13"/>
  <c r="I159" i="13"/>
  <c r="E159" i="13"/>
  <c r="C159" i="13"/>
  <c r="B160" i="13"/>
  <c r="D763" i="20" l="1"/>
  <c r="B763" i="20"/>
  <c r="C763" i="20"/>
  <c r="A763" i="20"/>
  <c r="G763" i="9"/>
  <c r="F763" i="9"/>
  <c r="E763" i="9"/>
  <c r="D763" i="9"/>
  <c r="H763" i="9" s="1"/>
  <c r="A765" i="9"/>
  <c r="C764" i="9"/>
  <c r="B764" i="9"/>
  <c r="G764" i="20" s="1"/>
  <c r="Q160" i="13"/>
  <c r="O160" i="13"/>
  <c r="K160" i="13"/>
  <c r="I160" i="13"/>
  <c r="E160" i="13"/>
  <c r="C160" i="13"/>
  <c r="B161" i="13"/>
  <c r="D764" i="20" l="1"/>
  <c r="A764" i="20"/>
  <c r="C764" i="20"/>
  <c r="B764" i="20"/>
  <c r="G764" i="9"/>
  <c r="F764" i="9"/>
  <c r="E764" i="9"/>
  <c r="D764" i="9"/>
  <c r="H764" i="9" s="1"/>
  <c r="A766" i="9"/>
  <c r="C765" i="9"/>
  <c r="B765" i="9"/>
  <c r="G765" i="20" s="1"/>
  <c r="Q161" i="13"/>
  <c r="O161" i="13"/>
  <c r="K161" i="13"/>
  <c r="E161" i="13"/>
  <c r="C161" i="13"/>
  <c r="I161" i="13"/>
  <c r="B162" i="13"/>
  <c r="D765" i="20" l="1"/>
  <c r="B765" i="20"/>
  <c r="C765" i="20"/>
  <c r="A765" i="20"/>
  <c r="G765" i="9"/>
  <c r="F765" i="9"/>
  <c r="E765" i="9"/>
  <c r="D765" i="9"/>
  <c r="H765" i="9" s="1"/>
  <c r="A767" i="9"/>
  <c r="C766" i="9"/>
  <c r="B766" i="9"/>
  <c r="G766" i="20" s="1"/>
  <c r="Q162" i="13"/>
  <c r="O162" i="13"/>
  <c r="K162" i="13"/>
  <c r="I162" i="13"/>
  <c r="E162" i="13"/>
  <c r="C162" i="13"/>
  <c r="B163" i="13"/>
  <c r="D766" i="20" l="1"/>
  <c r="A766" i="20"/>
  <c r="C766" i="20"/>
  <c r="B766" i="20"/>
  <c r="G766" i="9"/>
  <c r="F766" i="9"/>
  <c r="E766" i="9"/>
  <c r="D766" i="9"/>
  <c r="H766" i="9" s="1"/>
  <c r="A768" i="9"/>
  <c r="C767" i="9"/>
  <c r="B767" i="9"/>
  <c r="G767" i="20" s="1"/>
  <c r="Q163" i="13"/>
  <c r="O163" i="13"/>
  <c r="K163" i="13"/>
  <c r="I163" i="13"/>
  <c r="E163" i="13"/>
  <c r="C163" i="13"/>
  <c r="B164" i="13"/>
  <c r="D767" i="20" l="1"/>
  <c r="B767" i="20"/>
  <c r="C767" i="20"/>
  <c r="A767" i="20"/>
  <c r="G767" i="9"/>
  <c r="F767" i="9"/>
  <c r="E767" i="9"/>
  <c r="D767" i="9"/>
  <c r="H767" i="9" s="1"/>
  <c r="A769" i="9"/>
  <c r="C768" i="9"/>
  <c r="B768" i="9"/>
  <c r="G768" i="20" s="1"/>
  <c r="Q164" i="13"/>
  <c r="O164" i="13"/>
  <c r="K164" i="13"/>
  <c r="I164" i="13"/>
  <c r="E164" i="13"/>
  <c r="C164" i="13"/>
  <c r="B165" i="13"/>
  <c r="D768" i="20" l="1"/>
  <c r="A768" i="20"/>
  <c r="C768" i="20"/>
  <c r="B768" i="20"/>
  <c r="G768" i="9"/>
  <c r="F768" i="9"/>
  <c r="E768" i="9"/>
  <c r="D768" i="9"/>
  <c r="H768" i="9" s="1"/>
  <c r="A770" i="9"/>
  <c r="C769" i="9"/>
  <c r="B769" i="9"/>
  <c r="G769" i="20" s="1"/>
  <c r="Q165" i="13"/>
  <c r="O165" i="13"/>
  <c r="K165" i="13"/>
  <c r="E165" i="13"/>
  <c r="C165" i="13"/>
  <c r="I165" i="13"/>
  <c r="B166" i="13"/>
  <c r="D769" i="20" l="1"/>
  <c r="B769" i="20"/>
  <c r="C769" i="20"/>
  <c r="A769" i="20"/>
  <c r="G769" i="9"/>
  <c r="F769" i="9"/>
  <c r="E769" i="9"/>
  <c r="D769" i="9"/>
  <c r="H769" i="9" s="1"/>
  <c r="A771" i="9"/>
  <c r="C770" i="9"/>
  <c r="B770" i="9"/>
  <c r="G770" i="20" s="1"/>
  <c r="Q166" i="13"/>
  <c r="O166" i="13"/>
  <c r="K166" i="13"/>
  <c r="I166" i="13"/>
  <c r="E166" i="13"/>
  <c r="C166" i="13"/>
  <c r="B167" i="13"/>
  <c r="D770" i="20" l="1"/>
  <c r="A770" i="20"/>
  <c r="C770" i="20"/>
  <c r="B770" i="20"/>
  <c r="F770" i="9"/>
  <c r="G770" i="9"/>
  <c r="E770" i="9"/>
  <c r="D770" i="9"/>
  <c r="H770" i="9" s="1"/>
  <c r="B771" i="9"/>
  <c r="G771" i="20" s="1"/>
  <c r="A772" i="9"/>
  <c r="C771" i="9"/>
  <c r="Q167" i="13"/>
  <c r="O167" i="13"/>
  <c r="K167" i="13"/>
  <c r="I167" i="13"/>
  <c r="E167" i="13"/>
  <c r="C167" i="13"/>
  <c r="B168" i="13"/>
  <c r="D771" i="20" l="1"/>
  <c r="B771" i="20"/>
  <c r="C771" i="20"/>
  <c r="A771" i="20"/>
  <c r="B772" i="9"/>
  <c r="G772" i="20" s="1"/>
  <c r="A773" i="9"/>
  <c r="C772" i="9"/>
  <c r="F771" i="9"/>
  <c r="G771" i="9"/>
  <c r="D771" i="9"/>
  <c r="H771" i="9" s="1"/>
  <c r="E771" i="9"/>
  <c r="Q168" i="13"/>
  <c r="O168" i="13"/>
  <c r="K168" i="13"/>
  <c r="I168" i="13"/>
  <c r="E168" i="13"/>
  <c r="C168" i="13"/>
  <c r="B169" i="13"/>
  <c r="D772" i="20" l="1"/>
  <c r="A772" i="20"/>
  <c r="C772" i="20"/>
  <c r="B772" i="20"/>
  <c r="B773" i="9"/>
  <c r="G773" i="20" s="1"/>
  <c r="A774" i="9"/>
  <c r="C773" i="9"/>
  <c r="F772" i="9"/>
  <c r="G772" i="9"/>
  <c r="D772" i="9"/>
  <c r="H772" i="9" s="1"/>
  <c r="E772" i="9"/>
  <c r="Q169" i="13"/>
  <c r="O169" i="13"/>
  <c r="K169" i="13"/>
  <c r="E169" i="13"/>
  <c r="C169" i="13"/>
  <c r="I169" i="13"/>
  <c r="B170" i="13"/>
  <c r="D773" i="20" l="1"/>
  <c r="B773" i="20"/>
  <c r="C773" i="20"/>
  <c r="A773" i="20"/>
  <c r="B774" i="9"/>
  <c r="G774" i="20" s="1"/>
  <c r="A775" i="9"/>
  <c r="C774" i="9"/>
  <c r="F773" i="9"/>
  <c r="G773" i="9"/>
  <c r="D773" i="9"/>
  <c r="H773" i="9" s="1"/>
  <c r="E773" i="9"/>
  <c r="Q170" i="13"/>
  <c r="O170" i="13"/>
  <c r="K170" i="13"/>
  <c r="I170" i="13"/>
  <c r="E170" i="13"/>
  <c r="C170" i="13"/>
  <c r="B171" i="13"/>
  <c r="D774" i="20" l="1"/>
  <c r="A774" i="20"/>
  <c r="C774" i="20"/>
  <c r="B774" i="20"/>
  <c r="B775" i="9"/>
  <c r="G775" i="20" s="1"/>
  <c r="A776" i="9"/>
  <c r="C775" i="9"/>
  <c r="F774" i="9"/>
  <c r="G774" i="9"/>
  <c r="D774" i="9"/>
  <c r="H774" i="9" s="1"/>
  <c r="E774" i="9"/>
  <c r="Q171" i="13"/>
  <c r="O171" i="13"/>
  <c r="K171" i="13"/>
  <c r="I171" i="13"/>
  <c r="E171" i="13"/>
  <c r="C171" i="13"/>
  <c r="B172" i="13"/>
  <c r="D775" i="20" l="1"/>
  <c r="B775" i="20"/>
  <c r="C775" i="20"/>
  <c r="A775" i="20"/>
  <c r="B776" i="9"/>
  <c r="G776" i="20" s="1"/>
  <c r="A777" i="9"/>
  <c r="C776" i="9"/>
  <c r="F775" i="9"/>
  <c r="G775" i="9"/>
  <c r="D775" i="9"/>
  <c r="H775" i="9" s="1"/>
  <c r="E775" i="9"/>
  <c r="Q172" i="13"/>
  <c r="O172" i="13"/>
  <c r="K172" i="13"/>
  <c r="I172" i="13"/>
  <c r="E172" i="13"/>
  <c r="C172" i="13"/>
  <c r="B173" i="13"/>
  <c r="D776" i="20" l="1"/>
  <c r="A776" i="20"/>
  <c r="C776" i="20"/>
  <c r="B776" i="20"/>
  <c r="B777" i="9"/>
  <c r="G777" i="20" s="1"/>
  <c r="A778" i="9"/>
  <c r="C777" i="9"/>
  <c r="F776" i="9"/>
  <c r="G776" i="9"/>
  <c r="D776" i="9"/>
  <c r="H776" i="9" s="1"/>
  <c r="E776" i="9"/>
  <c r="Q173" i="13"/>
  <c r="O173" i="13"/>
  <c r="K173" i="13"/>
  <c r="E173" i="13"/>
  <c r="C173" i="13"/>
  <c r="I173" i="13"/>
  <c r="B174" i="13"/>
  <c r="D777" i="20" l="1"/>
  <c r="B777" i="20"/>
  <c r="C777" i="20"/>
  <c r="A777" i="20"/>
  <c r="B778" i="9"/>
  <c r="G778" i="20" s="1"/>
  <c r="A779" i="9"/>
  <c r="C778" i="9"/>
  <c r="F777" i="9"/>
  <c r="G777" i="9"/>
  <c r="D777" i="9"/>
  <c r="H777" i="9" s="1"/>
  <c r="E777" i="9"/>
  <c r="Q174" i="13"/>
  <c r="O174" i="13"/>
  <c r="K174" i="13"/>
  <c r="I174" i="13"/>
  <c r="E174" i="13"/>
  <c r="C174" i="13"/>
  <c r="B175" i="13"/>
  <c r="D778" i="20" l="1"/>
  <c r="A778" i="20"/>
  <c r="C778" i="20"/>
  <c r="B778" i="20"/>
  <c r="B779" i="9"/>
  <c r="G779" i="20" s="1"/>
  <c r="A780" i="9"/>
  <c r="C779" i="9"/>
  <c r="F778" i="9"/>
  <c r="G778" i="9"/>
  <c r="D778" i="9"/>
  <c r="H778" i="9" s="1"/>
  <c r="E778" i="9"/>
  <c r="Q175" i="13"/>
  <c r="O175" i="13"/>
  <c r="K175" i="13"/>
  <c r="I175" i="13"/>
  <c r="E175" i="13"/>
  <c r="C175" i="13"/>
  <c r="B176" i="13"/>
  <c r="D779" i="20" l="1"/>
  <c r="B779" i="20"/>
  <c r="C779" i="20"/>
  <c r="A779" i="20"/>
  <c r="B780" i="9"/>
  <c r="G780" i="20" s="1"/>
  <c r="A781" i="9"/>
  <c r="C780" i="9"/>
  <c r="F779" i="9"/>
  <c r="G779" i="9"/>
  <c r="D779" i="9"/>
  <c r="H779" i="9" s="1"/>
  <c r="E779" i="9"/>
  <c r="Q176" i="13"/>
  <c r="O176" i="13"/>
  <c r="K176" i="13"/>
  <c r="I176" i="13"/>
  <c r="E176" i="13"/>
  <c r="C176" i="13"/>
  <c r="B177" i="13"/>
  <c r="D780" i="20" l="1"/>
  <c r="A780" i="20"/>
  <c r="C780" i="20"/>
  <c r="B780" i="20"/>
  <c r="B781" i="9"/>
  <c r="G781" i="20" s="1"/>
  <c r="C781" i="9"/>
  <c r="F780" i="9"/>
  <c r="G780" i="9"/>
  <c r="D780" i="9"/>
  <c r="H780" i="9" s="1"/>
  <c r="E780" i="9"/>
  <c r="Q177" i="13"/>
  <c r="O177" i="13"/>
  <c r="K177" i="13"/>
  <c r="E177" i="13"/>
  <c r="C177" i="13"/>
  <c r="I177" i="13"/>
  <c r="B178" i="13"/>
  <c r="D781" i="20" l="1"/>
  <c r="B781" i="20"/>
  <c r="C781" i="20"/>
  <c r="A781" i="20"/>
  <c r="F781" i="9"/>
  <c r="G781" i="9"/>
  <c r="D781" i="9"/>
  <c r="H781" i="9" s="1"/>
  <c r="E781" i="9"/>
  <c r="Q178" i="13"/>
  <c r="O178" i="13"/>
  <c r="K178" i="13"/>
  <c r="I178" i="13"/>
  <c r="E178" i="13"/>
  <c r="C178" i="13"/>
  <c r="B179" i="13"/>
  <c r="AG144" i="6" l="1"/>
  <c r="N144" i="6" s="1"/>
  <c r="N145" i="6" s="1"/>
  <c r="AB156" i="6"/>
  <c r="I156" i="6" s="1"/>
  <c r="I157" i="6" s="1"/>
  <c r="AN144" i="6"/>
  <c r="W156" i="6"/>
  <c r="D156" i="6" s="1"/>
  <c r="D157" i="6" s="1"/>
  <c r="AL144" i="6"/>
  <c r="AN150" i="6"/>
  <c r="AO144" i="6"/>
  <c r="V150" i="6"/>
  <c r="AI156" i="6"/>
  <c r="P156" i="6" s="1"/>
  <c r="P157" i="6" s="1"/>
  <c r="AK144" i="6"/>
  <c r="R144" i="6" s="1"/>
  <c r="R145" i="6" s="1"/>
  <c r="AM144" i="6"/>
  <c r="Y156" i="6"/>
  <c r="F156" i="6" s="1"/>
  <c r="F157" i="6" s="1"/>
  <c r="AI144" i="6"/>
  <c r="P144" i="6" s="1"/>
  <c r="P145" i="6" s="1"/>
  <c r="AE156" i="6"/>
  <c r="L156" i="6" s="1"/>
  <c r="L157" i="6" s="1"/>
  <c r="AC144" i="6"/>
  <c r="J144" i="6" s="1"/>
  <c r="J145" i="6" s="1"/>
  <c r="AE144" i="6"/>
  <c r="L144" i="6" s="1"/>
  <c r="L145" i="6" s="1"/>
  <c r="Y144" i="6"/>
  <c r="F144" i="6" s="1"/>
  <c r="F145" i="6" s="1"/>
  <c r="AA144" i="6"/>
  <c r="H144" i="6" s="1"/>
  <c r="H145" i="6" s="1"/>
  <c r="AA156" i="6"/>
  <c r="H156" i="6" s="1"/>
  <c r="H157" i="6" s="1"/>
  <c r="W144" i="6"/>
  <c r="D144" i="6" s="1"/>
  <c r="D145" i="6" s="1"/>
  <c r="X144" i="6"/>
  <c r="E144" i="6" s="1"/>
  <c r="E145" i="6" s="1"/>
  <c r="Z150" i="6"/>
  <c r="G150" i="6" s="1"/>
  <c r="G151" i="6" s="1"/>
  <c r="AM156" i="6"/>
  <c r="V144" i="6"/>
  <c r="X150" i="6"/>
  <c r="E150" i="6" s="1"/>
  <c r="E151" i="6" s="1"/>
  <c r="AC156" i="6"/>
  <c r="J156" i="6" s="1"/>
  <c r="J157" i="6" s="1"/>
  <c r="AJ144" i="6"/>
  <c r="Q144" i="6" s="1"/>
  <c r="Q145" i="6" s="1"/>
  <c r="AL150" i="6"/>
  <c r="AH144" i="6"/>
  <c r="O144" i="6" s="1"/>
  <c r="O145" i="6" s="1"/>
  <c r="AJ150" i="6"/>
  <c r="Q150" i="6" s="1"/>
  <c r="Q151" i="6" s="1"/>
  <c r="AO156" i="6"/>
  <c r="AF144" i="6"/>
  <c r="M144" i="6" s="1"/>
  <c r="M145" i="6" s="1"/>
  <c r="AH150" i="6"/>
  <c r="O150" i="6" s="1"/>
  <c r="O151" i="6" s="1"/>
  <c r="AD144" i="6"/>
  <c r="K144" i="6" s="1"/>
  <c r="K145" i="6" s="1"/>
  <c r="AF150" i="6"/>
  <c r="M150" i="6" s="1"/>
  <c r="M151" i="6" s="1"/>
  <c r="AK156" i="6"/>
  <c r="R156" i="6" s="1"/>
  <c r="R157" i="6" s="1"/>
  <c r="AB144" i="6"/>
  <c r="I144" i="6" s="1"/>
  <c r="I145" i="6" s="1"/>
  <c r="AD150" i="6"/>
  <c r="K150" i="6" s="1"/>
  <c r="K151" i="6" s="1"/>
  <c r="Z144" i="6"/>
  <c r="G144" i="6" s="1"/>
  <c r="G145" i="6" s="1"/>
  <c r="AB150" i="6"/>
  <c r="I150" i="6" s="1"/>
  <c r="I151" i="6" s="1"/>
  <c r="AG156" i="6"/>
  <c r="N156" i="6" s="1"/>
  <c r="N157" i="6" s="1"/>
  <c r="AH156" i="6"/>
  <c r="O156" i="6" s="1"/>
  <c r="O157" i="6" s="1"/>
  <c r="W150" i="6"/>
  <c r="D150" i="6" s="1"/>
  <c r="D151" i="6" s="1"/>
  <c r="AF156" i="6"/>
  <c r="M156" i="6" s="1"/>
  <c r="M157" i="6" s="1"/>
  <c r="Y150" i="6"/>
  <c r="F150" i="6" s="1"/>
  <c r="F151" i="6" s="1"/>
  <c r="AA150" i="6"/>
  <c r="H150" i="6" s="1"/>
  <c r="H151" i="6" s="1"/>
  <c r="AK150" i="6"/>
  <c r="R150" i="6" s="1"/>
  <c r="R151" i="6" s="1"/>
  <c r="AM150" i="6"/>
  <c r="AL156" i="6"/>
  <c r="AO150" i="6"/>
  <c r="AJ156" i="6"/>
  <c r="Q156" i="6" s="1"/>
  <c r="Q157" i="6" s="1"/>
  <c r="X156" i="6"/>
  <c r="E156" i="6" s="1"/>
  <c r="E157" i="6" s="1"/>
  <c r="AC150" i="6"/>
  <c r="J150" i="6" s="1"/>
  <c r="J151" i="6" s="1"/>
  <c r="AD156" i="6"/>
  <c r="K156" i="6" s="1"/>
  <c r="K157" i="6" s="1"/>
  <c r="Z156" i="6"/>
  <c r="G156" i="6" s="1"/>
  <c r="G157" i="6" s="1"/>
  <c r="V156" i="6"/>
  <c r="AN156" i="6"/>
  <c r="AI150" i="6"/>
  <c r="P150" i="6" s="1"/>
  <c r="P151" i="6" s="1"/>
  <c r="AG150" i="6"/>
  <c r="N150" i="6" s="1"/>
  <c r="N151" i="6" s="1"/>
  <c r="AE150" i="6"/>
  <c r="L150" i="6" s="1"/>
  <c r="L151" i="6" s="1"/>
  <c r="X126" i="6"/>
  <c r="E126" i="6" s="1"/>
  <c r="E127" i="6" s="1"/>
  <c r="AN126" i="6"/>
  <c r="AG132" i="6"/>
  <c r="N132" i="6" s="1"/>
  <c r="N133" i="6" s="1"/>
  <c r="AI138" i="6"/>
  <c r="P138" i="6" s="1"/>
  <c r="P139" i="6" s="1"/>
  <c r="AE132" i="6"/>
  <c r="L132" i="6" s="1"/>
  <c r="L133" i="6" s="1"/>
  <c r="AG138" i="6"/>
  <c r="N138" i="6" s="1"/>
  <c r="N139" i="6" s="1"/>
  <c r="AC132" i="6"/>
  <c r="J132" i="6" s="1"/>
  <c r="J133" i="6" s="1"/>
  <c r="AE138" i="6"/>
  <c r="L138" i="6" s="1"/>
  <c r="L139" i="6" s="1"/>
  <c r="AA132" i="6"/>
  <c r="H132" i="6" s="1"/>
  <c r="H133" i="6" s="1"/>
  <c r="AC138" i="6"/>
  <c r="J138" i="6" s="1"/>
  <c r="J139" i="6" s="1"/>
  <c r="AK126" i="6"/>
  <c r="R126" i="6" s="1"/>
  <c r="R127" i="6" s="1"/>
  <c r="AB132" i="6"/>
  <c r="I132" i="6" s="1"/>
  <c r="I133" i="6" s="1"/>
  <c r="AH132" i="6"/>
  <c r="O132" i="6" s="1"/>
  <c r="O133" i="6" s="1"/>
  <c r="V138" i="6"/>
  <c r="AL126" i="6"/>
  <c r="AO138" i="6"/>
  <c r="AM132" i="6"/>
  <c r="AO132" i="6"/>
  <c r="W138" i="6"/>
  <c r="D138" i="6" s="1"/>
  <c r="D139" i="6" s="1"/>
  <c r="AA126" i="6"/>
  <c r="H126" i="6" s="1"/>
  <c r="H127" i="6" s="1"/>
  <c r="AO126" i="6"/>
  <c r="V132" i="6"/>
  <c r="V126" i="6"/>
  <c r="AJ138" i="6"/>
  <c r="Q138" i="6" s="1"/>
  <c r="Q139" i="6" s="1"/>
  <c r="AD132" i="6"/>
  <c r="K132" i="6" s="1"/>
  <c r="K133" i="6" s="1"/>
  <c r="Z126" i="6"/>
  <c r="G126" i="6" s="1"/>
  <c r="G127" i="6" s="1"/>
  <c r="AL138" i="6"/>
  <c r="W126" i="6"/>
  <c r="D126" i="6" s="1"/>
  <c r="D127" i="6" s="1"/>
  <c r="AB138" i="6"/>
  <c r="I138" i="6" s="1"/>
  <c r="I139" i="6" s="1"/>
  <c r="Y138" i="6"/>
  <c r="F138" i="6" s="1"/>
  <c r="F139" i="6" s="1"/>
  <c r="W132" i="6"/>
  <c r="D132" i="6" s="1"/>
  <c r="D133" i="6" s="1"/>
  <c r="AA138" i="6"/>
  <c r="H138" i="6" s="1"/>
  <c r="H139" i="6" s="1"/>
  <c r="Y132" i="6"/>
  <c r="F132" i="6" s="1"/>
  <c r="F133" i="6" s="1"/>
  <c r="AK138" i="6"/>
  <c r="R138" i="6" s="1"/>
  <c r="R139" i="6" s="1"/>
  <c r="AI132" i="6"/>
  <c r="P132" i="6" s="1"/>
  <c r="P133" i="6" s="1"/>
  <c r="AM138" i="6"/>
  <c r="AK132" i="6"/>
  <c r="R132" i="6" s="1"/>
  <c r="R133" i="6" s="1"/>
  <c r="AD138" i="6"/>
  <c r="K138" i="6" s="1"/>
  <c r="K139" i="6" s="1"/>
  <c r="AB126" i="6"/>
  <c r="I126" i="6" s="1"/>
  <c r="I127" i="6" s="1"/>
  <c r="AM126" i="6"/>
  <c r="Z132" i="6"/>
  <c r="G132" i="6" s="1"/>
  <c r="G133" i="6" s="1"/>
  <c r="AN132" i="6"/>
  <c r="AI126" i="6"/>
  <c r="P126" i="6" s="1"/>
  <c r="P127" i="6" s="1"/>
  <c r="X132" i="6"/>
  <c r="E132" i="6" s="1"/>
  <c r="E133" i="6" s="1"/>
  <c r="AE126" i="6"/>
  <c r="L126" i="6" s="1"/>
  <c r="L127" i="6" s="1"/>
  <c r="Z138" i="6"/>
  <c r="G138" i="6" s="1"/>
  <c r="G139" i="6" s="1"/>
  <c r="AC126" i="6"/>
  <c r="J126" i="6" s="1"/>
  <c r="J127" i="6" s="1"/>
  <c r="AN138" i="6"/>
  <c r="AJ132" i="6"/>
  <c r="Q132" i="6" s="1"/>
  <c r="Q133" i="6" s="1"/>
  <c r="AJ126" i="6"/>
  <c r="Q126" i="6" s="1"/>
  <c r="Q127" i="6" s="1"/>
  <c r="AH138" i="6"/>
  <c r="O138" i="6" s="1"/>
  <c r="O139" i="6" s="1"/>
  <c r="AF126" i="6"/>
  <c r="M126" i="6" s="1"/>
  <c r="M127" i="6" s="1"/>
  <c r="AF138" i="6"/>
  <c r="M138" i="6" s="1"/>
  <c r="M139" i="6" s="1"/>
  <c r="AG126" i="6"/>
  <c r="N126" i="6" s="1"/>
  <c r="N127" i="6" s="1"/>
  <c r="AH126" i="6"/>
  <c r="O126" i="6" s="1"/>
  <c r="O127" i="6" s="1"/>
  <c r="X138" i="6"/>
  <c r="E138" i="6" s="1"/>
  <c r="E139" i="6" s="1"/>
  <c r="AD126" i="6"/>
  <c r="K126" i="6" s="1"/>
  <c r="K127" i="6" s="1"/>
  <c r="AL132" i="6"/>
  <c r="AF132" i="6"/>
  <c r="M132" i="6" s="1"/>
  <c r="M133" i="6" s="1"/>
  <c r="Y126" i="6"/>
  <c r="F126" i="6" s="1"/>
  <c r="F127" i="6" s="1"/>
  <c r="J315" i="4"/>
  <c r="L390" i="4"/>
  <c r="P330" i="4"/>
  <c r="I315" i="4"/>
  <c r="I308" i="4" s="1"/>
  <c r="Q345" i="4"/>
  <c r="Q338" i="4" s="1"/>
  <c r="E375" i="4"/>
  <c r="E368" i="4" s="1"/>
  <c r="R345" i="4"/>
  <c r="E345" i="4"/>
  <c r="D330" i="4"/>
  <c r="H345" i="4"/>
  <c r="R360" i="4"/>
  <c r="N390" i="4"/>
  <c r="M375" i="4"/>
  <c r="M368" i="4" s="1"/>
  <c r="M315" i="4"/>
  <c r="K345" i="4"/>
  <c r="K338" i="4" s="1"/>
  <c r="O360" i="4"/>
  <c r="O353" i="4" s="1"/>
  <c r="G375" i="4"/>
  <c r="H330" i="4"/>
  <c r="P345" i="4"/>
  <c r="L345" i="4"/>
  <c r="L338" i="4" s="1"/>
  <c r="L360" i="4"/>
  <c r="L353" i="4" s="1"/>
  <c r="O375" i="4"/>
  <c r="N315" i="4"/>
  <c r="P315" i="4"/>
  <c r="O345" i="4"/>
  <c r="M360" i="4"/>
  <c r="M353" i="4" s="1"/>
  <c r="C390" i="4"/>
  <c r="C383" i="4" s="1"/>
  <c r="D315" i="4"/>
  <c r="E330" i="4"/>
  <c r="K315" i="4"/>
  <c r="P360" i="4"/>
  <c r="F375" i="4"/>
  <c r="F368" i="4" s="1"/>
  <c r="K390" i="4"/>
  <c r="K383" i="4" s="1"/>
  <c r="R315" i="4"/>
  <c r="M330" i="4"/>
  <c r="J330" i="4"/>
  <c r="Q360" i="4"/>
  <c r="E390" i="4"/>
  <c r="N375" i="4"/>
  <c r="N368" i="4" s="1"/>
  <c r="F390" i="4"/>
  <c r="G330" i="4"/>
  <c r="O315" i="4"/>
  <c r="R330" i="4"/>
  <c r="H375" i="4"/>
  <c r="M390" i="4"/>
  <c r="F360" i="4"/>
  <c r="D390" i="4"/>
  <c r="D383" i="4" s="1"/>
  <c r="O330" i="4"/>
  <c r="L330" i="4"/>
  <c r="I345" i="4"/>
  <c r="I338" i="4" s="1"/>
  <c r="P375" i="4"/>
  <c r="J390" i="4"/>
  <c r="P390" i="4"/>
  <c r="J345" i="4"/>
  <c r="Q315" i="4"/>
  <c r="C360" i="4"/>
  <c r="J360" i="4"/>
  <c r="H390" i="4"/>
  <c r="I375" i="4"/>
  <c r="I368" i="4" s="1"/>
  <c r="E315" i="4"/>
  <c r="M345" i="4"/>
  <c r="C345" i="4"/>
  <c r="C338" i="4" s="1"/>
  <c r="G360" i="4"/>
  <c r="G353" i="4" s="1"/>
  <c r="R390" i="4"/>
  <c r="Q375" i="4"/>
  <c r="Q368" i="4" s="1"/>
  <c r="D345" i="4"/>
  <c r="D360" i="4"/>
  <c r="D353" i="4" s="1"/>
  <c r="K375" i="4"/>
  <c r="F315" i="4"/>
  <c r="H315" i="4"/>
  <c r="G345" i="4"/>
  <c r="K360" i="4"/>
  <c r="E360" i="4"/>
  <c r="E353" i="4" s="1"/>
  <c r="C315" i="4"/>
  <c r="F345" i="4"/>
  <c r="H360" i="4"/>
  <c r="G390" i="4"/>
  <c r="G383" i="4" s="1"/>
  <c r="L315" i="4"/>
  <c r="I330" i="4"/>
  <c r="I360" i="4"/>
  <c r="J375" i="4"/>
  <c r="J368" i="4" s="1"/>
  <c r="Q390" i="4"/>
  <c r="C330" i="4"/>
  <c r="G315" i="4"/>
  <c r="Q330" i="4"/>
  <c r="N330" i="4"/>
  <c r="D375" i="4"/>
  <c r="I390" i="4"/>
  <c r="R375" i="4"/>
  <c r="R368" i="4" s="1"/>
  <c r="O390" i="4"/>
  <c r="O383" i="4" s="1"/>
  <c r="K330" i="4"/>
  <c r="F330" i="4"/>
  <c r="N345" i="4"/>
  <c r="N338" i="4" s="1"/>
  <c r="L375" i="4"/>
  <c r="N360" i="4"/>
  <c r="I331" i="4"/>
  <c r="D376" i="4"/>
  <c r="O361" i="4"/>
  <c r="G391" i="4"/>
  <c r="G384" i="4" s="1"/>
  <c r="R391" i="4"/>
  <c r="C361" i="4"/>
  <c r="K346" i="4"/>
  <c r="N316" i="4"/>
  <c r="K361" i="4"/>
  <c r="Q346" i="4"/>
  <c r="P391" i="4"/>
  <c r="M376" i="4"/>
  <c r="L331" i="4"/>
  <c r="F391" i="4"/>
  <c r="E346" i="4"/>
  <c r="L346" i="4"/>
  <c r="K376" i="4"/>
  <c r="R376" i="4"/>
  <c r="F346" i="4"/>
  <c r="L316" i="4"/>
  <c r="I391" i="4"/>
  <c r="K331" i="4"/>
  <c r="P331" i="4"/>
  <c r="P376" i="4"/>
  <c r="Q316" i="4"/>
  <c r="F361" i="4"/>
  <c r="E331" i="4"/>
  <c r="R316" i="4"/>
  <c r="P361" i="4"/>
  <c r="G361" i="4"/>
  <c r="N391" i="4"/>
  <c r="O331" i="4"/>
  <c r="J346" i="4"/>
  <c r="F316" i="4"/>
  <c r="H391" i="4"/>
  <c r="L391" i="4"/>
  <c r="I376" i="4"/>
  <c r="I316" i="4"/>
  <c r="R331" i="4"/>
  <c r="K391" i="4"/>
  <c r="K384" i="4" s="1"/>
  <c r="D331" i="4"/>
  <c r="G376" i="4"/>
  <c r="N376" i="4"/>
  <c r="G316" i="4"/>
  <c r="E316" i="4"/>
  <c r="E391" i="4"/>
  <c r="J361" i="4"/>
  <c r="H316" i="4"/>
  <c r="N361" i="4"/>
  <c r="M361" i="4"/>
  <c r="C316" i="4"/>
  <c r="Q361" i="4"/>
  <c r="R346" i="4"/>
  <c r="H361" i="4"/>
  <c r="N346" i="4"/>
  <c r="R361" i="4"/>
  <c r="K316" i="4"/>
  <c r="O346" i="4"/>
  <c r="O316" i="4"/>
  <c r="H331" i="4"/>
  <c r="E361" i="4"/>
  <c r="E376" i="4"/>
  <c r="N331" i="4"/>
  <c r="M316" i="4"/>
  <c r="Q391" i="4"/>
  <c r="P346" i="4"/>
  <c r="C346" i="4"/>
  <c r="C376" i="4"/>
  <c r="C369" i="4" s="1"/>
  <c r="J376" i="4"/>
  <c r="P316" i="4"/>
  <c r="I346" i="4"/>
  <c r="M331" i="4"/>
  <c r="C331" i="4"/>
  <c r="F331" i="4"/>
  <c r="H376" i="4"/>
  <c r="D361" i="4"/>
  <c r="D354" i="4" s="1"/>
  <c r="D346" i="4"/>
  <c r="I361" i="4"/>
  <c r="D316" i="4"/>
  <c r="Q376" i="4"/>
  <c r="G331" i="4"/>
  <c r="G346" i="4"/>
  <c r="J391" i="4"/>
  <c r="M346" i="4"/>
  <c r="O376" i="4"/>
  <c r="J316" i="4"/>
  <c r="J331" i="4"/>
  <c r="M391" i="4"/>
  <c r="C391" i="4"/>
  <c r="H346" i="4"/>
  <c r="F376" i="4"/>
  <c r="D391" i="4"/>
  <c r="Q331" i="4"/>
  <c r="L376" i="4"/>
  <c r="L361" i="4"/>
  <c r="O391" i="4"/>
  <c r="P30" i="4"/>
  <c r="R240" i="4"/>
  <c r="O180" i="4"/>
  <c r="M255" i="4"/>
  <c r="R270" i="4"/>
  <c r="R263" i="4" s="1"/>
  <c r="F120" i="4"/>
  <c r="P15" i="4"/>
  <c r="I135" i="4"/>
  <c r="D300" i="4"/>
  <c r="D240" i="4"/>
  <c r="H285" i="4"/>
  <c r="R30" i="4"/>
  <c r="Q270" i="4"/>
  <c r="R15" i="4"/>
  <c r="R45" i="4"/>
  <c r="R38" i="4" s="1"/>
  <c r="O60" i="4"/>
  <c r="Q75" i="4"/>
  <c r="D255" i="4"/>
  <c r="G75" i="4"/>
  <c r="M105" i="4"/>
  <c r="R225" i="4"/>
  <c r="C225" i="4"/>
  <c r="H210" i="4"/>
  <c r="L45" i="4"/>
  <c r="Q180" i="4"/>
  <c r="Q173" i="4" s="1"/>
  <c r="J15" i="4"/>
  <c r="D225" i="4"/>
  <c r="J300" i="4"/>
  <c r="F135" i="4"/>
  <c r="L165" i="4"/>
  <c r="R75" i="4"/>
  <c r="J225" i="4"/>
  <c r="Q120" i="4"/>
  <c r="Q113" i="4" s="1"/>
  <c r="J210" i="4"/>
  <c r="I105" i="4"/>
  <c r="L30" i="4"/>
  <c r="R165" i="4"/>
  <c r="I270" i="4"/>
  <c r="P180" i="4"/>
  <c r="P173" i="4" s="1"/>
  <c r="J45" i="4"/>
  <c r="D210" i="4"/>
  <c r="E270" i="4"/>
  <c r="O105" i="4"/>
  <c r="Q195" i="4"/>
  <c r="Q188" i="4" s="1"/>
  <c r="J105" i="4"/>
  <c r="N165" i="4"/>
  <c r="Q15" i="4"/>
  <c r="Q150" i="4"/>
  <c r="Q143" i="4" s="1"/>
  <c r="H255" i="4"/>
  <c r="R180" i="4"/>
  <c r="I120" i="4"/>
  <c r="G60" i="4"/>
  <c r="N15" i="4"/>
  <c r="F300" i="4"/>
  <c r="Q210" i="4"/>
  <c r="Q203" i="4" s="1"/>
  <c r="L135" i="4"/>
  <c r="N270" i="4"/>
  <c r="M225" i="4"/>
  <c r="I15" i="4"/>
  <c r="K120" i="4"/>
  <c r="R135" i="4"/>
  <c r="R128" i="4" s="1"/>
  <c r="C15" i="4"/>
  <c r="E90" i="4"/>
  <c r="J75" i="4"/>
  <c r="P105" i="4"/>
  <c r="C150" i="4"/>
  <c r="R60" i="4"/>
  <c r="C240" i="4"/>
  <c r="F180" i="4"/>
  <c r="P210" i="4"/>
  <c r="P203" i="4" s="1"/>
  <c r="G90" i="4"/>
  <c r="R105" i="4"/>
  <c r="D30" i="4"/>
  <c r="O45" i="4"/>
  <c r="L180" i="4"/>
  <c r="P90" i="4"/>
  <c r="D120" i="4"/>
  <c r="Q165" i="4"/>
  <c r="Q158" i="4" s="1"/>
  <c r="N240" i="4"/>
  <c r="P300" i="4"/>
  <c r="H15" i="4"/>
  <c r="F75" i="4"/>
  <c r="O300" i="4"/>
  <c r="P270" i="4"/>
  <c r="G255" i="4"/>
  <c r="G30" i="4"/>
  <c r="H150" i="4"/>
  <c r="N90" i="4"/>
  <c r="M45" i="4"/>
  <c r="E15" i="4"/>
  <c r="N285" i="4"/>
  <c r="C210" i="4"/>
  <c r="M90" i="4"/>
  <c r="Q255" i="4"/>
  <c r="M240" i="4"/>
  <c r="K195" i="4"/>
  <c r="K270" i="4"/>
  <c r="F255" i="4"/>
  <c r="P150" i="4"/>
  <c r="P143" i="4" s="1"/>
  <c r="Q135" i="4"/>
  <c r="Q128" i="4" s="1"/>
  <c r="L195" i="4"/>
  <c r="Q45" i="4"/>
  <c r="R285" i="4"/>
  <c r="O90" i="4"/>
  <c r="Q285" i="4"/>
  <c r="O285" i="4"/>
  <c r="Q30" i="4"/>
  <c r="Q105" i="4"/>
  <c r="F225" i="4"/>
  <c r="P165" i="4"/>
  <c r="K15" i="4"/>
  <c r="R210" i="4"/>
  <c r="R203" i="4" s="1"/>
  <c r="P285" i="4"/>
  <c r="P278" i="4" s="1"/>
  <c r="G210" i="4"/>
  <c r="L60" i="4"/>
  <c r="I285" i="4"/>
  <c r="P75" i="4"/>
  <c r="N255" i="4"/>
  <c r="G225" i="4"/>
  <c r="K135" i="4"/>
  <c r="O270" i="4"/>
  <c r="C30" i="4"/>
  <c r="H240" i="4"/>
  <c r="C255" i="4"/>
  <c r="D60" i="4"/>
  <c r="O165" i="4"/>
  <c r="G45" i="4"/>
  <c r="H30" i="4"/>
  <c r="G285" i="4"/>
  <c r="R255" i="4"/>
  <c r="R248" i="4" s="1"/>
  <c r="E135" i="4"/>
  <c r="E210" i="4"/>
  <c r="P135" i="4"/>
  <c r="P128" i="4" s="1"/>
  <c r="O135" i="4"/>
  <c r="P60" i="4"/>
  <c r="I255" i="4"/>
  <c r="E30" i="4"/>
  <c r="Q300" i="4"/>
  <c r="Q293" i="4" s="1"/>
  <c r="P240" i="4"/>
  <c r="P233" i="4" s="1"/>
  <c r="E225" i="4"/>
  <c r="L120" i="4"/>
  <c r="R300" i="4"/>
  <c r="K165" i="4"/>
  <c r="D135" i="4"/>
  <c r="I300" i="4"/>
  <c r="Q60" i="4"/>
  <c r="Q53" i="4" s="1"/>
  <c r="G300" i="4"/>
  <c r="L270" i="4"/>
  <c r="J150" i="4"/>
  <c r="G240" i="4"/>
  <c r="C105" i="4"/>
  <c r="L225" i="4"/>
  <c r="C120" i="4"/>
  <c r="Q225" i="4"/>
  <c r="K180" i="4"/>
  <c r="F165" i="4"/>
  <c r="F105" i="4"/>
  <c r="P225" i="4"/>
  <c r="I75" i="4"/>
  <c r="C195" i="4"/>
  <c r="R120" i="4"/>
  <c r="R113" i="4" s="1"/>
  <c r="Q90" i="4"/>
  <c r="K60" i="4"/>
  <c r="K225" i="4"/>
  <c r="I195" i="4"/>
  <c r="H270" i="4"/>
  <c r="R90" i="4"/>
  <c r="R83" i="4" s="1"/>
  <c r="M270" i="4"/>
  <c r="R195" i="4"/>
  <c r="R188" i="4" s="1"/>
  <c r="R150" i="4"/>
  <c r="Q240" i="4"/>
  <c r="Q233" i="4" s="1"/>
  <c r="N225" i="4"/>
  <c r="E60" i="4"/>
  <c r="J255" i="4"/>
  <c r="E165" i="4"/>
  <c r="D105" i="4"/>
  <c r="H105" i="4"/>
  <c r="D270" i="4"/>
  <c r="O150" i="4"/>
  <c r="M120" i="4"/>
  <c r="J270" i="4"/>
  <c r="I60" i="4"/>
  <c r="K240" i="4"/>
  <c r="P120" i="4"/>
  <c r="M285" i="4"/>
  <c r="E255" i="4"/>
  <c r="M30" i="4"/>
  <c r="AA30" i="6"/>
  <c r="H30" i="6" s="1"/>
  <c r="H31" i="6" s="1"/>
  <c r="AC12" i="6"/>
  <c r="J12" i="6" s="1"/>
  <c r="J13" i="6" s="1"/>
  <c r="AF84" i="6"/>
  <c r="M84" i="6" s="1"/>
  <c r="M85" i="6" s="1"/>
  <c r="AI18" i="6"/>
  <c r="P18" i="6" s="1"/>
  <c r="P19" i="6" s="1"/>
  <c r="AF120" i="6"/>
  <c r="M120" i="6" s="1"/>
  <c r="M121" i="6" s="1"/>
  <c r="AC54" i="6"/>
  <c r="J54" i="6" s="1"/>
  <c r="J55" i="6" s="1"/>
  <c r="AH102" i="6"/>
  <c r="O102" i="6" s="1"/>
  <c r="O103" i="6" s="1"/>
  <c r="AH84" i="6"/>
  <c r="O84" i="6" s="1"/>
  <c r="O85" i="6" s="1"/>
  <c r="AE60" i="6"/>
  <c r="L60" i="6" s="1"/>
  <c r="L61" i="6" s="1"/>
  <c r="Y78" i="6"/>
  <c r="F78" i="6" s="1"/>
  <c r="F79" i="6" s="1"/>
  <c r="AE96" i="6"/>
  <c r="L96" i="6" s="1"/>
  <c r="L97" i="6" s="1"/>
  <c r="Z60" i="6"/>
  <c r="G60" i="6" s="1"/>
  <c r="G61" i="6" s="1"/>
  <c r="AF24" i="6"/>
  <c r="M24" i="6" s="1"/>
  <c r="M25" i="6" s="1"/>
  <c r="AG84" i="6"/>
  <c r="N84" i="6" s="1"/>
  <c r="N85" i="6" s="1"/>
  <c r="Y24" i="6"/>
  <c r="F24" i="6" s="1"/>
  <c r="F25" i="6" s="1"/>
  <c r="Y84" i="6"/>
  <c r="F84" i="6" s="1"/>
  <c r="F85" i="6" s="1"/>
  <c r="AG78" i="6"/>
  <c r="N78" i="6" s="1"/>
  <c r="N79" i="6" s="1"/>
  <c r="V24" i="6"/>
  <c r="AC24" i="6"/>
  <c r="J24" i="6" s="1"/>
  <c r="J25" i="6" s="1"/>
  <c r="X18" i="6"/>
  <c r="E18" i="6" s="1"/>
  <c r="E19" i="6" s="1"/>
  <c r="Z48" i="6"/>
  <c r="G48" i="6" s="1"/>
  <c r="G49" i="6" s="1"/>
  <c r="AA24" i="6"/>
  <c r="H24" i="6" s="1"/>
  <c r="H25" i="6" s="1"/>
  <c r="V108" i="6"/>
  <c r="AC72" i="6"/>
  <c r="J72" i="6" s="1"/>
  <c r="J73" i="6" s="1"/>
  <c r="AE114" i="6"/>
  <c r="L114" i="6" s="1"/>
  <c r="L115" i="6" s="1"/>
  <c r="V36" i="6"/>
  <c r="AB90" i="6"/>
  <c r="I90" i="6" s="1"/>
  <c r="I91" i="6" s="1"/>
  <c r="Y18" i="6"/>
  <c r="F18" i="6" s="1"/>
  <c r="F19" i="6" s="1"/>
  <c r="X96" i="6"/>
  <c r="E96" i="6" s="1"/>
  <c r="E97" i="6" s="1"/>
  <c r="AD42" i="6"/>
  <c r="K42" i="6" s="1"/>
  <c r="K43" i="6" s="1"/>
  <c r="AC66" i="6"/>
  <c r="J66" i="6" s="1"/>
  <c r="J67" i="6" s="1"/>
  <c r="AE6" i="6"/>
  <c r="L6" i="6" s="1"/>
  <c r="L7" i="6" s="1"/>
  <c r="AA54" i="6"/>
  <c r="H54" i="6" s="1"/>
  <c r="H55" i="6" s="1"/>
  <c r="AF72" i="6"/>
  <c r="M72" i="6" s="1"/>
  <c r="M73" i="6" s="1"/>
  <c r="Y114" i="6"/>
  <c r="F114" i="6" s="1"/>
  <c r="F115" i="6" s="1"/>
  <c r="AD120" i="6"/>
  <c r="K120" i="6" s="1"/>
  <c r="K121" i="6" s="1"/>
  <c r="V30" i="6"/>
  <c r="AC48" i="6"/>
  <c r="J48" i="6" s="1"/>
  <c r="J49" i="6" s="1"/>
  <c r="AD84" i="6"/>
  <c r="K84" i="6" s="1"/>
  <c r="K85" i="6" s="1"/>
  <c r="AD114" i="6"/>
  <c r="K114" i="6" s="1"/>
  <c r="K115" i="6" s="1"/>
  <c r="Z42" i="6"/>
  <c r="G42" i="6" s="1"/>
  <c r="G43" i="6" s="1"/>
  <c r="AH48" i="6"/>
  <c r="O48" i="6" s="1"/>
  <c r="O49" i="6" s="1"/>
  <c r="AD30" i="6"/>
  <c r="K30" i="6" s="1"/>
  <c r="K31" i="6" s="1"/>
  <c r="AH90" i="6"/>
  <c r="O90" i="6" s="1"/>
  <c r="O91" i="6" s="1"/>
  <c r="AA48" i="6"/>
  <c r="H48" i="6" s="1"/>
  <c r="H49" i="6" s="1"/>
  <c r="AE84" i="6"/>
  <c r="L84" i="6" s="1"/>
  <c r="L85" i="6" s="1"/>
  <c r="AG60" i="6"/>
  <c r="N60" i="6" s="1"/>
  <c r="N61" i="6" s="1"/>
  <c r="Y36" i="6"/>
  <c r="F36" i="6" s="1"/>
  <c r="F37" i="6" s="1"/>
  <c r="Y6" i="6"/>
  <c r="F6" i="6" s="1"/>
  <c r="F7" i="6" s="1"/>
  <c r="AD18" i="6"/>
  <c r="K18" i="6" s="1"/>
  <c r="K19" i="6" s="1"/>
  <c r="W6" i="6"/>
  <c r="D6" i="6" s="1"/>
  <c r="D7" i="6" s="1"/>
  <c r="Z66" i="6"/>
  <c r="G66" i="6" s="1"/>
  <c r="G67" i="6" s="1"/>
  <c r="AB36" i="6"/>
  <c r="I36" i="6" s="1"/>
  <c r="I37" i="6" s="1"/>
  <c r="V54" i="6"/>
  <c r="AF54" i="6"/>
  <c r="M54" i="6" s="1"/>
  <c r="M55" i="6" s="1"/>
  <c r="AG24" i="6"/>
  <c r="N24" i="6" s="1"/>
  <c r="N25" i="6" s="1"/>
  <c r="W36" i="6"/>
  <c r="D36" i="6" s="1"/>
  <c r="D37" i="6" s="1"/>
  <c r="Z108" i="6"/>
  <c r="G108" i="6" s="1"/>
  <c r="G109" i="6" s="1"/>
  <c r="X48" i="6"/>
  <c r="E48" i="6" s="1"/>
  <c r="E49" i="6" s="1"/>
  <c r="AB12" i="6"/>
  <c r="I12" i="6" s="1"/>
  <c r="I13" i="6" s="1"/>
  <c r="X60" i="6"/>
  <c r="E60" i="6" s="1"/>
  <c r="E61" i="6" s="1"/>
  <c r="AA120" i="6"/>
  <c r="H120" i="6" s="1"/>
  <c r="H121" i="6" s="1"/>
  <c r="W18" i="6"/>
  <c r="D18" i="6" s="1"/>
  <c r="D19" i="6" s="1"/>
  <c r="AA72" i="6"/>
  <c r="H72" i="6" s="1"/>
  <c r="H73" i="6" s="1"/>
  <c r="AG72" i="6"/>
  <c r="N72" i="6" s="1"/>
  <c r="N73" i="6" s="1"/>
  <c r="AD36" i="6"/>
  <c r="K36" i="6" s="1"/>
  <c r="K37" i="6" s="1"/>
  <c r="X72" i="6"/>
  <c r="E72" i="6" s="1"/>
  <c r="E73" i="6" s="1"/>
  <c r="AA18" i="6"/>
  <c r="H18" i="6" s="1"/>
  <c r="H19" i="6" s="1"/>
  <c r="W72" i="6"/>
  <c r="D72" i="6" s="1"/>
  <c r="D73" i="6" s="1"/>
  <c r="AC36" i="6"/>
  <c r="J36" i="6" s="1"/>
  <c r="J37" i="6" s="1"/>
  <c r="AF60" i="6"/>
  <c r="M60" i="6" s="1"/>
  <c r="M61" i="6" s="1"/>
  <c r="AA36" i="6"/>
  <c r="H36" i="6" s="1"/>
  <c r="H37" i="6" s="1"/>
  <c r="AG120" i="6"/>
  <c r="N120" i="6" s="1"/>
  <c r="N121" i="6" s="1"/>
  <c r="X120" i="6"/>
  <c r="E120" i="6" s="1"/>
  <c r="E121" i="6" s="1"/>
  <c r="AH78" i="6"/>
  <c r="O78" i="6" s="1"/>
  <c r="O79" i="6" s="1"/>
  <c r="AA90" i="6"/>
  <c r="H90" i="6" s="1"/>
  <c r="H91" i="6" s="1"/>
  <c r="AH30" i="6"/>
  <c r="O30" i="6" s="1"/>
  <c r="O31" i="6" s="1"/>
  <c r="Y12" i="6"/>
  <c r="F12" i="6" s="1"/>
  <c r="F13" i="6" s="1"/>
  <c r="AD102" i="6"/>
  <c r="K102" i="6" s="1"/>
  <c r="K103" i="6" s="1"/>
  <c r="W114" i="6"/>
  <c r="D114" i="6" s="1"/>
  <c r="D115" i="6" s="1"/>
  <c r="AE120" i="6"/>
  <c r="L120" i="6" s="1"/>
  <c r="L121" i="6" s="1"/>
  <c r="V120" i="6"/>
  <c r="AA66" i="6"/>
  <c r="H66" i="6" s="1"/>
  <c r="H67" i="6" s="1"/>
  <c r="AH6" i="6"/>
  <c r="O6" i="6" s="1"/>
  <c r="O7" i="6" s="1"/>
  <c r="AC114" i="6"/>
  <c r="J114" i="6" s="1"/>
  <c r="J115" i="6" s="1"/>
  <c r="X78" i="6"/>
  <c r="E78" i="6" s="1"/>
  <c r="E79" i="6" s="1"/>
  <c r="V18" i="6"/>
  <c r="W66" i="6"/>
  <c r="D66" i="6" s="1"/>
  <c r="D67" i="6" s="1"/>
  <c r="AG42" i="6"/>
  <c r="N42" i="6" s="1"/>
  <c r="N43" i="6" s="1"/>
  <c r="AB84" i="6"/>
  <c r="I84" i="6" s="1"/>
  <c r="I85" i="6" s="1"/>
  <c r="AG54" i="6"/>
  <c r="N54" i="6" s="1"/>
  <c r="N55" i="6" s="1"/>
  <c r="AB60" i="6"/>
  <c r="I60" i="6" s="1"/>
  <c r="I61" i="6" s="1"/>
  <c r="V66" i="6"/>
  <c r="AF66" i="6"/>
  <c r="M66" i="6" s="1"/>
  <c r="M67" i="6" s="1"/>
  <c r="Y60" i="6"/>
  <c r="F60" i="6" s="1"/>
  <c r="F61" i="6" s="1"/>
  <c r="AI78" i="6"/>
  <c r="P78" i="6" s="1"/>
  <c r="P79" i="6" s="1"/>
  <c r="W30" i="6"/>
  <c r="D30" i="6" s="1"/>
  <c r="D31" i="6" s="1"/>
  <c r="AG18" i="6"/>
  <c r="N18" i="6" s="1"/>
  <c r="N19" i="6" s="1"/>
  <c r="Z54" i="6"/>
  <c r="G54" i="6" s="1"/>
  <c r="G55" i="6" s="1"/>
  <c r="AA78" i="6"/>
  <c r="H78" i="6" s="1"/>
  <c r="H79" i="6" s="1"/>
  <c r="Z78" i="6"/>
  <c r="G78" i="6" s="1"/>
  <c r="G79" i="6" s="1"/>
  <c r="AC96" i="6"/>
  <c r="J96" i="6" s="1"/>
  <c r="J97" i="6" s="1"/>
  <c r="AD12" i="6"/>
  <c r="K12" i="6" s="1"/>
  <c r="K13" i="6" s="1"/>
  <c r="W60" i="6"/>
  <c r="D60" i="6" s="1"/>
  <c r="D61" i="6" s="1"/>
  <c r="Y96" i="6"/>
  <c r="F96" i="6" s="1"/>
  <c r="F97" i="6" s="1"/>
  <c r="V114" i="6"/>
  <c r="AI102" i="6"/>
  <c r="P102" i="6" s="1"/>
  <c r="P103" i="6" s="1"/>
  <c r="AG30" i="6"/>
  <c r="N30" i="6" s="1"/>
  <c r="N31" i="6" s="1"/>
  <c r="AC78" i="6"/>
  <c r="J78" i="6" s="1"/>
  <c r="J79" i="6" s="1"/>
  <c r="AE30" i="6"/>
  <c r="L30" i="6" s="1"/>
  <c r="L31" i="6" s="1"/>
  <c r="X30" i="6"/>
  <c r="E30" i="6" s="1"/>
  <c r="E31" i="6" s="1"/>
  <c r="AB96" i="6"/>
  <c r="I96" i="6" s="1"/>
  <c r="I97" i="6" s="1"/>
  <c r="AG48" i="6"/>
  <c r="N48" i="6" s="1"/>
  <c r="N49" i="6" s="1"/>
  <c r="AE42" i="6"/>
  <c r="L42" i="6" s="1"/>
  <c r="L43" i="6" s="1"/>
  <c r="W78" i="6"/>
  <c r="D78" i="6" s="1"/>
  <c r="D79" i="6" s="1"/>
  <c r="AF30" i="6"/>
  <c r="M30" i="6" s="1"/>
  <c r="M31" i="6" s="1"/>
  <c r="Y108" i="6"/>
  <c r="F108" i="6" s="1"/>
  <c r="F109" i="6" s="1"/>
  <c r="AB66" i="6"/>
  <c r="I66" i="6" s="1"/>
  <c r="I67" i="6" s="1"/>
  <c r="AF6" i="6"/>
  <c r="M6" i="6" s="1"/>
  <c r="M7" i="6" s="1"/>
  <c r="V72" i="6"/>
  <c r="AB72" i="6"/>
  <c r="I72" i="6" s="1"/>
  <c r="I73" i="6" s="1"/>
  <c r="AD60" i="6"/>
  <c r="K60" i="6" s="1"/>
  <c r="K61" i="6" s="1"/>
  <c r="AH96" i="6"/>
  <c r="O96" i="6" s="1"/>
  <c r="O97" i="6" s="1"/>
  <c r="X42" i="6"/>
  <c r="E42" i="6" s="1"/>
  <c r="E43" i="6" s="1"/>
  <c r="X114" i="6"/>
  <c r="E114" i="6" s="1"/>
  <c r="E115" i="6" s="1"/>
  <c r="AE36" i="6"/>
  <c r="L36" i="6" s="1"/>
  <c r="L37" i="6" s="1"/>
  <c r="AG12" i="6"/>
  <c r="N12" i="6" s="1"/>
  <c r="N13" i="6" s="1"/>
  <c r="Z6" i="6"/>
  <c r="G6" i="6" s="1"/>
  <c r="G7" i="6" s="1"/>
  <c r="AB18" i="6"/>
  <c r="I18" i="6" s="1"/>
  <c r="I19" i="6" s="1"/>
  <c r="AF78" i="6"/>
  <c r="M78" i="6" s="1"/>
  <c r="M79" i="6" s="1"/>
  <c r="Z72" i="6"/>
  <c r="G72" i="6" s="1"/>
  <c r="G73" i="6" s="1"/>
  <c r="AH12" i="6"/>
  <c r="O12" i="6" s="1"/>
  <c r="O13" i="6" s="1"/>
  <c r="AE102" i="6"/>
  <c r="L102" i="6" s="1"/>
  <c r="L103" i="6" s="1"/>
  <c r="K31" i="4"/>
  <c r="K24" i="4" s="1"/>
  <c r="E76" i="4"/>
  <c r="E69" i="4" s="1"/>
  <c r="H136" i="4"/>
  <c r="H129" i="4" s="1"/>
  <c r="F16" i="4"/>
  <c r="F9" i="4" s="1"/>
  <c r="G151" i="4"/>
  <c r="G144" i="4" s="1"/>
  <c r="L151" i="4"/>
  <c r="L144" i="4" s="1"/>
  <c r="P196" i="4"/>
  <c r="P189" i="4" s="1"/>
  <c r="N61" i="4"/>
  <c r="N54" i="4" s="1"/>
  <c r="O256" i="4"/>
  <c r="O249" i="4" s="1"/>
  <c r="E46" i="4"/>
  <c r="E39" i="4" s="1"/>
  <c r="O211" i="4"/>
  <c r="O204" i="4" s="1"/>
  <c r="R61" i="4"/>
  <c r="N106" i="4"/>
  <c r="N99" i="4" s="1"/>
  <c r="C286" i="4"/>
  <c r="C279" i="4" s="1"/>
  <c r="M181" i="4"/>
  <c r="M174" i="4" s="1"/>
  <c r="G16" i="4"/>
  <c r="G9" i="4" s="1"/>
  <c r="K76" i="4"/>
  <c r="K69" i="4" s="1"/>
  <c r="F196" i="4"/>
  <c r="F189" i="4" s="1"/>
  <c r="M151" i="4"/>
  <c r="M144" i="4" s="1"/>
  <c r="H46" i="4"/>
  <c r="H39" i="4" s="1"/>
  <c r="N211" i="4"/>
  <c r="N204" i="4" s="1"/>
  <c r="I91" i="4"/>
  <c r="I84" i="4" s="1"/>
  <c r="Q61" i="4"/>
  <c r="P151" i="4"/>
  <c r="P61" i="4"/>
  <c r="L211" i="4"/>
  <c r="L204" i="4" s="1"/>
  <c r="N76" i="4"/>
  <c r="N69" i="4" s="1"/>
  <c r="H91" i="4"/>
  <c r="H84" i="4" s="1"/>
  <c r="K211" i="4"/>
  <c r="K204" i="4" s="1"/>
  <c r="H121" i="4"/>
  <c r="H114" i="4" s="1"/>
  <c r="R286" i="4"/>
  <c r="R151" i="4"/>
  <c r="J61" i="4"/>
  <c r="J54" i="4" s="1"/>
  <c r="F241" i="4"/>
  <c r="F234" i="4" s="1"/>
  <c r="L301" i="4"/>
  <c r="L294" i="4" s="1"/>
  <c r="R271" i="4"/>
  <c r="I181" i="4"/>
  <c r="I174" i="4" s="1"/>
  <c r="M136" i="4"/>
  <c r="M129" i="4" s="1"/>
  <c r="O31" i="4"/>
  <c r="O24" i="4" s="1"/>
  <c r="C181" i="4"/>
  <c r="C174" i="4" s="1"/>
  <c r="G196" i="4"/>
  <c r="G189" i="4" s="1"/>
  <c r="F46" i="4"/>
  <c r="F39" i="4" s="1"/>
  <c r="I166" i="4"/>
  <c r="I159" i="4" s="1"/>
  <c r="C61" i="4"/>
  <c r="C54" i="4" s="1"/>
  <c r="Q31" i="4"/>
  <c r="G181" i="4"/>
  <c r="G174" i="4" s="1"/>
  <c r="Q121" i="4"/>
  <c r="Q114" i="4" s="1"/>
  <c r="C91" i="4"/>
  <c r="C84" i="4" s="1"/>
  <c r="M76" i="4"/>
  <c r="M69" i="4" s="1"/>
  <c r="D76" i="4"/>
  <c r="D69" i="4" s="1"/>
  <c r="Q166" i="4"/>
  <c r="R31" i="4"/>
  <c r="Q196" i="4"/>
  <c r="R16" i="4"/>
  <c r="R106" i="4"/>
  <c r="C76" i="4"/>
  <c r="C69" i="4" s="1"/>
  <c r="H226" i="4"/>
  <c r="H219" i="4" s="1"/>
  <c r="Q286" i="4"/>
  <c r="D166" i="4"/>
  <c r="D159" i="4" s="1"/>
  <c r="F271" i="4"/>
  <c r="F264" i="4" s="1"/>
  <c r="E301" i="4"/>
  <c r="E294" i="4" s="1"/>
  <c r="L106" i="4"/>
  <c r="L99" i="4" s="1"/>
  <c r="E151" i="4"/>
  <c r="E144" i="4" s="1"/>
  <c r="O241" i="4"/>
  <c r="O234" i="4" s="1"/>
  <c r="N301" i="4"/>
  <c r="N294" i="4" s="1"/>
  <c r="N121" i="4"/>
  <c r="N114" i="4" s="1"/>
  <c r="I31" i="4"/>
  <c r="I24" i="4" s="1"/>
  <c r="N181" i="4"/>
  <c r="N174" i="4" s="1"/>
  <c r="O16" i="4"/>
  <c r="O9" i="4" s="1"/>
  <c r="Q136" i="4"/>
  <c r="J286" i="4"/>
  <c r="J279" i="4" s="1"/>
  <c r="I46" i="4"/>
  <c r="I39" i="4" s="1"/>
  <c r="R136" i="4"/>
  <c r="R129" i="4" s="1"/>
  <c r="J196" i="4"/>
  <c r="J189" i="4" s="1"/>
  <c r="O76" i="4"/>
  <c r="O69" i="4" s="1"/>
  <c r="K256" i="4"/>
  <c r="K249" i="4" s="1"/>
  <c r="L256" i="4"/>
  <c r="L249" i="4" s="1"/>
  <c r="N31" i="4"/>
  <c r="N24" i="4" s="1"/>
  <c r="M301" i="4"/>
  <c r="M294" i="4" s="1"/>
  <c r="L76" i="4"/>
  <c r="L69" i="4" s="1"/>
  <c r="G166" i="4"/>
  <c r="G159" i="4" s="1"/>
  <c r="Q76" i="4"/>
  <c r="H76" i="4"/>
  <c r="H69" i="4" s="1"/>
  <c r="R196" i="4"/>
  <c r="Q106" i="4"/>
  <c r="C166" i="4"/>
  <c r="C159" i="4" s="1"/>
  <c r="E106" i="4"/>
  <c r="E99" i="4" s="1"/>
  <c r="D16" i="4"/>
  <c r="D9" i="4" s="1"/>
  <c r="M196" i="4"/>
  <c r="M189" i="4" s="1"/>
  <c r="O196" i="4"/>
  <c r="O189" i="4" s="1"/>
  <c r="C136" i="4"/>
  <c r="C129" i="4" s="1"/>
  <c r="K286" i="4"/>
  <c r="K279" i="4" s="1"/>
  <c r="F91" i="4"/>
  <c r="F84" i="4" s="1"/>
  <c r="R91" i="4"/>
  <c r="M211" i="4"/>
  <c r="M204" i="4" s="1"/>
  <c r="I151" i="4"/>
  <c r="I144" i="4" s="1"/>
  <c r="R226" i="4"/>
  <c r="G106" i="4"/>
  <c r="G99" i="4" s="1"/>
  <c r="N151" i="4"/>
  <c r="N144" i="4" s="1"/>
  <c r="F31" i="4"/>
  <c r="F24" i="4" s="1"/>
  <c r="G121" i="4"/>
  <c r="G114" i="4" s="1"/>
  <c r="D196" i="4"/>
  <c r="D189" i="4" s="1"/>
  <c r="Q301" i="4"/>
  <c r="Q91" i="4"/>
  <c r="J31" i="4"/>
  <c r="J24" i="4" s="1"/>
  <c r="O121" i="4"/>
  <c r="O114" i="4" s="1"/>
  <c r="R211" i="4"/>
  <c r="R46" i="4"/>
  <c r="R121" i="4"/>
  <c r="R114" i="4" s="1"/>
  <c r="N46" i="4"/>
  <c r="N39" i="4" s="1"/>
  <c r="H301" i="4"/>
  <c r="H294" i="4" s="1"/>
  <c r="D91" i="4"/>
  <c r="D84" i="4" s="1"/>
  <c r="Q46" i="4"/>
  <c r="Q256" i="4"/>
  <c r="G271" i="4"/>
  <c r="G264" i="4" s="1"/>
  <c r="P256" i="4"/>
  <c r="P249" i="4" s="1"/>
  <c r="Q226" i="4"/>
  <c r="L16" i="4"/>
  <c r="L9" i="4" s="1"/>
  <c r="C46" i="4"/>
  <c r="C39" i="4" s="1"/>
  <c r="Q181" i="4"/>
  <c r="F286" i="4"/>
  <c r="F279" i="4" s="1"/>
  <c r="R76" i="4"/>
  <c r="K91" i="4"/>
  <c r="K84" i="4" s="1"/>
  <c r="Q241" i="4"/>
  <c r="E286" i="4"/>
  <c r="E279" i="4" s="1"/>
  <c r="R166" i="4"/>
  <c r="C301" i="4"/>
  <c r="C294" i="4" s="1"/>
  <c r="P241" i="4"/>
  <c r="E241" i="4"/>
  <c r="E234" i="4" s="1"/>
  <c r="P76" i="4"/>
  <c r="R241" i="4"/>
  <c r="H61" i="4"/>
  <c r="H54" i="4" s="1"/>
  <c r="I241" i="4"/>
  <c r="I234" i="4" s="1"/>
  <c r="J181" i="4"/>
  <c r="J174" i="4" s="1"/>
  <c r="P136" i="4"/>
  <c r="R301" i="4"/>
  <c r="R181" i="4"/>
  <c r="D151" i="4"/>
  <c r="D144" i="4" s="1"/>
  <c r="R256" i="4"/>
  <c r="I226" i="4"/>
  <c r="I219" i="4" s="1"/>
  <c r="P211" i="4"/>
  <c r="M61" i="4"/>
  <c r="M54" i="4" s="1"/>
  <c r="P286" i="4"/>
  <c r="P279" i="4" s="1"/>
  <c r="Q211" i="4"/>
  <c r="H166" i="4"/>
  <c r="H159" i="4" s="1"/>
  <c r="K301" i="4"/>
  <c r="K294" i="4" s="1"/>
  <c r="D181" i="4"/>
  <c r="D174" i="4" s="1"/>
  <c r="F151" i="4"/>
  <c r="F144" i="4" s="1"/>
  <c r="M16" i="4"/>
  <c r="M9" i="4" s="1"/>
  <c r="P106" i="4"/>
  <c r="E121" i="4"/>
  <c r="E114" i="4" s="1"/>
  <c r="J136" i="4"/>
  <c r="J129" i="4" s="1"/>
  <c r="D46" i="4"/>
  <c r="D39" i="4" s="1"/>
  <c r="L91" i="4"/>
  <c r="L84" i="4" s="1"/>
  <c r="Q151" i="4"/>
  <c r="E181" i="4"/>
  <c r="E174" i="4" s="1"/>
  <c r="L241" i="4"/>
  <c r="L234" i="4" s="1"/>
  <c r="P46" i="4"/>
  <c r="P39" i="4" s="1"/>
  <c r="F211" i="4"/>
  <c r="F204" i="4" s="1"/>
  <c r="N136" i="4"/>
  <c r="N129" i="4" s="1"/>
  <c r="L286" i="4"/>
  <c r="L279" i="4" s="1"/>
  <c r="Q271" i="4"/>
  <c r="K46" i="4"/>
  <c r="K39" i="4" s="1"/>
  <c r="P121" i="4"/>
  <c r="K151" i="4"/>
  <c r="K144" i="4" s="1"/>
  <c r="P181" i="4"/>
  <c r="J241" i="4"/>
  <c r="J234" i="4" s="1"/>
  <c r="H181" i="4"/>
  <c r="H174" i="4" s="1"/>
  <c r="P301" i="4"/>
  <c r="Q16" i="4"/>
  <c r="E196" i="4"/>
  <c r="E189" i="4" s="1"/>
  <c r="D286" i="4"/>
  <c r="D279" i="4" s="1"/>
  <c r="J166" i="4"/>
  <c r="J159" i="4" s="1"/>
  <c r="J91" i="4"/>
  <c r="J84" i="4" s="1"/>
  <c r="I211" i="4"/>
  <c r="I204" i="4" s="1"/>
  <c r="O226" i="4"/>
  <c r="O219" i="4" s="1"/>
  <c r="F61" i="4"/>
  <c r="F54" i="4" s="1"/>
  <c r="M166" i="4"/>
  <c r="M159" i="4" s="1"/>
  <c r="C271" i="4"/>
  <c r="C264" i="4" s="1"/>
  <c r="K106" i="4"/>
  <c r="K99" i="4" s="1"/>
  <c r="G136" i="4"/>
  <c r="G129" i="4" s="1"/>
  <c r="J121" i="4"/>
  <c r="J114" i="4" s="1"/>
  <c r="N196" i="4"/>
  <c r="N189" i="4" s="1"/>
  <c r="P226" i="4"/>
  <c r="H196" i="4"/>
  <c r="H189" i="4" s="1"/>
  <c r="AF12" i="6"/>
  <c r="M12" i="6" s="1"/>
  <c r="M13" i="6" s="1"/>
  <c r="AI42" i="6"/>
  <c r="P42" i="6" s="1"/>
  <c r="P43" i="6" s="1"/>
  <c r="AF42" i="6"/>
  <c r="M42" i="6" s="1"/>
  <c r="M43" i="6" s="1"/>
  <c r="AM30" i="6"/>
  <c r="AJ84" i="6"/>
  <c r="Q84" i="6" s="1"/>
  <c r="Q85" i="6" s="1"/>
  <c r="AD54" i="6"/>
  <c r="K54" i="6" s="1"/>
  <c r="K55" i="6" s="1"/>
  <c r="AF102" i="6"/>
  <c r="M102" i="6" s="1"/>
  <c r="M103" i="6" s="1"/>
  <c r="AL18" i="6"/>
  <c r="AH114" i="6"/>
  <c r="O114" i="6" s="1"/>
  <c r="O115" i="6" s="1"/>
  <c r="Z120" i="6"/>
  <c r="G120" i="6" s="1"/>
  <c r="G121" i="6" s="1"/>
  <c r="V48" i="6"/>
  <c r="AL108" i="6"/>
  <c r="Z114" i="6"/>
  <c r="G114" i="6" s="1"/>
  <c r="G115" i="6" s="1"/>
  <c r="AJ30" i="6"/>
  <c r="Q30" i="6" s="1"/>
  <c r="Q31" i="6" s="1"/>
  <c r="AF18" i="6"/>
  <c r="M18" i="6" s="1"/>
  <c r="M19" i="6" s="1"/>
  <c r="AI66" i="6"/>
  <c r="P66" i="6" s="1"/>
  <c r="P67" i="6" s="1"/>
  <c r="Y120" i="6"/>
  <c r="F120" i="6" s="1"/>
  <c r="F121" i="6" s="1"/>
  <c r="AD72" i="6"/>
  <c r="K72" i="6" s="1"/>
  <c r="K73" i="6" s="1"/>
  <c r="AB114" i="6"/>
  <c r="I114" i="6" s="1"/>
  <c r="I115" i="6" s="1"/>
  <c r="AL6" i="6"/>
  <c r="X54" i="6"/>
  <c r="E54" i="6" s="1"/>
  <c r="E55" i="6" s="1"/>
  <c r="Y30" i="6"/>
  <c r="F30" i="6" s="1"/>
  <c r="F31" i="6" s="1"/>
  <c r="AI6" i="6"/>
  <c r="P6" i="6" s="1"/>
  <c r="P7" i="6" s="1"/>
  <c r="AB120" i="6"/>
  <c r="I120" i="6" s="1"/>
  <c r="I121" i="6" s="1"/>
  <c r="AO12" i="6"/>
  <c r="AB6" i="6"/>
  <c r="I6" i="6" s="1"/>
  <c r="I7" i="6" s="1"/>
  <c r="AO72" i="6"/>
  <c r="AJ18" i="6"/>
  <c r="Q18" i="6" s="1"/>
  <c r="Q19" i="6" s="1"/>
  <c r="AJ66" i="6"/>
  <c r="Q66" i="6" s="1"/>
  <c r="Q67" i="6" s="1"/>
  <c r="AE54" i="6"/>
  <c r="L54" i="6" s="1"/>
  <c r="L55" i="6" s="1"/>
  <c r="AE12" i="6"/>
  <c r="L12" i="6" s="1"/>
  <c r="L13" i="6" s="1"/>
  <c r="Z18" i="6"/>
  <c r="G18" i="6" s="1"/>
  <c r="G19" i="6" s="1"/>
  <c r="AK36" i="6"/>
  <c r="R36" i="6" s="1"/>
  <c r="R37" i="6" s="1"/>
  <c r="AK42" i="6"/>
  <c r="R42" i="6" s="1"/>
  <c r="R43" i="6" s="1"/>
  <c r="AI84" i="6"/>
  <c r="P84" i="6" s="1"/>
  <c r="P85" i="6" s="1"/>
  <c r="AN36" i="6"/>
  <c r="AK30" i="6"/>
  <c r="R30" i="6" s="1"/>
  <c r="R31" i="6" s="1"/>
  <c r="AJ120" i="6"/>
  <c r="Q120" i="6" s="1"/>
  <c r="Q121" i="6" s="1"/>
  <c r="AA114" i="6"/>
  <c r="H114" i="6" s="1"/>
  <c r="H115" i="6" s="1"/>
  <c r="Z30" i="6"/>
  <c r="G30" i="6" s="1"/>
  <c r="G31" i="6" s="1"/>
  <c r="AF114" i="6"/>
  <c r="M114" i="6" s="1"/>
  <c r="M115" i="6" s="1"/>
  <c r="W12" i="6"/>
  <c r="D12" i="6" s="1"/>
  <c r="D13" i="6" s="1"/>
  <c r="AE108" i="6"/>
  <c r="L108" i="6" s="1"/>
  <c r="L109" i="6" s="1"/>
  <c r="AL48" i="6"/>
  <c r="AD24" i="6"/>
  <c r="K24" i="6" s="1"/>
  <c r="K25" i="6" s="1"/>
  <c r="AO108" i="6"/>
  <c r="AE90" i="6"/>
  <c r="L90" i="6" s="1"/>
  <c r="L91" i="6" s="1"/>
  <c r="AJ42" i="6"/>
  <c r="Q42" i="6" s="1"/>
  <c r="Q43" i="6" s="1"/>
  <c r="AK72" i="6"/>
  <c r="R72" i="6" s="1"/>
  <c r="R73" i="6" s="1"/>
  <c r="AF90" i="6"/>
  <c r="M90" i="6" s="1"/>
  <c r="M91" i="6" s="1"/>
  <c r="AH18" i="6"/>
  <c r="O18" i="6" s="1"/>
  <c r="O19" i="6" s="1"/>
  <c r="AO96" i="6"/>
  <c r="AJ102" i="6"/>
  <c r="Q102" i="6" s="1"/>
  <c r="Q103" i="6" s="1"/>
  <c r="Y90" i="6"/>
  <c r="F90" i="6" s="1"/>
  <c r="F91" i="6" s="1"/>
  <c r="AI12" i="6"/>
  <c r="P12" i="6" s="1"/>
  <c r="P13" i="6" s="1"/>
  <c r="AN18" i="6"/>
  <c r="AA84" i="6"/>
  <c r="H84" i="6" s="1"/>
  <c r="H85" i="6" s="1"/>
  <c r="AN48" i="6"/>
  <c r="AJ36" i="6"/>
  <c r="Q36" i="6" s="1"/>
  <c r="Q37" i="6" s="1"/>
  <c r="AO60" i="6"/>
  <c r="V6" i="6"/>
  <c r="Y42" i="6"/>
  <c r="F42" i="6" s="1"/>
  <c r="F43" i="6" s="1"/>
  <c r="AN120" i="6"/>
  <c r="X108" i="6"/>
  <c r="E108" i="6" s="1"/>
  <c r="E109" i="6" s="1"/>
  <c r="V84" i="6"/>
  <c r="AM6" i="6"/>
  <c r="X84" i="6"/>
  <c r="E84" i="6" s="1"/>
  <c r="E85" i="6" s="1"/>
  <c r="W120" i="6"/>
  <c r="D120" i="6" s="1"/>
  <c r="D121" i="6" s="1"/>
  <c r="AM54" i="6"/>
  <c r="AC6" i="6"/>
  <c r="J6" i="6" s="1"/>
  <c r="J7" i="6" s="1"/>
  <c r="W90" i="6"/>
  <c r="D90" i="6" s="1"/>
  <c r="D91" i="6" s="1"/>
  <c r="AN84" i="6"/>
  <c r="AD108" i="6"/>
  <c r="K108" i="6" s="1"/>
  <c r="K109" i="6" s="1"/>
  <c r="AK54" i="6"/>
  <c r="R54" i="6" s="1"/>
  <c r="R55" i="6" s="1"/>
  <c r="X36" i="6"/>
  <c r="E36" i="6" s="1"/>
  <c r="E37" i="6" s="1"/>
  <c r="AH36" i="6"/>
  <c r="O36" i="6" s="1"/>
  <c r="O37" i="6" s="1"/>
  <c r="AC60" i="6"/>
  <c r="J60" i="6" s="1"/>
  <c r="J61" i="6" s="1"/>
  <c r="W108" i="6"/>
  <c r="D108" i="6" s="1"/>
  <c r="D109" i="6" s="1"/>
  <c r="AL60" i="6"/>
  <c r="AK90" i="6"/>
  <c r="R90" i="6" s="1"/>
  <c r="R91" i="6" s="1"/>
  <c r="AA108" i="6"/>
  <c r="H108" i="6" s="1"/>
  <c r="H109" i="6" s="1"/>
  <c r="AK12" i="6"/>
  <c r="R12" i="6" s="1"/>
  <c r="R13" i="6" s="1"/>
  <c r="AN66" i="6"/>
  <c r="X6" i="6"/>
  <c r="E6" i="6" s="1"/>
  <c r="E7" i="6" s="1"/>
  <c r="AK78" i="6"/>
  <c r="R78" i="6" s="1"/>
  <c r="R79" i="6" s="1"/>
  <c r="X66" i="6"/>
  <c r="E66" i="6" s="1"/>
  <c r="E67" i="6" s="1"/>
  <c r="V60" i="6"/>
  <c r="Y72" i="6"/>
  <c r="F72" i="6" s="1"/>
  <c r="F73" i="6" s="1"/>
  <c r="AL78" i="6"/>
  <c r="AO102" i="6"/>
  <c r="AO120" i="6"/>
  <c r="AE18" i="6"/>
  <c r="L18" i="6" s="1"/>
  <c r="L19" i="6" s="1"/>
  <c r="AO30" i="6"/>
  <c r="AI108" i="6"/>
  <c r="P108" i="6" s="1"/>
  <c r="P109" i="6" s="1"/>
  <c r="AI24" i="6"/>
  <c r="P24" i="6" s="1"/>
  <c r="P25" i="6" s="1"/>
  <c r="AC30" i="6"/>
  <c r="J30" i="6" s="1"/>
  <c r="J31" i="6" s="1"/>
  <c r="W96" i="6"/>
  <c r="D96" i="6" s="1"/>
  <c r="D97" i="6" s="1"/>
  <c r="AA42" i="6"/>
  <c r="H42" i="6" s="1"/>
  <c r="H43" i="6" s="1"/>
  <c r="AE48" i="6"/>
  <c r="L48" i="6" s="1"/>
  <c r="L49" i="6" s="1"/>
  <c r="Z90" i="6"/>
  <c r="G90" i="6" s="1"/>
  <c r="G91" i="6" s="1"/>
  <c r="AE72" i="6"/>
  <c r="L72" i="6" s="1"/>
  <c r="L73" i="6" s="1"/>
  <c r="AM48" i="6"/>
  <c r="Z12" i="6"/>
  <c r="G12" i="6" s="1"/>
  <c r="G13" i="6" s="1"/>
  <c r="AI90" i="6"/>
  <c r="P90" i="6" s="1"/>
  <c r="P91" i="6" s="1"/>
  <c r="V78" i="6"/>
  <c r="AH42" i="6"/>
  <c r="O42" i="6" s="1"/>
  <c r="O43" i="6" s="1"/>
  <c r="AG114" i="6"/>
  <c r="N114" i="6" s="1"/>
  <c r="N115" i="6" s="1"/>
  <c r="AH120" i="6"/>
  <c r="O120" i="6" s="1"/>
  <c r="O121" i="6" s="1"/>
  <c r="Y48" i="6"/>
  <c r="F48" i="6" s="1"/>
  <c r="F49" i="6" s="1"/>
  <c r="AH72" i="6"/>
  <c r="O72" i="6" s="1"/>
  <c r="O73" i="6" s="1"/>
  <c r="AN24" i="6"/>
  <c r="AM96" i="6"/>
  <c r="AD6" i="6"/>
  <c r="K6" i="6" s="1"/>
  <c r="K7" i="6" s="1"/>
  <c r="AJ96" i="6"/>
  <c r="Q96" i="6" s="1"/>
  <c r="Q97" i="6" s="1"/>
  <c r="AI60" i="6"/>
  <c r="P60" i="6" s="1"/>
  <c r="P61" i="6" s="1"/>
  <c r="W54" i="6"/>
  <c r="D54" i="6" s="1"/>
  <c r="D55" i="6" s="1"/>
  <c r="AA102" i="6"/>
  <c r="H102" i="6" s="1"/>
  <c r="H103" i="6" s="1"/>
  <c r="AJ108" i="6"/>
  <c r="Q108" i="6" s="1"/>
  <c r="Q109" i="6" s="1"/>
  <c r="AI96" i="6"/>
  <c r="P96" i="6" s="1"/>
  <c r="P97" i="6" s="1"/>
  <c r="AK18" i="6"/>
  <c r="R18" i="6" s="1"/>
  <c r="R19" i="6" s="1"/>
  <c r="AB48" i="6"/>
  <c r="I48" i="6" s="1"/>
  <c r="I49" i="6" s="1"/>
  <c r="AD66" i="6"/>
  <c r="K66" i="6" s="1"/>
  <c r="K67" i="6" s="1"/>
  <c r="AN12" i="6"/>
  <c r="AN60" i="6"/>
  <c r="AC42" i="6"/>
  <c r="J42" i="6" s="1"/>
  <c r="J43" i="6" s="1"/>
  <c r="AC102" i="6"/>
  <c r="J102" i="6" s="1"/>
  <c r="J103" i="6" s="1"/>
  <c r="X12" i="6"/>
  <c r="E12" i="6" s="1"/>
  <c r="E13" i="6" s="1"/>
  <c r="AO36" i="6"/>
  <c r="AM120" i="6"/>
  <c r="AD78" i="6"/>
  <c r="K78" i="6" s="1"/>
  <c r="K79" i="6" s="1"/>
  <c r="AL24" i="6"/>
  <c r="AL96" i="6"/>
  <c r="AI30" i="6"/>
  <c r="P30" i="6" s="1"/>
  <c r="P31" i="6" s="1"/>
  <c r="AL72" i="6"/>
  <c r="AK84" i="6"/>
  <c r="R84" i="6" s="1"/>
  <c r="R85" i="6" s="1"/>
  <c r="AK114" i="6"/>
  <c r="R114" i="6" s="1"/>
  <c r="R115" i="6" s="1"/>
  <c r="AD48" i="6"/>
  <c r="K48" i="6" s="1"/>
  <c r="K49" i="6" s="1"/>
  <c r="AA60" i="6"/>
  <c r="H60" i="6" s="1"/>
  <c r="H61" i="6" s="1"/>
  <c r="W84" i="6"/>
  <c r="D84" i="6" s="1"/>
  <c r="D85" i="6" s="1"/>
  <c r="AB42" i="6"/>
  <c r="I42" i="6" s="1"/>
  <c r="I43" i="6" s="1"/>
  <c r="Z24" i="6"/>
  <c r="G24" i="6" s="1"/>
  <c r="G25" i="6" s="1"/>
  <c r="AN114" i="6"/>
  <c r="AN108" i="6"/>
  <c r="Z36" i="6"/>
  <c r="G36" i="6" s="1"/>
  <c r="G37" i="6" s="1"/>
  <c r="AM18" i="6"/>
  <c r="AH66" i="6"/>
  <c r="O66" i="6" s="1"/>
  <c r="O67" i="6" s="1"/>
  <c r="V42" i="6"/>
  <c r="AM12" i="6"/>
  <c r="AE78" i="6"/>
  <c r="L78" i="6" s="1"/>
  <c r="L79" i="6" s="1"/>
  <c r="AK24" i="6"/>
  <c r="R24" i="6" s="1"/>
  <c r="R25" i="6" s="1"/>
  <c r="AL30" i="6"/>
  <c r="AK60" i="6"/>
  <c r="R60" i="6" s="1"/>
  <c r="R61" i="6" s="1"/>
  <c r="AM84" i="6"/>
  <c r="Y54" i="6"/>
  <c r="F54" i="6" s="1"/>
  <c r="F55" i="6" s="1"/>
  <c r="AN72" i="6"/>
  <c r="AM102" i="6"/>
  <c r="AL12" i="6"/>
  <c r="AO24" i="6"/>
  <c r="AC84" i="6"/>
  <c r="J84" i="6" s="1"/>
  <c r="J85" i="6" s="1"/>
  <c r="V96" i="6"/>
  <c r="AG66" i="6"/>
  <c r="N66" i="6" s="1"/>
  <c r="N67" i="6" s="1"/>
  <c r="AN102" i="6"/>
  <c r="V12" i="6"/>
  <c r="AN54" i="6"/>
  <c r="AK6" i="6"/>
  <c r="R6" i="6" s="1"/>
  <c r="R7" i="6" s="1"/>
  <c r="AI54" i="6"/>
  <c r="P54" i="6" s="1"/>
  <c r="P55" i="6" s="1"/>
  <c r="AA96" i="6"/>
  <c r="H96" i="6" s="1"/>
  <c r="H97" i="6" s="1"/>
  <c r="X102" i="6"/>
  <c r="E102" i="6" s="1"/>
  <c r="E103" i="6" s="1"/>
  <c r="AE66" i="6"/>
  <c r="L66" i="6" s="1"/>
  <c r="L67" i="6" s="1"/>
  <c r="Z102" i="6"/>
  <c r="G102" i="6" s="1"/>
  <c r="G103" i="6" s="1"/>
  <c r="AM60" i="6"/>
  <c r="AC108" i="6"/>
  <c r="J108" i="6" s="1"/>
  <c r="J109" i="6" s="1"/>
  <c r="AG96" i="6"/>
  <c r="N96" i="6" s="1"/>
  <c r="N97" i="6" s="1"/>
  <c r="AB30" i="6"/>
  <c r="I30" i="6" s="1"/>
  <c r="I31" i="6" s="1"/>
  <c r="AN42" i="6"/>
  <c r="AL42" i="6"/>
  <c r="AA6" i="6"/>
  <c r="H6" i="6" s="1"/>
  <c r="H7" i="6" s="1"/>
  <c r="Z84" i="6"/>
  <c r="G84" i="6" s="1"/>
  <c r="G85" i="6" s="1"/>
  <c r="AO6" i="6"/>
  <c r="V90" i="6"/>
  <c r="AI36" i="6"/>
  <c r="P36" i="6" s="1"/>
  <c r="P37" i="6" s="1"/>
  <c r="AK102" i="6"/>
  <c r="R102" i="6" s="1"/>
  <c r="R103" i="6" s="1"/>
  <c r="AM72" i="6"/>
  <c r="AC90" i="6"/>
  <c r="J90" i="6" s="1"/>
  <c r="J91" i="6" s="1"/>
  <c r="AL102" i="6"/>
  <c r="AM108" i="6"/>
  <c r="AN90" i="6"/>
  <c r="AL114" i="6"/>
  <c r="AJ48" i="6"/>
  <c r="Q48" i="6" s="1"/>
  <c r="Q49" i="6" s="1"/>
  <c r="AO18" i="6"/>
  <c r="AJ24" i="6"/>
  <c r="Q24" i="6" s="1"/>
  <c r="Q25" i="6" s="1"/>
  <c r="AH60" i="6"/>
  <c r="O60" i="6" s="1"/>
  <c r="O61" i="6" s="1"/>
  <c r="AO48" i="6"/>
  <c r="W48" i="6"/>
  <c r="D48" i="6" s="1"/>
  <c r="D49" i="6" s="1"/>
  <c r="AI120" i="6"/>
  <c r="P120" i="6" s="1"/>
  <c r="P121" i="6" s="1"/>
  <c r="AJ6" i="6"/>
  <c r="Q6" i="6" s="1"/>
  <c r="Q7" i="6" s="1"/>
  <c r="AF96" i="6"/>
  <c r="M96" i="6" s="1"/>
  <c r="M97" i="6" s="1"/>
  <c r="AO84" i="6"/>
  <c r="AO54" i="6"/>
  <c r="AB24" i="6"/>
  <c r="I24" i="6" s="1"/>
  <c r="I25" i="6" s="1"/>
  <c r="AL120" i="6"/>
  <c r="X90" i="6"/>
  <c r="E90" i="6" s="1"/>
  <c r="E91" i="6" s="1"/>
  <c r="AG102" i="6"/>
  <c r="N102" i="6" s="1"/>
  <c r="N103" i="6" s="1"/>
  <c r="AO42" i="6"/>
  <c r="AI48" i="6"/>
  <c r="P48" i="6" s="1"/>
  <c r="P49" i="6" s="1"/>
  <c r="W24" i="6"/>
  <c r="D24" i="6" s="1"/>
  <c r="D25" i="6" s="1"/>
  <c r="AJ54" i="6"/>
  <c r="Q54" i="6" s="1"/>
  <c r="Q55" i="6" s="1"/>
  <c r="AM66" i="6"/>
  <c r="V102" i="6"/>
  <c r="AN96" i="6"/>
  <c r="AN6" i="6"/>
  <c r="W102" i="6"/>
  <c r="D102" i="6" s="1"/>
  <c r="D103" i="6" s="1"/>
  <c r="Y66" i="6"/>
  <c r="F66" i="6" s="1"/>
  <c r="F67" i="6" s="1"/>
  <c r="AI72" i="6"/>
  <c r="P72" i="6" s="1"/>
  <c r="P73" i="6" s="1"/>
  <c r="AF108" i="6"/>
  <c r="M108" i="6" s="1"/>
  <c r="M109" i="6" s="1"/>
  <c r="AG90" i="6"/>
  <c r="N90" i="6" s="1"/>
  <c r="N91" i="6" s="1"/>
  <c r="AH54" i="6"/>
  <c r="O54" i="6" s="1"/>
  <c r="O55" i="6" s="1"/>
  <c r="AB102" i="6"/>
  <c r="I102" i="6" s="1"/>
  <c r="I103" i="6" s="1"/>
  <c r="AM78" i="6"/>
  <c r="AM24" i="6"/>
  <c r="AC120" i="6"/>
  <c r="J120" i="6" s="1"/>
  <c r="J121" i="6" s="1"/>
  <c r="AN78" i="6"/>
  <c r="AM114" i="6"/>
  <c r="AL84" i="6"/>
  <c r="AM36" i="6"/>
  <c r="AH108" i="6"/>
  <c r="O108" i="6" s="1"/>
  <c r="O109" i="6" s="1"/>
  <c r="AL36" i="6"/>
  <c r="AC18" i="6"/>
  <c r="J18" i="6" s="1"/>
  <c r="J19" i="6" s="1"/>
  <c r="AB54" i="6"/>
  <c r="I54" i="6" s="1"/>
  <c r="I55" i="6" s="1"/>
  <c r="AO90" i="6"/>
  <c r="AB78" i="6"/>
  <c r="I78" i="6" s="1"/>
  <c r="I79" i="6" s="1"/>
  <c r="X24" i="6"/>
  <c r="E24" i="6" s="1"/>
  <c r="E25" i="6" s="1"/>
  <c r="AK48" i="6"/>
  <c r="R48" i="6" s="1"/>
  <c r="R49" i="6" s="1"/>
  <c r="AL90" i="6"/>
  <c r="AG108" i="6"/>
  <c r="N108" i="6" s="1"/>
  <c r="N109" i="6" s="1"/>
  <c r="AF36" i="6"/>
  <c r="M36" i="6" s="1"/>
  <c r="M37" i="6" s="1"/>
  <c r="AO114" i="6"/>
  <c r="AJ114" i="6"/>
  <c r="Q114" i="6" s="1"/>
  <c r="Q115" i="6" s="1"/>
  <c r="AK96" i="6"/>
  <c r="R96" i="6" s="1"/>
  <c r="R97" i="6" s="1"/>
  <c r="AF48" i="6"/>
  <c r="M48" i="6" s="1"/>
  <c r="M49" i="6" s="1"/>
  <c r="AG6" i="6"/>
  <c r="N6" i="6" s="1"/>
  <c r="N7" i="6" s="1"/>
  <c r="AK66" i="6"/>
  <c r="R66" i="6" s="1"/>
  <c r="R67" i="6" s="1"/>
  <c r="AJ72" i="6"/>
  <c r="Q72" i="6" s="1"/>
  <c r="Q73" i="6" s="1"/>
  <c r="AL66" i="6"/>
  <c r="AL54" i="6"/>
  <c r="AO66" i="6"/>
  <c r="AB108" i="6"/>
  <c r="I108" i="6" s="1"/>
  <c r="I109" i="6" s="1"/>
  <c r="AM42" i="6"/>
  <c r="AE24" i="6"/>
  <c r="L24" i="6" s="1"/>
  <c r="L25" i="6" s="1"/>
  <c r="Y102" i="6"/>
  <c r="F102" i="6" s="1"/>
  <c r="F103" i="6" s="1"/>
  <c r="AA12" i="6"/>
  <c r="H12" i="6" s="1"/>
  <c r="H13" i="6" s="1"/>
  <c r="AJ78" i="6"/>
  <c r="Q78" i="6" s="1"/>
  <c r="Q79" i="6" s="1"/>
  <c r="AD96" i="6"/>
  <c r="K96" i="6" s="1"/>
  <c r="K97" i="6" s="1"/>
  <c r="AH24" i="6"/>
  <c r="O24" i="6" s="1"/>
  <c r="O25" i="6" s="1"/>
  <c r="AJ12" i="6"/>
  <c r="Q12" i="6" s="1"/>
  <c r="Q13" i="6" s="1"/>
  <c r="AK120" i="6"/>
  <c r="R120" i="6" s="1"/>
  <c r="R121" i="6" s="1"/>
  <c r="AM90" i="6"/>
  <c r="W42" i="6"/>
  <c r="D42" i="6" s="1"/>
  <c r="D43" i="6" s="1"/>
  <c r="Z96" i="6"/>
  <c r="G96" i="6" s="1"/>
  <c r="G97" i="6" s="1"/>
  <c r="AO78" i="6"/>
  <c r="AG36" i="6"/>
  <c r="N36" i="6" s="1"/>
  <c r="N37" i="6" s="1"/>
  <c r="AI114" i="6"/>
  <c r="P114" i="6" s="1"/>
  <c r="P115" i="6" s="1"/>
  <c r="AJ60" i="6"/>
  <c r="Q60" i="6" s="1"/>
  <c r="Q61" i="6" s="1"/>
  <c r="AD90" i="6"/>
  <c r="K90" i="6" s="1"/>
  <c r="K91" i="6" s="1"/>
  <c r="AK108" i="6"/>
  <c r="R108" i="6" s="1"/>
  <c r="R109" i="6" s="1"/>
  <c r="AJ90" i="6"/>
  <c r="Q90" i="6" s="1"/>
  <c r="Q91" i="6" s="1"/>
  <c r="AN30" i="6"/>
  <c r="Q179" i="13"/>
  <c r="O179" i="13"/>
  <c r="K179" i="13"/>
  <c r="I179" i="13"/>
  <c r="E179" i="13"/>
  <c r="C179" i="13"/>
  <c r="B180" i="13"/>
  <c r="R39" i="4" l="1"/>
  <c r="Q144" i="4"/>
  <c r="P204" i="4"/>
  <c r="R204" i="4"/>
  <c r="Q294" i="4"/>
  <c r="Q189" i="4"/>
  <c r="Q54" i="4"/>
  <c r="R189" i="4"/>
  <c r="E369" i="4"/>
  <c r="M354" i="4"/>
  <c r="I309" i="4"/>
  <c r="L339" i="4"/>
  <c r="L354" i="4"/>
  <c r="C384" i="4"/>
  <c r="E354" i="4"/>
  <c r="N369" i="4"/>
  <c r="K339" i="4"/>
  <c r="J369" i="4"/>
  <c r="F369" i="4"/>
  <c r="Q369" i="4"/>
  <c r="N339" i="4"/>
  <c r="I369" i="4"/>
  <c r="G354" i="4"/>
  <c r="M369" i="4"/>
  <c r="O354" i="4"/>
  <c r="R369" i="4"/>
  <c r="AP156" i="6"/>
  <c r="C156" i="6"/>
  <c r="AP144" i="6"/>
  <c r="C144" i="6"/>
  <c r="AP150" i="6"/>
  <c r="C150" i="6"/>
  <c r="AP132" i="6"/>
  <c r="C132" i="6"/>
  <c r="AP138" i="6"/>
  <c r="C138" i="6"/>
  <c r="AP126" i="6"/>
  <c r="C126" i="6"/>
  <c r="P174" i="4"/>
  <c r="Q204" i="4"/>
  <c r="Q174" i="4"/>
  <c r="Q129" i="4"/>
  <c r="Q159" i="4"/>
  <c r="O384" i="4"/>
  <c r="D384" i="4"/>
  <c r="I339" i="4"/>
  <c r="C339" i="4"/>
  <c r="Q339" i="4"/>
  <c r="R84" i="4"/>
  <c r="F324" i="4"/>
  <c r="F323" i="4"/>
  <c r="I384" i="4"/>
  <c r="I383" i="4"/>
  <c r="N323" i="4"/>
  <c r="N324" i="4"/>
  <c r="G309" i="4"/>
  <c r="G308" i="4"/>
  <c r="Q383" i="4"/>
  <c r="Q384" i="4"/>
  <c r="L309" i="4"/>
  <c r="L308" i="4"/>
  <c r="F339" i="4"/>
  <c r="F338" i="4"/>
  <c r="K354" i="4"/>
  <c r="K353" i="4"/>
  <c r="H308" i="4"/>
  <c r="H309" i="4"/>
  <c r="K369" i="4"/>
  <c r="K368" i="4"/>
  <c r="R384" i="4"/>
  <c r="R383" i="4"/>
  <c r="E309" i="4"/>
  <c r="E308" i="4"/>
  <c r="H384" i="4"/>
  <c r="H383" i="4"/>
  <c r="C353" i="4"/>
  <c r="C354" i="4"/>
  <c r="P383" i="4"/>
  <c r="P384" i="4"/>
  <c r="J384" i="4"/>
  <c r="J383" i="4"/>
  <c r="L324" i="4"/>
  <c r="L323" i="4"/>
  <c r="M384" i="4"/>
  <c r="M383" i="4"/>
  <c r="R323" i="4"/>
  <c r="R324" i="4"/>
  <c r="O309" i="4"/>
  <c r="O308" i="4"/>
  <c r="F383" i="4"/>
  <c r="F384" i="4"/>
  <c r="E384" i="4"/>
  <c r="E383" i="4"/>
  <c r="J323" i="4"/>
  <c r="J324" i="4"/>
  <c r="P354" i="4"/>
  <c r="P353" i="4"/>
  <c r="K308" i="4"/>
  <c r="K309" i="4"/>
  <c r="D309" i="4"/>
  <c r="D308" i="4"/>
  <c r="O339" i="4"/>
  <c r="O338" i="4"/>
  <c r="N308" i="4"/>
  <c r="N309" i="4"/>
  <c r="P339" i="4"/>
  <c r="P338" i="4"/>
  <c r="G369" i="4"/>
  <c r="G368" i="4"/>
  <c r="M309" i="4"/>
  <c r="M308" i="4"/>
  <c r="N384" i="4"/>
  <c r="N383" i="4"/>
  <c r="H338" i="4"/>
  <c r="H339" i="4"/>
  <c r="E339" i="4"/>
  <c r="E338" i="4"/>
  <c r="P324" i="4"/>
  <c r="P323" i="4"/>
  <c r="N354" i="4"/>
  <c r="N353" i="4"/>
  <c r="L369" i="4"/>
  <c r="L368" i="4"/>
  <c r="K324" i="4"/>
  <c r="K323" i="4"/>
  <c r="D369" i="4"/>
  <c r="D368" i="4"/>
  <c r="Q323" i="4"/>
  <c r="Q324" i="4"/>
  <c r="C324" i="4"/>
  <c r="C323" i="4"/>
  <c r="I354" i="4"/>
  <c r="I353" i="4"/>
  <c r="I323" i="4"/>
  <c r="I324" i="4"/>
  <c r="H354" i="4"/>
  <c r="H353" i="4"/>
  <c r="C308" i="4"/>
  <c r="C309" i="4"/>
  <c r="G339" i="4"/>
  <c r="G338" i="4"/>
  <c r="F308" i="4"/>
  <c r="F309" i="4"/>
  <c r="D339" i="4"/>
  <c r="D338" i="4"/>
  <c r="M339" i="4"/>
  <c r="M338" i="4"/>
  <c r="J354" i="4"/>
  <c r="J353" i="4"/>
  <c r="Q308" i="4"/>
  <c r="Q309" i="4"/>
  <c r="J339" i="4"/>
  <c r="J338" i="4"/>
  <c r="P369" i="4"/>
  <c r="P368" i="4"/>
  <c r="O324" i="4"/>
  <c r="O323" i="4"/>
  <c r="F354" i="4"/>
  <c r="F353" i="4"/>
  <c r="H369" i="4"/>
  <c r="H368" i="4"/>
  <c r="G324" i="4"/>
  <c r="G323" i="4"/>
  <c r="Q354" i="4"/>
  <c r="Q353" i="4"/>
  <c r="M323" i="4"/>
  <c r="M324" i="4"/>
  <c r="R309" i="4"/>
  <c r="R308" i="4"/>
  <c r="E323" i="4"/>
  <c r="E324" i="4"/>
  <c r="P308" i="4"/>
  <c r="P309" i="4"/>
  <c r="O369" i="4"/>
  <c r="O368" i="4"/>
  <c r="H324" i="4"/>
  <c r="H323" i="4"/>
  <c r="R354" i="4"/>
  <c r="R353" i="4"/>
  <c r="D323" i="4"/>
  <c r="D324" i="4"/>
  <c r="R339" i="4"/>
  <c r="R338" i="4"/>
  <c r="L383" i="4"/>
  <c r="L384" i="4"/>
  <c r="J309" i="4"/>
  <c r="J308" i="4"/>
  <c r="R249" i="4"/>
  <c r="P129" i="4"/>
  <c r="P234" i="4"/>
  <c r="Q234" i="4"/>
  <c r="R264" i="4"/>
  <c r="P144" i="4"/>
  <c r="AP102" i="6"/>
  <c r="C102" i="6"/>
  <c r="C12" i="6"/>
  <c r="AP12" i="6"/>
  <c r="V43" i="6"/>
  <c r="C42" i="6"/>
  <c r="AP42" i="6"/>
  <c r="AP78" i="6"/>
  <c r="C78" i="6"/>
  <c r="AP60" i="6"/>
  <c r="C60" i="6"/>
  <c r="AP84" i="6"/>
  <c r="C84" i="6"/>
  <c r="V7" i="6"/>
  <c r="C6" i="6"/>
  <c r="AP6" i="6"/>
  <c r="V49" i="6"/>
  <c r="AP48" i="6"/>
  <c r="C48" i="6"/>
  <c r="AP66" i="6"/>
  <c r="C66" i="6"/>
  <c r="C18" i="6"/>
  <c r="AP18" i="6"/>
  <c r="V31" i="6"/>
  <c r="C30" i="6"/>
  <c r="AP30" i="6"/>
  <c r="AP108" i="6"/>
  <c r="C108" i="6"/>
  <c r="M279" i="4"/>
  <c r="M278" i="4"/>
  <c r="K233" i="4"/>
  <c r="K234" i="4"/>
  <c r="J263" i="4"/>
  <c r="J264" i="4"/>
  <c r="O143" i="4"/>
  <c r="O144" i="4"/>
  <c r="D98" i="4"/>
  <c r="D99" i="4"/>
  <c r="E158" i="4"/>
  <c r="E159" i="4"/>
  <c r="E54" i="4"/>
  <c r="E53" i="4"/>
  <c r="H263" i="4"/>
  <c r="H264" i="4"/>
  <c r="I69" i="4"/>
  <c r="I68" i="4"/>
  <c r="F99" i="4"/>
  <c r="F98" i="4"/>
  <c r="F158" i="4"/>
  <c r="F159" i="4"/>
  <c r="Q218" i="4"/>
  <c r="Q219" i="4"/>
  <c r="L218" i="4"/>
  <c r="L219" i="4"/>
  <c r="G233" i="4"/>
  <c r="G234" i="4"/>
  <c r="L263" i="4"/>
  <c r="L264" i="4"/>
  <c r="D128" i="4"/>
  <c r="D129" i="4"/>
  <c r="R294" i="4"/>
  <c r="R293" i="4"/>
  <c r="E218" i="4"/>
  <c r="E219" i="4"/>
  <c r="E23" i="4"/>
  <c r="E24" i="4"/>
  <c r="P54" i="4"/>
  <c r="P53" i="4"/>
  <c r="O128" i="4"/>
  <c r="O129" i="4"/>
  <c r="E203" i="4"/>
  <c r="E204" i="4"/>
  <c r="G278" i="4"/>
  <c r="G279" i="4"/>
  <c r="G38" i="4"/>
  <c r="G39" i="4"/>
  <c r="D54" i="4"/>
  <c r="D53" i="4"/>
  <c r="H233" i="4"/>
  <c r="H234" i="4"/>
  <c r="O263" i="4"/>
  <c r="O264" i="4"/>
  <c r="G218" i="4"/>
  <c r="G219" i="4"/>
  <c r="P69" i="4"/>
  <c r="P68" i="4"/>
  <c r="L54" i="4"/>
  <c r="L53" i="4"/>
  <c r="K8" i="4"/>
  <c r="K9" i="4"/>
  <c r="Q98" i="4"/>
  <c r="Q99" i="4"/>
  <c r="O278" i="4"/>
  <c r="O279" i="4"/>
  <c r="O84" i="4"/>
  <c r="O83" i="4"/>
  <c r="R279" i="4"/>
  <c r="R278" i="4"/>
  <c r="L188" i="4"/>
  <c r="L189" i="4"/>
  <c r="K263" i="4"/>
  <c r="K264" i="4"/>
  <c r="Q248" i="4"/>
  <c r="Q249" i="4"/>
  <c r="C203" i="4"/>
  <c r="C204" i="4"/>
  <c r="M39" i="4"/>
  <c r="M38" i="4"/>
  <c r="N84" i="4"/>
  <c r="N83" i="4"/>
  <c r="G248" i="4"/>
  <c r="G249" i="4"/>
  <c r="P263" i="4"/>
  <c r="P264" i="4"/>
  <c r="F68" i="4"/>
  <c r="F69" i="4"/>
  <c r="N233" i="4"/>
  <c r="N234" i="4"/>
  <c r="D114" i="4"/>
  <c r="D113" i="4"/>
  <c r="L173" i="4"/>
  <c r="L174" i="4"/>
  <c r="G83" i="4"/>
  <c r="G84" i="4"/>
  <c r="F173" i="4"/>
  <c r="F174" i="4"/>
  <c r="R54" i="4"/>
  <c r="R53" i="4"/>
  <c r="P99" i="4"/>
  <c r="P98" i="4"/>
  <c r="J68" i="4"/>
  <c r="J69" i="4"/>
  <c r="C9" i="4"/>
  <c r="C8" i="4"/>
  <c r="K113" i="4"/>
  <c r="K114" i="4"/>
  <c r="I9" i="4"/>
  <c r="I8" i="4"/>
  <c r="N263" i="4"/>
  <c r="N264" i="4"/>
  <c r="F294" i="4"/>
  <c r="F293" i="4"/>
  <c r="G53" i="4"/>
  <c r="G54" i="4"/>
  <c r="R173" i="4"/>
  <c r="R174" i="4"/>
  <c r="J99" i="4"/>
  <c r="J98" i="4"/>
  <c r="O99" i="4"/>
  <c r="O98" i="4"/>
  <c r="J39" i="4"/>
  <c r="J38" i="4"/>
  <c r="I263" i="4"/>
  <c r="I264" i="4"/>
  <c r="R158" i="4"/>
  <c r="R159" i="4"/>
  <c r="J203" i="4"/>
  <c r="J204" i="4"/>
  <c r="J218" i="4"/>
  <c r="J219" i="4"/>
  <c r="L158" i="4"/>
  <c r="L159" i="4"/>
  <c r="J294" i="4"/>
  <c r="J293" i="4"/>
  <c r="J8" i="4"/>
  <c r="J9" i="4"/>
  <c r="L39" i="4"/>
  <c r="L38" i="4"/>
  <c r="C218" i="4"/>
  <c r="C219" i="4"/>
  <c r="M99" i="4"/>
  <c r="M98" i="4"/>
  <c r="G69" i="4"/>
  <c r="G68" i="4"/>
  <c r="Q69" i="4"/>
  <c r="Q68" i="4"/>
  <c r="Q263" i="4"/>
  <c r="Q264" i="4"/>
  <c r="H278" i="4"/>
  <c r="H279" i="4"/>
  <c r="D233" i="4"/>
  <c r="D234" i="4"/>
  <c r="I128" i="4"/>
  <c r="I129" i="4"/>
  <c r="R233" i="4"/>
  <c r="R234" i="4"/>
  <c r="AP90" i="6"/>
  <c r="C90" i="6"/>
  <c r="AP96" i="6"/>
  <c r="C96" i="6"/>
  <c r="AP72" i="6"/>
  <c r="C72" i="6"/>
  <c r="AP114" i="6"/>
  <c r="C114" i="6"/>
  <c r="AP120" i="6"/>
  <c r="C120" i="6"/>
  <c r="C54" i="6"/>
  <c r="AP54" i="6"/>
  <c r="V37" i="6"/>
  <c r="AP36" i="6"/>
  <c r="C36" i="6"/>
  <c r="C24" i="6"/>
  <c r="AP24" i="6"/>
  <c r="M24" i="4"/>
  <c r="M23" i="4"/>
  <c r="E248" i="4"/>
  <c r="E249" i="4"/>
  <c r="P113" i="4"/>
  <c r="P114" i="4"/>
  <c r="I54" i="4"/>
  <c r="I53" i="4"/>
  <c r="M113" i="4"/>
  <c r="M114" i="4"/>
  <c r="D263" i="4"/>
  <c r="D264" i="4"/>
  <c r="H99" i="4"/>
  <c r="H98" i="4"/>
  <c r="J248" i="4"/>
  <c r="J249" i="4"/>
  <c r="N218" i="4"/>
  <c r="N219" i="4"/>
  <c r="R143" i="4"/>
  <c r="R144" i="4"/>
  <c r="M263" i="4"/>
  <c r="M264" i="4"/>
  <c r="I188" i="4"/>
  <c r="I189" i="4"/>
  <c r="K218" i="4"/>
  <c r="K219" i="4"/>
  <c r="K54" i="4"/>
  <c r="K53" i="4"/>
  <c r="Q84" i="4"/>
  <c r="Q83" i="4"/>
  <c r="C188" i="4"/>
  <c r="C189" i="4"/>
  <c r="P218" i="4"/>
  <c r="P219" i="4"/>
  <c r="K173" i="4"/>
  <c r="K174" i="4"/>
  <c r="C113" i="4"/>
  <c r="C114" i="4"/>
  <c r="C99" i="4"/>
  <c r="C98" i="4"/>
  <c r="J143" i="4"/>
  <c r="J144" i="4"/>
  <c r="G293" i="4"/>
  <c r="G294" i="4"/>
  <c r="I293" i="4"/>
  <c r="I294" i="4"/>
  <c r="K158" i="4"/>
  <c r="K159" i="4"/>
  <c r="L113" i="4"/>
  <c r="L114" i="4"/>
  <c r="I248" i="4"/>
  <c r="I249" i="4"/>
  <c r="E128" i="4"/>
  <c r="E129" i="4"/>
  <c r="H24" i="4"/>
  <c r="H23" i="4"/>
  <c r="O158" i="4"/>
  <c r="O159" i="4"/>
  <c r="C248" i="4"/>
  <c r="C249" i="4"/>
  <c r="C24" i="4"/>
  <c r="C23" i="4"/>
  <c r="K128" i="4"/>
  <c r="K129" i="4"/>
  <c r="N248" i="4"/>
  <c r="N249" i="4"/>
  <c r="I279" i="4"/>
  <c r="I278" i="4"/>
  <c r="G203" i="4"/>
  <c r="G204" i="4"/>
  <c r="P158" i="4"/>
  <c r="P159" i="4"/>
  <c r="F218" i="4"/>
  <c r="F219" i="4"/>
  <c r="Q24" i="4"/>
  <c r="Q23" i="4"/>
  <c r="Q279" i="4"/>
  <c r="Q278" i="4"/>
  <c r="Q39" i="4"/>
  <c r="Q38" i="4"/>
  <c r="F248" i="4"/>
  <c r="F249" i="4"/>
  <c r="K188" i="4"/>
  <c r="K189" i="4"/>
  <c r="M233" i="4"/>
  <c r="M234" i="4"/>
  <c r="M84" i="4"/>
  <c r="M83" i="4"/>
  <c r="N279" i="4"/>
  <c r="N278" i="4"/>
  <c r="E9" i="4"/>
  <c r="E8" i="4"/>
  <c r="H143" i="4"/>
  <c r="H144" i="4"/>
  <c r="G24" i="4"/>
  <c r="G23" i="4"/>
  <c r="O293" i="4"/>
  <c r="O294" i="4"/>
  <c r="H9" i="4"/>
  <c r="H8" i="4"/>
  <c r="P293" i="4"/>
  <c r="P294" i="4"/>
  <c r="P83" i="4"/>
  <c r="P84" i="4"/>
  <c r="O38" i="4"/>
  <c r="O39" i="4"/>
  <c r="D24" i="4"/>
  <c r="D23" i="4"/>
  <c r="R98" i="4"/>
  <c r="R99" i="4"/>
  <c r="C233" i="4"/>
  <c r="C234" i="4"/>
  <c r="C143" i="4"/>
  <c r="C144" i="4"/>
  <c r="E83" i="4"/>
  <c r="E84" i="4"/>
  <c r="M218" i="4"/>
  <c r="M219" i="4"/>
  <c r="L128" i="4"/>
  <c r="L129" i="4"/>
  <c r="N8" i="4"/>
  <c r="N9" i="4"/>
  <c r="I114" i="4"/>
  <c r="I113" i="4"/>
  <c r="H248" i="4"/>
  <c r="H249" i="4"/>
  <c r="Q9" i="4"/>
  <c r="Q8" i="4"/>
  <c r="N158" i="4"/>
  <c r="N159" i="4"/>
  <c r="E263" i="4"/>
  <c r="E264" i="4"/>
  <c r="D203" i="4"/>
  <c r="D204" i="4"/>
  <c r="L23" i="4"/>
  <c r="L24" i="4"/>
  <c r="I98" i="4"/>
  <c r="I99" i="4"/>
  <c r="R69" i="4"/>
  <c r="R68" i="4"/>
  <c r="F128" i="4"/>
  <c r="F129" i="4"/>
  <c r="D218" i="4"/>
  <c r="D219" i="4"/>
  <c r="H203" i="4"/>
  <c r="H204" i="4"/>
  <c r="R218" i="4"/>
  <c r="R219" i="4"/>
  <c r="D248" i="4"/>
  <c r="D249" i="4"/>
  <c r="O53" i="4"/>
  <c r="O54" i="4"/>
  <c r="R9" i="4"/>
  <c r="R8" i="4"/>
  <c r="R23" i="4"/>
  <c r="R24" i="4"/>
  <c r="D293" i="4"/>
  <c r="D294" i="4"/>
  <c r="P9" i="4"/>
  <c r="P8" i="4"/>
  <c r="F113" i="4"/>
  <c r="F114" i="4"/>
  <c r="M248" i="4"/>
  <c r="M249" i="4"/>
  <c r="O173" i="4"/>
  <c r="O174" i="4"/>
  <c r="P24" i="4"/>
  <c r="P23" i="4"/>
  <c r="Q180" i="13"/>
  <c r="O180" i="13"/>
  <c r="K180" i="13"/>
  <c r="I180" i="13"/>
  <c r="E180" i="13"/>
  <c r="C180" i="13"/>
  <c r="B181" i="13"/>
  <c r="S150" i="6" l="1"/>
  <c r="S151" i="6" s="1"/>
  <c r="C151" i="6"/>
  <c r="S144" i="6"/>
  <c r="S145" i="6" s="1"/>
  <c r="C145" i="6"/>
  <c r="S156" i="6"/>
  <c r="S157" i="6" s="1"/>
  <c r="C157" i="6"/>
  <c r="S126" i="6"/>
  <c r="S127" i="6" s="1"/>
  <c r="C127" i="6"/>
  <c r="S138" i="6"/>
  <c r="S139" i="6" s="1"/>
  <c r="C139" i="6"/>
  <c r="S132" i="6"/>
  <c r="S133" i="6" s="1"/>
  <c r="C133" i="6"/>
  <c r="C25" i="6"/>
  <c r="S24" i="6"/>
  <c r="S25" i="6" s="1"/>
  <c r="D5" i="2" s="1"/>
  <c r="C121" i="6"/>
  <c r="S120" i="6"/>
  <c r="S121" i="6" s="1"/>
  <c r="C115" i="6"/>
  <c r="S114" i="6"/>
  <c r="S115" i="6" s="1"/>
  <c r="C73" i="6"/>
  <c r="S72" i="6"/>
  <c r="S73" i="6" s="1"/>
  <c r="C97" i="6"/>
  <c r="S96" i="6"/>
  <c r="S97" i="6" s="1"/>
  <c r="C91" i="6"/>
  <c r="S90" i="6"/>
  <c r="S91" i="6" s="1"/>
  <c r="C109" i="6"/>
  <c r="S108" i="6"/>
  <c r="S109" i="6" s="1"/>
  <c r="C19" i="6"/>
  <c r="S18" i="6"/>
  <c r="S19" i="6" s="1"/>
  <c r="D4" i="2" s="1"/>
  <c r="C43" i="6"/>
  <c r="S42" i="6"/>
  <c r="S43" i="6" s="1"/>
  <c r="C103" i="6"/>
  <c r="S102" i="6"/>
  <c r="S103" i="6" s="1"/>
  <c r="C37" i="6"/>
  <c r="S36" i="6"/>
  <c r="S37" i="6" s="1"/>
  <c r="D7" i="2" s="1"/>
  <c r="C55" i="6"/>
  <c r="S54" i="6"/>
  <c r="S55" i="6" s="1"/>
  <c r="C31" i="6"/>
  <c r="S30" i="6"/>
  <c r="S31" i="6" s="1"/>
  <c r="D6" i="2" s="1"/>
  <c r="C67" i="6"/>
  <c r="S66" i="6"/>
  <c r="S67" i="6" s="1"/>
  <c r="C49" i="6"/>
  <c r="S48" i="6"/>
  <c r="S49" i="6" s="1"/>
  <c r="C7" i="6"/>
  <c r="S6" i="6"/>
  <c r="C85" i="6"/>
  <c r="S84" i="6"/>
  <c r="S85" i="6" s="1"/>
  <c r="C61" i="6"/>
  <c r="S60" i="6"/>
  <c r="S61" i="6" s="1"/>
  <c r="C79" i="6"/>
  <c r="S78" i="6"/>
  <c r="S79" i="6" s="1"/>
  <c r="C13" i="6"/>
  <c r="S12" i="6"/>
  <c r="S13" i="6" s="1"/>
  <c r="D3" i="2" s="1"/>
  <c r="Q181" i="13"/>
  <c r="O181" i="13"/>
  <c r="K181" i="13"/>
  <c r="E181" i="13"/>
  <c r="C181" i="13"/>
  <c r="I181" i="13"/>
  <c r="B182" i="13"/>
  <c r="S7" i="6" l="1"/>
  <c r="D2" i="2" s="1"/>
  <c r="Q182" i="13"/>
  <c r="O182" i="13"/>
  <c r="K182" i="13"/>
  <c r="I182" i="13"/>
  <c r="E182" i="13"/>
  <c r="C182" i="13"/>
  <c r="B183" i="13"/>
  <c r="E26" i="2" l="1"/>
  <c r="E2" i="2"/>
  <c r="T7" i="6" s="1"/>
  <c r="E24" i="2"/>
  <c r="E27" i="2"/>
  <c r="E23" i="2"/>
  <c r="E22" i="2"/>
  <c r="E25" i="2"/>
  <c r="E21" i="2"/>
  <c r="T157" i="6" s="1"/>
  <c r="E20" i="2"/>
  <c r="T151" i="6" s="1"/>
  <c r="E4" i="2"/>
  <c r="T19" i="6" s="1"/>
  <c r="E10" i="2"/>
  <c r="T55" i="6" s="1"/>
  <c r="E17" i="2"/>
  <c r="T97" i="6" s="1"/>
  <c r="E18" i="2"/>
  <c r="T103" i="6" s="1"/>
  <c r="E12" i="2"/>
  <c r="T67" i="6" s="1"/>
  <c r="E14" i="2"/>
  <c r="T79" i="6" s="1"/>
  <c r="E16" i="2"/>
  <c r="T91" i="6" s="1"/>
  <c r="E8" i="2"/>
  <c r="T43" i="6" s="1"/>
  <c r="E6" i="2"/>
  <c r="T31" i="6" s="1"/>
  <c r="E11" i="2"/>
  <c r="T61" i="6" s="1"/>
  <c r="E15" i="2"/>
  <c r="T85" i="6" s="1"/>
  <c r="E5" i="2"/>
  <c r="T25" i="6" s="1"/>
  <c r="E13" i="2"/>
  <c r="T73" i="6" s="1"/>
  <c r="E19" i="2"/>
  <c r="T145" i="6" s="1"/>
  <c r="E7" i="2"/>
  <c r="T37" i="6" s="1"/>
  <c r="E9" i="2"/>
  <c r="T49" i="6" s="1"/>
  <c r="E3" i="2"/>
  <c r="T13" i="6" s="1"/>
  <c r="Q183" i="13"/>
  <c r="O183" i="13"/>
  <c r="K183" i="13"/>
  <c r="I183" i="13"/>
  <c r="E183" i="13"/>
  <c r="C183" i="13"/>
  <c r="B184" i="13"/>
  <c r="T121" i="6" l="1"/>
  <c r="T139" i="6"/>
  <c r="T109" i="6"/>
  <c r="T127" i="6"/>
  <c r="T115" i="6"/>
  <c r="T133" i="6"/>
  <c r="Q184" i="13"/>
  <c r="O184" i="13"/>
  <c r="K184" i="13"/>
  <c r="I184" i="13"/>
  <c r="E184" i="13"/>
  <c r="C184" i="13"/>
  <c r="B185" i="13"/>
  <c r="Q185" i="13" l="1"/>
  <c r="O185" i="13"/>
  <c r="K185" i="13"/>
  <c r="E185" i="13"/>
  <c r="C185" i="13"/>
  <c r="I185" i="13"/>
  <c r="B186" i="13"/>
  <c r="Q186" i="13" l="1"/>
  <c r="O186" i="13"/>
  <c r="K186" i="13"/>
  <c r="I186" i="13"/>
  <c r="E186" i="13"/>
  <c r="C186" i="13"/>
  <c r="B187" i="13"/>
  <c r="Q187" i="13" l="1"/>
  <c r="O187" i="13"/>
  <c r="K187" i="13"/>
  <c r="I187" i="13"/>
  <c r="E187" i="13"/>
  <c r="C187" i="13"/>
  <c r="B188" i="13"/>
  <c r="Q188" i="13" l="1"/>
  <c r="O188" i="13"/>
  <c r="K188" i="13"/>
  <c r="I188" i="13"/>
  <c r="E188" i="13"/>
  <c r="C188" i="13"/>
  <c r="B189" i="13"/>
  <c r="Q189" i="13" l="1"/>
  <c r="O189" i="13"/>
  <c r="K189" i="13"/>
  <c r="E189" i="13"/>
  <c r="C189" i="13"/>
  <c r="I189" i="13"/>
  <c r="B190" i="13"/>
  <c r="Q190" i="13" l="1"/>
  <c r="O190" i="13"/>
  <c r="K190" i="13"/>
  <c r="I190" i="13"/>
  <c r="E190" i="13"/>
  <c r="C190" i="13"/>
  <c r="B191" i="13"/>
  <c r="Q191" i="13" l="1"/>
  <c r="O191" i="13"/>
  <c r="K191" i="13"/>
  <c r="I191" i="13"/>
  <c r="E191" i="13"/>
  <c r="C191" i="13"/>
  <c r="B192" i="13"/>
  <c r="Q192" i="13" l="1"/>
  <c r="O192" i="13"/>
  <c r="K192" i="13"/>
  <c r="I192" i="13"/>
  <c r="E192" i="13"/>
  <c r="C192" i="13"/>
  <c r="B193" i="13"/>
  <c r="Q193" i="13" l="1"/>
  <c r="O193" i="13"/>
  <c r="K193" i="13"/>
  <c r="E193" i="13"/>
  <c r="C193" i="13"/>
  <c r="I193" i="13"/>
  <c r="B194" i="13"/>
  <c r="Q194" i="13" l="1"/>
  <c r="O194" i="13"/>
  <c r="K194" i="13"/>
  <c r="I194" i="13"/>
  <c r="E194" i="13"/>
  <c r="C194" i="13"/>
  <c r="B195" i="13"/>
  <c r="Q195" i="13" l="1"/>
  <c r="O195" i="13"/>
  <c r="K195" i="13"/>
  <c r="I195" i="13"/>
  <c r="E195" i="13"/>
  <c r="C195" i="13"/>
  <c r="B196" i="13"/>
  <c r="Q196" i="13" l="1"/>
  <c r="O196" i="13"/>
  <c r="K196" i="13"/>
  <c r="I196" i="13"/>
  <c r="E196" i="13"/>
  <c r="C196" i="13"/>
  <c r="B197" i="13"/>
  <c r="Q197" i="13" l="1"/>
  <c r="O197" i="13"/>
  <c r="K197" i="13"/>
  <c r="E197" i="13"/>
  <c r="C197" i="13"/>
  <c r="I197" i="13"/>
  <c r="B198" i="13"/>
  <c r="Q198" i="13" l="1"/>
  <c r="O198" i="13"/>
  <c r="K198" i="13"/>
  <c r="I198" i="13"/>
  <c r="E198" i="13"/>
  <c r="C198" i="13"/>
  <c r="B199" i="13"/>
  <c r="Q199" i="13" l="1"/>
  <c r="O199" i="13"/>
  <c r="I199" i="13"/>
  <c r="E199" i="13"/>
  <c r="C199" i="13"/>
  <c r="K199" i="13"/>
  <c r="B200" i="13"/>
  <c r="Q200" i="13" l="1"/>
  <c r="O200" i="13"/>
  <c r="K200" i="13"/>
  <c r="I200" i="13"/>
  <c r="E200" i="13"/>
  <c r="C200" i="13"/>
</calcChain>
</file>

<file path=xl/comments1.xml><?xml version="1.0" encoding="utf-8"?>
<comments xmlns="http://schemas.openxmlformats.org/spreadsheetml/2006/main">
  <authors>
    <author>Roger Thetford</author>
  </authors>
  <commentList>
    <comment ref="C1" authorId="0">
      <text>
        <r>
          <rPr>
            <b/>
            <sz val="9"/>
            <color indexed="81"/>
            <rFont val="Tahoma"/>
            <family val="2"/>
          </rPr>
          <t>Roger Thetford:</t>
        </r>
        <r>
          <rPr>
            <sz val="9"/>
            <color indexed="81"/>
            <rFont val="Tahoma"/>
            <family val="2"/>
          </rPr>
          <t xml:space="preserve">
or 'n' for 'no result', i.e. a double default.</t>
        </r>
      </text>
    </comment>
  </commentList>
</comments>
</file>

<file path=xl/sharedStrings.xml><?xml version="1.0" encoding="utf-8"?>
<sst xmlns="http://schemas.openxmlformats.org/spreadsheetml/2006/main" count="5750" uniqueCount="1256">
  <si>
    <t>Round</t>
  </si>
  <si>
    <t>White</t>
  </si>
  <si>
    <t>Black</t>
  </si>
  <si>
    <t>Result</t>
  </si>
  <si>
    <t>F</t>
  </si>
  <si>
    <t>G</t>
  </si>
  <si>
    <t>C</t>
  </si>
  <si>
    <t>E</t>
  </si>
  <si>
    <t>D</t>
  </si>
  <si>
    <t>A</t>
  </si>
  <si>
    <t>B</t>
  </si>
  <si>
    <t>H</t>
  </si>
  <si>
    <t>Table</t>
  </si>
  <si>
    <t>I</t>
  </si>
  <si>
    <t>A.02</t>
  </si>
  <si>
    <t>A.03</t>
  </si>
  <si>
    <t>A.04</t>
  </si>
  <si>
    <t>A.05</t>
  </si>
  <si>
    <t>A.06</t>
  </si>
  <si>
    <t>A.07</t>
  </si>
  <si>
    <t>A.08</t>
  </si>
  <si>
    <t>A.09</t>
  </si>
  <si>
    <t>A.01</t>
  </si>
  <si>
    <t>A.10</t>
  </si>
  <si>
    <t>A.11</t>
  </si>
  <si>
    <t>A.12</t>
  </si>
  <si>
    <t>C.01</t>
  </si>
  <si>
    <t>G.01</t>
  </si>
  <si>
    <t>D.01</t>
  </si>
  <si>
    <t>E.01</t>
  </si>
  <si>
    <t>F.01</t>
  </si>
  <si>
    <t>B.01</t>
  </si>
  <si>
    <t>H.01</t>
  </si>
  <si>
    <t>B.02</t>
  </si>
  <si>
    <t>G.02</t>
  </si>
  <si>
    <t>F.02</t>
  </si>
  <si>
    <t>C.02</t>
  </si>
  <si>
    <t>D.02</t>
  </si>
  <si>
    <t>E.02</t>
  </si>
  <si>
    <t>H.02</t>
  </si>
  <si>
    <t>F.03</t>
  </si>
  <si>
    <t>B.03</t>
  </si>
  <si>
    <t>E.03</t>
  </si>
  <si>
    <t>C.03</t>
  </si>
  <si>
    <t>D.03</t>
  </si>
  <si>
    <t>G.03</t>
  </si>
  <si>
    <t>H.03</t>
  </si>
  <si>
    <t>D.04</t>
  </si>
  <si>
    <t>G.04</t>
  </si>
  <si>
    <t>F.04</t>
  </si>
  <si>
    <t>B.04</t>
  </si>
  <si>
    <t>E.04</t>
  </si>
  <si>
    <t>C.04</t>
  </si>
  <si>
    <t>H.04</t>
  </si>
  <si>
    <t>E.05</t>
  </si>
  <si>
    <t>D.05</t>
  </si>
  <si>
    <t>B.05</t>
  </si>
  <si>
    <t>F.05</t>
  </si>
  <si>
    <t>G.05</t>
  </si>
  <si>
    <t>C.05</t>
  </si>
  <si>
    <t>H.05</t>
  </si>
  <si>
    <t>B.06</t>
  </si>
  <si>
    <t>C.06</t>
  </si>
  <si>
    <t>G.06</t>
  </si>
  <si>
    <t>D.06</t>
  </si>
  <si>
    <t>E.06</t>
  </si>
  <si>
    <t>F.06</t>
  </si>
  <si>
    <t>H.06</t>
  </si>
  <si>
    <t>B.07</t>
  </si>
  <si>
    <t>G.07</t>
  </si>
  <si>
    <t>C.07</t>
  </si>
  <si>
    <t>F.07</t>
  </si>
  <si>
    <t>D.07</t>
  </si>
  <si>
    <t>E.07</t>
  </si>
  <si>
    <t>H.07</t>
  </si>
  <si>
    <t>E.08</t>
  </si>
  <si>
    <t>B.08</t>
  </si>
  <si>
    <t>G.08</t>
  </si>
  <si>
    <t>C.08</t>
  </si>
  <si>
    <t>F.08</t>
  </si>
  <si>
    <t>D.08</t>
  </si>
  <si>
    <t>H.08</t>
  </si>
  <si>
    <t>G.09</t>
  </si>
  <si>
    <t>B.09</t>
  </si>
  <si>
    <t>F.09</t>
  </si>
  <si>
    <t>E.09</t>
  </si>
  <si>
    <t>C.09</t>
  </si>
  <si>
    <t>D.09</t>
  </si>
  <si>
    <t>H.09</t>
  </si>
  <si>
    <t>C.10</t>
  </si>
  <si>
    <t>E.10</t>
  </si>
  <si>
    <t>D.10</t>
  </si>
  <si>
    <t>B.10</t>
  </si>
  <si>
    <t>F.10</t>
  </si>
  <si>
    <t>G.10</t>
  </si>
  <si>
    <t>H.10</t>
  </si>
  <si>
    <t>C.11</t>
  </si>
  <si>
    <t>D.11</t>
  </si>
  <si>
    <t>G.11</t>
  </si>
  <si>
    <t>E.11</t>
  </si>
  <si>
    <t>F.11</t>
  </si>
  <si>
    <t>B.11</t>
  </si>
  <si>
    <t>H.11</t>
  </si>
  <si>
    <t>F.12</t>
  </si>
  <si>
    <t>D.12</t>
  </si>
  <si>
    <t>B.12</t>
  </si>
  <si>
    <t>C.12</t>
  </si>
  <si>
    <t>G.12</t>
  </si>
  <si>
    <t>E.12</t>
  </si>
  <si>
    <t>H.12</t>
  </si>
  <si>
    <t>Total</t>
  </si>
  <si>
    <t>Round 1</t>
  </si>
  <si>
    <t>Round 2</t>
  </si>
  <si>
    <t>Round 3</t>
  </si>
  <si>
    <t>d</t>
  </si>
  <si>
    <t>Points</t>
  </si>
  <si>
    <t>teams</t>
  </si>
  <si>
    <t>players per team</t>
  </si>
  <si>
    <t>games per round</t>
  </si>
  <si>
    <t>start row for pairings</t>
  </si>
  <si>
    <t>Ref</t>
  </si>
  <si>
    <t>rounds</t>
  </si>
  <si>
    <t>Table no. (any order)</t>
  </si>
  <si>
    <t>Board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</si>
  <si>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</si>
  <si>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</si>
  <si>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</si>
  <si>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</si>
  <si>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</si>
  <si>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</si>
  <si>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</si>
  <si>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</si>
  <si>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</si>
  <si>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</si>
  <si>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</si>
  <si>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</si>
  <si>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Position</t>
  </si>
  <si>
    <t>Pos</t>
  </si>
  <si>
    <t>G.13</t>
  </si>
  <si>
    <t>A.13</t>
  </si>
  <si>
    <t>B.13</t>
  </si>
  <si>
    <t>F.13</t>
  </si>
  <si>
    <t>E.13</t>
  </si>
  <si>
    <t>C.13</t>
  </si>
  <si>
    <t>H.13</t>
  </si>
  <si>
    <t>C.14</t>
  </si>
  <si>
    <t>D.13</t>
  </si>
  <si>
    <t>A.14</t>
  </si>
  <si>
    <t>E.14</t>
  </si>
  <si>
    <t>D.14</t>
  </si>
  <si>
    <t>B.14</t>
  </si>
  <si>
    <t>F.14</t>
  </si>
  <si>
    <t>H.14</t>
  </si>
  <si>
    <t>G.14</t>
  </si>
  <si>
    <t>B.15</t>
  </si>
  <si>
    <t>H.15</t>
  </si>
  <si>
    <t>C.15</t>
  </si>
  <si>
    <t>D.15</t>
  </si>
  <si>
    <t>G.15</t>
  </si>
  <si>
    <t>E.15</t>
  </si>
  <si>
    <t>F.15</t>
  </si>
  <si>
    <t>G.16</t>
  </si>
  <si>
    <t>A.15</t>
  </si>
  <si>
    <t>A.16</t>
  </si>
  <si>
    <t>D.16</t>
  </si>
  <si>
    <t>C.16</t>
  </si>
  <si>
    <t>B.16</t>
  </si>
  <si>
    <t>E.16</t>
  </si>
  <si>
    <t>F.16</t>
  </si>
  <si>
    <t>H.16</t>
  </si>
  <si>
    <t>White Result (1/d/0)</t>
  </si>
  <si>
    <t>K</t>
  </si>
  <si>
    <t>L</t>
  </si>
  <si>
    <t>M</t>
  </si>
  <si>
    <t>N</t>
  </si>
  <si>
    <t>O</t>
  </si>
  <si>
    <t>P</t>
  </si>
  <si>
    <t>J</t>
  </si>
  <si>
    <t>I.01</t>
  </si>
  <si>
    <t>I.02</t>
  </si>
  <si>
    <t>I.03</t>
  </si>
  <si>
    <t>I.04</t>
  </si>
  <si>
    <t>I.05</t>
  </si>
  <si>
    <t>I.06</t>
  </si>
  <si>
    <t>I.07</t>
  </si>
  <si>
    <t>I.08</t>
  </si>
  <si>
    <t>I.09</t>
  </si>
  <si>
    <t>I.10</t>
  </si>
  <si>
    <t>I.11</t>
  </si>
  <si>
    <t>I.12</t>
  </si>
  <si>
    <t>I.13</t>
  </si>
  <si>
    <t>I.14</t>
  </si>
  <si>
    <t>I.15</t>
  </si>
  <si>
    <t>I.16</t>
  </si>
  <si>
    <t>J.01</t>
  </si>
  <si>
    <t>J.02</t>
  </si>
  <si>
    <t>J.03</t>
  </si>
  <si>
    <t>J.04</t>
  </si>
  <si>
    <t>J.05</t>
  </si>
  <si>
    <t>J.06</t>
  </si>
  <si>
    <t>J.07</t>
  </si>
  <si>
    <t>J.08</t>
  </si>
  <si>
    <t>J.09</t>
  </si>
  <si>
    <t>J.10</t>
  </si>
  <si>
    <t>J.11</t>
  </si>
  <si>
    <t>J.12</t>
  </si>
  <si>
    <t>J.13</t>
  </si>
  <si>
    <t>J.14</t>
  </si>
  <si>
    <t>J.15</t>
  </si>
  <si>
    <t>J.16</t>
  </si>
  <si>
    <t>K.01</t>
  </si>
  <si>
    <t>K.02</t>
  </si>
  <si>
    <t>K.03</t>
  </si>
  <si>
    <t>K.04</t>
  </si>
  <si>
    <t>K.05</t>
  </si>
  <si>
    <t>K.06</t>
  </si>
  <si>
    <t>K.07</t>
  </si>
  <si>
    <t>K.08</t>
  </si>
  <si>
    <t>K.09</t>
  </si>
  <si>
    <t>K.10</t>
  </si>
  <si>
    <t>K.11</t>
  </si>
  <si>
    <t>K.12</t>
  </si>
  <si>
    <t>K.13</t>
  </si>
  <si>
    <t>K.14</t>
  </si>
  <si>
    <t>K.15</t>
  </si>
  <si>
    <t>K.16</t>
  </si>
  <si>
    <t>L.01</t>
  </si>
  <si>
    <t>L.02</t>
  </si>
  <si>
    <t>L.03</t>
  </si>
  <si>
    <t>L.04</t>
  </si>
  <si>
    <t>L.05</t>
  </si>
  <si>
    <t>L.06</t>
  </si>
  <si>
    <t>L.07</t>
  </si>
  <si>
    <t>L.08</t>
  </si>
  <si>
    <t>L.09</t>
  </si>
  <si>
    <t>L.10</t>
  </si>
  <si>
    <t>L.11</t>
  </si>
  <si>
    <t>L.12</t>
  </si>
  <si>
    <t>L.13</t>
  </si>
  <si>
    <t>L.14</t>
  </si>
  <si>
    <t>L.15</t>
  </si>
  <si>
    <t>L.16</t>
  </si>
  <si>
    <t>M.01</t>
  </si>
  <si>
    <t>M.02</t>
  </si>
  <si>
    <t>M.03</t>
  </si>
  <si>
    <t>M.04</t>
  </si>
  <si>
    <t>M.05</t>
  </si>
  <si>
    <t>M.06</t>
  </si>
  <si>
    <t>M.07</t>
  </si>
  <si>
    <t>M.08</t>
  </si>
  <si>
    <t>M.09</t>
  </si>
  <si>
    <t>M.10</t>
  </si>
  <si>
    <t>M.11</t>
  </si>
  <si>
    <t>M.12</t>
  </si>
  <si>
    <t>M.13</t>
  </si>
  <si>
    <t>M.14</t>
  </si>
  <si>
    <t>M.15</t>
  </si>
  <si>
    <t>M.16</t>
  </si>
  <si>
    <t>N.01</t>
  </si>
  <si>
    <t>N.02</t>
  </si>
  <si>
    <t>N.03</t>
  </si>
  <si>
    <t>N.04</t>
  </si>
  <si>
    <t>N.05</t>
  </si>
  <si>
    <t>N.06</t>
  </si>
  <si>
    <t>N.07</t>
  </si>
  <si>
    <t>N.08</t>
  </si>
  <si>
    <t>N.09</t>
  </si>
  <si>
    <t>N.10</t>
  </si>
  <si>
    <t>N.11</t>
  </si>
  <si>
    <t>N.12</t>
  </si>
  <si>
    <t>N.13</t>
  </si>
  <si>
    <t>N.14</t>
  </si>
  <si>
    <t>N.15</t>
  </si>
  <si>
    <t>N.16</t>
  </si>
  <si>
    <t>O.01</t>
  </si>
  <si>
    <t>O.02</t>
  </si>
  <si>
    <t>O.03</t>
  </si>
  <si>
    <t>O.04</t>
  </si>
  <si>
    <t>O.05</t>
  </si>
  <si>
    <t>O.06</t>
  </si>
  <si>
    <t>O.07</t>
  </si>
  <si>
    <t>O.08</t>
  </si>
  <si>
    <t>O.09</t>
  </si>
  <si>
    <t>O.10</t>
  </si>
  <si>
    <t>O.11</t>
  </si>
  <si>
    <t>O.12</t>
  </si>
  <si>
    <t>O.13</t>
  </si>
  <si>
    <t>O.14</t>
  </si>
  <si>
    <t>O.15</t>
  </si>
  <si>
    <t>O.16</t>
  </si>
  <si>
    <t>P.01</t>
  </si>
  <si>
    <t>P.02</t>
  </si>
  <si>
    <t>P.03</t>
  </si>
  <si>
    <t>P.04</t>
  </si>
  <si>
    <t>P.05</t>
  </si>
  <si>
    <t>P.06</t>
  </si>
  <si>
    <t>P.07</t>
  </si>
  <si>
    <t>P.08</t>
  </si>
  <si>
    <t>P.09</t>
  </si>
  <si>
    <t>P.10</t>
  </si>
  <si>
    <t>P.11</t>
  </si>
  <si>
    <t>P.12</t>
  </si>
  <si>
    <t>P.13</t>
  </si>
  <si>
    <t>P.14</t>
  </si>
  <si>
    <t>P.15</t>
  </si>
  <si>
    <t>P.16</t>
  </si>
  <si>
    <t>Note</t>
  </si>
  <si>
    <t>Q</t>
  </si>
  <si>
    <t>R</t>
  </si>
  <si>
    <t>S</t>
  </si>
  <si>
    <t>T</t>
  </si>
  <si>
    <t>Team Name</t>
  </si>
  <si>
    <t>Number of Teams</t>
  </si>
  <si>
    <t>White Result</t>
  </si>
  <si>
    <t>Black Result</t>
  </si>
  <si>
    <t>Q.01</t>
  </si>
  <si>
    <t>R.01</t>
  </si>
  <si>
    <t>R.02</t>
  </si>
  <si>
    <t>Q.02</t>
  </si>
  <si>
    <t>Q.03</t>
  </si>
  <si>
    <t>R.03</t>
  </si>
  <si>
    <t>R.04</t>
  </si>
  <si>
    <t>Q.04</t>
  </si>
  <si>
    <t>Q.05</t>
  </si>
  <si>
    <t>R.05</t>
  </si>
  <si>
    <t>Q.06</t>
  </si>
  <si>
    <t>R.06</t>
  </si>
  <si>
    <t>R.07</t>
  </si>
  <si>
    <t>Q.07</t>
  </si>
  <si>
    <t>Q.08</t>
  </si>
  <si>
    <t>R.08</t>
  </si>
  <si>
    <t>R.09</t>
  </si>
  <si>
    <t>Q.09</t>
  </si>
  <si>
    <t>Q.10</t>
  </si>
  <si>
    <t>R.10</t>
  </si>
  <si>
    <t>R.11</t>
  </si>
  <si>
    <t>Q.11</t>
  </si>
  <si>
    <t>R.12</t>
  </si>
  <si>
    <t>Q.12</t>
  </si>
  <si>
    <t>Q.13</t>
  </si>
  <si>
    <t>R.13</t>
  </si>
  <si>
    <t>R.14</t>
  </si>
  <si>
    <t>Q.14</t>
  </si>
  <si>
    <t>Q.15</t>
  </si>
  <si>
    <t>R.15</t>
  </si>
  <si>
    <t>R.16</t>
  </si>
  <si>
    <t>Q.16</t>
  </si>
  <si>
    <t>S.01</t>
  </si>
  <si>
    <t>S.02</t>
  </si>
  <si>
    <t>S.03</t>
  </si>
  <si>
    <t>S.04</t>
  </si>
  <si>
    <t>S.05</t>
  </si>
  <si>
    <t>S.06</t>
  </si>
  <si>
    <t>S.07</t>
  </si>
  <si>
    <t>S.08</t>
  </si>
  <si>
    <t>S.09</t>
  </si>
  <si>
    <t>S.10</t>
  </si>
  <si>
    <t>S.11</t>
  </si>
  <si>
    <t>S.12</t>
  </si>
  <si>
    <t>S.13</t>
  </si>
  <si>
    <t>S.14</t>
  </si>
  <si>
    <t>S.15</t>
  </si>
  <si>
    <t>S.16</t>
  </si>
  <si>
    <t>White score</t>
  </si>
  <si>
    <t>Black score</t>
  </si>
  <si>
    <t>Name of Player</t>
  </si>
  <si>
    <t>Team Letter</t>
  </si>
  <si>
    <t>Player ID</t>
  </si>
  <si>
    <t>White Copy for TeamSheets</t>
  </si>
  <si>
    <r>
      <t xml:space="preserve">Result
</t>
    </r>
    <r>
      <rPr>
        <sz val="8"/>
        <rFont val="Arial"/>
        <family val="2"/>
      </rPr>
      <t xml:space="preserve">(1-0, ½-½, 0-1)
</t>
    </r>
    <r>
      <rPr>
        <sz val="11"/>
        <rFont val="Arial"/>
        <family val="2"/>
      </rPr>
      <t>-</t>
    </r>
  </si>
  <si>
    <r>
      <t xml:space="preserve">Result
</t>
    </r>
    <r>
      <rPr>
        <sz val="8"/>
        <rFont val="Arial"/>
        <family val="2"/>
      </rPr>
      <t xml:space="preserve">(1-0, ½-½, 0-1)
</t>
    </r>
    <r>
      <rPr>
        <sz val="11"/>
        <rFont val="Arial"/>
        <family val="2"/>
      </rPr>
      <t>-</t>
    </r>
  </si>
  <si>
    <t xml:space="preserve">Round 1
         Table
</t>
  </si>
  <si>
    <t xml:space="preserve">Round 2
         Table
</t>
  </si>
  <si>
    <t xml:space="preserve">Round 3
         Table
</t>
  </si>
  <si>
    <t>T.01</t>
  </si>
  <si>
    <t>T.02</t>
  </si>
  <si>
    <t>T.03</t>
  </si>
  <si>
    <t>T.04</t>
  </si>
  <si>
    <t>T.05</t>
  </si>
  <si>
    <t>T.06</t>
  </si>
  <si>
    <t>T.07</t>
  </si>
  <si>
    <t>T.08</t>
  </si>
  <si>
    <t>T.09</t>
  </si>
  <si>
    <t>T.10</t>
  </si>
  <si>
    <t>T.11</t>
  </si>
  <si>
    <t>T.12</t>
  </si>
  <si>
    <t>T.13</t>
  </si>
  <si>
    <t>T.14</t>
  </si>
  <si>
    <t>T.15</t>
  </si>
  <si>
    <t>T.16</t>
  </si>
  <si>
    <t>U.01</t>
  </si>
  <si>
    <t>U.02</t>
  </si>
  <si>
    <t>U.03</t>
  </si>
  <si>
    <t>U.04</t>
  </si>
  <si>
    <t>U.05</t>
  </si>
  <si>
    <t>U.06</t>
  </si>
  <si>
    <t>U.07</t>
  </si>
  <si>
    <t>U.08</t>
  </si>
  <si>
    <t>U.09</t>
  </si>
  <si>
    <t>U.10</t>
  </si>
  <si>
    <t>U.11</t>
  </si>
  <si>
    <t>U.12</t>
  </si>
  <si>
    <t>U.13</t>
  </si>
  <si>
    <t>U.14</t>
  </si>
  <si>
    <t>U.15</t>
  </si>
  <si>
    <t>U.16</t>
  </si>
  <si>
    <t>V.01</t>
  </si>
  <si>
    <t>V.02</t>
  </si>
  <si>
    <t>V.03</t>
  </si>
  <si>
    <t>V.04</t>
  </si>
  <si>
    <t>V.05</t>
  </si>
  <si>
    <t>V.06</t>
  </si>
  <si>
    <t>V.07</t>
  </si>
  <si>
    <t>V.08</t>
  </si>
  <si>
    <t>V.09</t>
  </si>
  <si>
    <t>V.10</t>
  </si>
  <si>
    <t>V.11</t>
  </si>
  <si>
    <t>V.12</t>
  </si>
  <si>
    <t>V.13</t>
  </si>
  <si>
    <t>V.14</t>
  </si>
  <si>
    <t>V.15</t>
  </si>
  <si>
    <t>V.16</t>
  </si>
  <si>
    <t>W.01</t>
  </si>
  <si>
    <t>W.02</t>
  </si>
  <si>
    <t>W.03</t>
  </si>
  <si>
    <t>W.04</t>
  </si>
  <si>
    <t>W.05</t>
  </si>
  <si>
    <t>W.06</t>
  </si>
  <si>
    <t>W.07</t>
  </si>
  <si>
    <t>W.08</t>
  </si>
  <si>
    <t>W.09</t>
  </si>
  <si>
    <t>W.10</t>
  </si>
  <si>
    <t>W.11</t>
  </si>
  <si>
    <t>W.12</t>
  </si>
  <si>
    <t>W.13</t>
  </si>
  <si>
    <t>W.14</t>
  </si>
  <si>
    <t>W.15</t>
  </si>
  <si>
    <t>W.16</t>
  </si>
  <si>
    <t>X.01</t>
  </si>
  <si>
    <t>X.02</t>
  </si>
  <si>
    <t>X.03</t>
  </si>
  <si>
    <t>X.04</t>
  </si>
  <si>
    <t>X.05</t>
  </si>
  <si>
    <t>X.06</t>
  </si>
  <si>
    <t>X.07</t>
  </si>
  <si>
    <t>X.08</t>
  </si>
  <si>
    <t>X.09</t>
  </si>
  <si>
    <t>X.10</t>
  </si>
  <si>
    <t>X.11</t>
  </si>
  <si>
    <t>X.12</t>
  </si>
  <si>
    <t>X.13</t>
  </si>
  <si>
    <t>X.14</t>
  </si>
  <si>
    <t>X.15</t>
  </si>
  <si>
    <t>X.16</t>
  </si>
  <si>
    <t>Y.01</t>
  </si>
  <si>
    <t>Y.02</t>
  </si>
  <si>
    <t>Y.03</t>
  </si>
  <si>
    <t>Y.04</t>
  </si>
  <si>
    <t>Y.05</t>
  </si>
  <si>
    <t>Y.06</t>
  </si>
  <si>
    <t>Y.07</t>
  </si>
  <si>
    <t>Y.08</t>
  </si>
  <si>
    <t>Y.09</t>
  </si>
  <si>
    <t>Y.10</t>
  </si>
  <si>
    <t>Y.11</t>
  </si>
  <si>
    <t>Y.12</t>
  </si>
  <si>
    <t>Y.13</t>
  </si>
  <si>
    <t>Y.14</t>
  </si>
  <si>
    <t>Y.15</t>
  </si>
  <si>
    <t>Y.16</t>
  </si>
  <si>
    <t>Z.01</t>
  </si>
  <si>
    <t>Z.02</t>
  </si>
  <si>
    <t>Z.03</t>
  </si>
  <si>
    <t>Z.04</t>
  </si>
  <si>
    <t>Z.05</t>
  </si>
  <si>
    <t>Z.06</t>
  </si>
  <si>
    <t>Z.07</t>
  </si>
  <si>
    <t>Z.08</t>
  </si>
  <si>
    <t>Z.09</t>
  </si>
  <si>
    <t>Z.10</t>
  </si>
  <si>
    <t>Z.11</t>
  </si>
  <si>
    <t>Z.12</t>
  </si>
  <si>
    <t>Z.13</t>
  </si>
  <si>
    <t>Z.14</t>
  </si>
  <si>
    <t>Z.15</t>
  </si>
  <si>
    <t>Z.16</t>
  </si>
  <si>
    <t>n</t>
  </si>
  <si>
    <t>white win: 1-0</t>
  </si>
  <si>
    <t>draw: ½-½</t>
  </si>
  <si>
    <t>black win: 0-1</t>
  </si>
  <si>
    <t>double default: 0-0</t>
  </si>
  <si>
    <t>Z</t>
  </si>
  <si>
    <t>Y</t>
  </si>
  <si>
    <t>X</t>
  </si>
  <si>
    <t>W</t>
  </si>
  <si>
    <t>V</t>
  </si>
  <si>
    <t>U</t>
  </si>
  <si>
    <t>13</t>
  </si>
  <si>
    <t>14</t>
  </si>
  <si>
    <t>15</t>
  </si>
  <si>
    <t>16</t>
  </si>
  <si>
    <t>e.g. 123456A</t>
  </si>
  <si>
    <t>default</t>
  </si>
  <si>
    <t>PIN for grading</t>
  </si>
  <si>
    <t>Forename</t>
  </si>
  <si>
    <t>Surname</t>
  </si>
  <si>
    <t>DoB</t>
  </si>
  <si>
    <t>Gender M/F</t>
  </si>
  <si>
    <t>Grading Code</t>
  </si>
  <si>
    <t>Name (for pasting into Team Declarations)</t>
  </si>
  <si>
    <t>Name (for grading output)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</si>
  <si>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</si>
  <si>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</si>
  <si>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</si>
  <si>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</si>
  <si>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</si>
  <si>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</si>
  <si>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</si>
  <si>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</si>
  <si>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</si>
  <si>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</si>
  <si>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</si>
  <si>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</si>
  <si>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res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</si>
  <si>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</si>
  <si>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</si>
  <si>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</si>
  <si>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</si>
  <si>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</si>
  <si>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</si>
  <si>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</si>
  <si>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</si>
  <si>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</si>
  <si>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</si>
  <si>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</si>
  <si>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</si>
  <si>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</si>
  <si>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</si>
  <si>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</si>
  <si>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</si>
  <si>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</si>
  <si>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</si>
  <si>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</si>
  <si>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</si>
  <si>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</si>
  <si>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</si>
  <si>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</si>
  <si>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</si>
  <si>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</si>
  <si>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</si>
  <si>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</si>
  <si>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</si>
  <si>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</si>
  <si>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</si>
  <si>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</si>
  <si>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</si>
  <si>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</si>
  <si>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</si>
  <si>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</si>
  <si>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</si>
  <si>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</si>
  <si>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</si>
  <si>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</si>
  <si>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</si>
  <si>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</si>
  <si>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</si>
  <si>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</si>
  <si>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</si>
  <si>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</si>
  <si>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</si>
  <si>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</si>
  <si>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</si>
  <si>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</si>
  <si>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</si>
  <si>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</si>
  <si>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</si>
  <si>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</si>
  <si>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</si>
  <si>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</si>
  <si>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</si>
  <si>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</si>
  <si>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</si>
  <si>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</si>
  <si>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</si>
  <si>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</si>
  <si>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</si>
  <si>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</si>
  <si>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</si>
  <si>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</si>
  <si>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</si>
  <si>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</si>
  <si>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</si>
  <si>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</si>
  <si>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</si>
  <si>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</si>
  <si>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</si>
  <si>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</si>
  <si>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</si>
  <si>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</si>
  <si>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</si>
  <si>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</si>
  <si>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</si>
  <si>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</si>
  <si>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</si>
  <si>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</si>
  <si>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</si>
  <si>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</si>
  <si>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</si>
  <si>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I01</t>
  </si>
  <si>
    <t>I02</t>
  </si>
  <si>
    <t>I03</t>
  </si>
  <si>
    <t>I04</t>
  </si>
  <si>
    <t>I05</t>
  </si>
  <si>
    <t>I06</t>
  </si>
  <si>
    <t>I07</t>
  </si>
  <si>
    <t>I08</t>
  </si>
  <si>
    <t>I09</t>
  </si>
  <si>
    <t>I10</t>
  </si>
  <si>
    <t>I11</t>
  </si>
  <si>
    <t>I12</t>
  </si>
  <si>
    <t>J01</t>
  </si>
  <si>
    <t>J02</t>
  </si>
  <si>
    <t>J03</t>
  </si>
  <si>
    <t>J04</t>
  </si>
  <si>
    <t>J05</t>
  </si>
  <si>
    <t>J06</t>
  </si>
  <si>
    <t>J07</t>
  </si>
  <si>
    <t>J08</t>
  </si>
  <si>
    <t>J09</t>
  </si>
  <si>
    <t>J10</t>
  </si>
  <si>
    <t>J11</t>
  </si>
  <si>
    <t>J12</t>
  </si>
  <si>
    <t>K01</t>
  </si>
  <si>
    <t>K02</t>
  </si>
  <si>
    <t>K03</t>
  </si>
  <si>
    <t>K04</t>
  </si>
  <si>
    <t>K05</t>
  </si>
  <si>
    <t>K06</t>
  </si>
  <si>
    <t>K07</t>
  </si>
  <si>
    <t>K08</t>
  </si>
  <si>
    <t>K09</t>
  </si>
  <si>
    <t>K10</t>
  </si>
  <si>
    <t>K11</t>
  </si>
  <si>
    <t>K12</t>
  </si>
  <si>
    <t>L01</t>
  </si>
  <si>
    <t>L02</t>
  </si>
  <si>
    <t>L03</t>
  </si>
  <si>
    <t>L04</t>
  </si>
  <si>
    <t>L05</t>
  </si>
  <si>
    <t>L06</t>
  </si>
  <si>
    <t>L07</t>
  </si>
  <si>
    <t>L08</t>
  </si>
  <si>
    <t>L09</t>
  </si>
  <si>
    <t>L10</t>
  </si>
  <si>
    <t>L11</t>
  </si>
  <si>
    <t>L12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</si>
  <si>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</si>
  <si>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</si>
  <si>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</si>
  <si>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</si>
  <si>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</si>
  <si>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</si>
  <si>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</si>
  <si>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</si>
  <si>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</si>
  <si>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</si>
  <si>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</si>
  <si>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</si>
  <si>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N01</t>
  </si>
  <si>
    <t>N02</t>
  </si>
  <si>
    <t>N03</t>
  </si>
  <si>
    <t>N04</t>
  </si>
  <si>
    <t>N05</t>
  </si>
  <si>
    <t>N06</t>
  </si>
  <si>
    <t>N07</t>
  </si>
  <si>
    <t>N08</t>
  </si>
  <si>
    <t>N09</t>
  </si>
  <si>
    <t>N10</t>
  </si>
  <si>
    <t>N11</t>
  </si>
  <si>
    <t>N12</t>
  </si>
  <si>
    <t>Event ID</t>
  </si>
  <si>
    <t>Formerly Event Code - six characters - e.g.SGTL98</t>
  </si>
  <si>
    <t>Submission Number</t>
  </si>
  <si>
    <t>Last two digits of filename of results file -e.g.01</t>
  </si>
  <si>
    <t>Event Name</t>
  </si>
  <si>
    <t>Name of event</t>
  </si>
  <si>
    <t>Event Date</t>
  </si>
  <si>
    <t>Start Date of Event - used as default event for games</t>
  </si>
  <si>
    <t>Final Results Date</t>
  </si>
  <si>
    <t>Final Results Date - typically date of submission</t>
  </si>
  <si>
    <t>Results Officer Name</t>
  </si>
  <si>
    <t>Results Officer Name, e.g. Howell, Chris I</t>
  </si>
  <si>
    <t>Results Officer Address</t>
  </si>
  <si>
    <t>Address data, lines separated by commas</t>
  </si>
  <si>
    <t>Treasurer Name</t>
  </si>
  <si>
    <t>Treasurer Name, e.g. Parker, C John</t>
  </si>
  <si>
    <t>Treasurer Address</t>
  </si>
  <si>
    <t>Moves in first session</t>
  </si>
  <si>
    <t>Typically 36 or 40 (leave blank for rapidplay)</t>
  </si>
  <si>
    <t>Minutes for first session</t>
  </si>
  <si>
    <t>Typically 90 or 120 (leave blank for rapidplay)</t>
  </si>
  <si>
    <t>Moves in second session</t>
  </si>
  <si>
    <t xml:space="preserve">Typically 20 or leave blank if immediate quickplay </t>
  </si>
  <si>
    <t>Minutes in second session</t>
  </si>
  <si>
    <t>Typically 60 or blank</t>
  </si>
  <si>
    <t>Minutes in final session</t>
  </si>
  <si>
    <t>Typically 15, 30 or 60, quickplay finish</t>
  </si>
  <si>
    <t>Minutes for game</t>
  </si>
  <si>
    <t>Minutes for rapidplay or all-in-one-session standardplay</t>
  </si>
  <si>
    <t>Seconds added per move</t>
  </si>
  <si>
    <t>Seconds per move added in Fischer mode else blank</t>
  </si>
  <si>
    <t>Adjudicated</t>
  </si>
  <si>
    <t>Whether any games in competition can be adjudicated</t>
  </si>
  <si>
    <t>Union</t>
  </si>
  <si>
    <t>N,S,W,M,E or combinations - report to this Union Grading Officer</t>
  </si>
  <si>
    <t>FIDE rated</t>
  </si>
  <si>
    <t>Generate report for International Grading Officer?</t>
  </si>
  <si>
    <t>Grand Prix</t>
  </si>
  <si>
    <t>Generate report for Grand Prix Officer?</t>
  </si>
  <si>
    <t>Master Points</t>
  </si>
  <si>
    <t>Generate report for Master Points Officer?</t>
  </si>
  <si>
    <t>Chess Moves</t>
  </si>
  <si>
    <t>Generate report for Chess Moves Editor?</t>
  </si>
  <si>
    <t>PIN</t>
  </si>
  <si>
    <t>BCFCode</t>
  </si>
  <si>
    <t>Name</t>
  </si>
  <si>
    <t>Gender</t>
  </si>
  <si>
    <t>DOB</t>
  </si>
  <si>
    <t>ClubCode</t>
  </si>
  <si>
    <t>ClubName</t>
  </si>
  <si>
    <t>ClubCounty</t>
  </si>
  <si>
    <t>BCFMemNo</t>
  </si>
  <si>
    <t>A13</t>
  </si>
  <si>
    <t>A14</t>
  </si>
  <si>
    <t>A15</t>
  </si>
  <si>
    <t>A16</t>
  </si>
  <si>
    <t>B13</t>
  </si>
  <si>
    <t>B14</t>
  </si>
  <si>
    <t>B15</t>
  </si>
  <si>
    <t>B16</t>
  </si>
  <si>
    <t>C13</t>
  </si>
  <si>
    <t>C14</t>
  </si>
  <si>
    <t>C15</t>
  </si>
  <si>
    <t>C16</t>
  </si>
  <si>
    <t>D13</t>
  </si>
  <si>
    <t>D14</t>
  </si>
  <si>
    <t>D15</t>
  </si>
  <si>
    <t>D16</t>
  </si>
  <si>
    <t>E13</t>
  </si>
  <si>
    <t>E14</t>
  </si>
  <si>
    <t>E15</t>
  </si>
  <si>
    <t>E16</t>
  </si>
  <si>
    <t>F13</t>
  </si>
  <si>
    <t>F14</t>
  </si>
  <si>
    <t>F15</t>
  </si>
  <si>
    <t>F16</t>
  </si>
  <si>
    <t>G13</t>
  </si>
  <si>
    <t>G14</t>
  </si>
  <si>
    <t>G15</t>
  </si>
  <si>
    <t>G16</t>
  </si>
  <si>
    <t>H13</t>
  </si>
  <si>
    <t>H14</t>
  </si>
  <si>
    <t>H15</t>
  </si>
  <si>
    <t>H16</t>
  </si>
  <si>
    <t>I13</t>
  </si>
  <si>
    <t>I14</t>
  </si>
  <si>
    <t>I15</t>
  </si>
  <si>
    <t>I16</t>
  </si>
  <si>
    <t>J13</t>
  </si>
  <si>
    <t>J14</t>
  </si>
  <si>
    <t>J15</t>
  </si>
  <si>
    <t>J16</t>
  </si>
  <si>
    <t>K13</t>
  </si>
  <si>
    <t>K14</t>
  </si>
  <si>
    <t>K15</t>
  </si>
  <si>
    <t>K16</t>
  </si>
  <si>
    <t>L13</t>
  </si>
  <si>
    <t>L14</t>
  </si>
  <si>
    <t>L15</t>
  </si>
  <si>
    <t>L16</t>
  </si>
  <si>
    <t>M13</t>
  </si>
  <si>
    <t>M14</t>
  </si>
  <si>
    <t>M15</t>
  </si>
  <si>
    <t>M16</t>
  </si>
  <si>
    <t>N13</t>
  </si>
  <si>
    <t>N14</t>
  </si>
  <si>
    <t>N15</t>
  </si>
  <si>
    <t>N16</t>
  </si>
  <si>
    <t>O01</t>
  </si>
  <si>
    <t>O02</t>
  </si>
  <si>
    <t>O03</t>
  </si>
  <si>
    <t>O04</t>
  </si>
  <si>
    <t>O05</t>
  </si>
  <si>
    <t>O06</t>
  </si>
  <si>
    <t>O07</t>
  </si>
  <si>
    <t>O08</t>
  </si>
  <si>
    <t>O09</t>
  </si>
  <si>
    <t>O10</t>
  </si>
  <si>
    <t>O11</t>
  </si>
  <si>
    <t>O12</t>
  </si>
  <si>
    <t>O13</t>
  </si>
  <si>
    <t>O14</t>
  </si>
  <si>
    <t>O15</t>
  </si>
  <si>
    <t>O16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</si>
  <si>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</si>
  <si>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</si>
  <si>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</si>
  <si>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</si>
  <si>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</si>
  <si>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</si>
  <si>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</si>
  <si>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</si>
  <si>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</si>
  <si>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</si>
  <si>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</si>
  <si>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</si>
  <si>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</si>
  <si>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</si>
  <si>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</si>
  <si>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</si>
  <si>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Q01</t>
  </si>
  <si>
    <t>Q02</t>
  </si>
  <si>
    <t>Q03</t>
  </si>
  <si>
    <t>Q04</t>
  </si>
  <si>
    <t>Q05</t>
  </si>
  <si>
    <t>Q06</t>
  </si>
  <si>
    <t>Q07</t>
  </si>
  <si>
    <t>Q08</t>
  </si>
  <si>
    <t>Q09</t>
  </si>
  <si>
    <t>Q10</t>
  </si>
  <si>
    <t>Q11</t>
  </si>
  <si>
    <t>Q12</t>
  </si>
  <si>
    <t>Q13</t>
  </si>
  <si>
    <t>Q14</t>
  </si>
  <si>
    <t>Q15</t>
  </si>
  <si>
    <t>Q16</t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</si>
  <si>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</si>
  <si>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</si>
  <si>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</si>
  <si>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</si>
  <si>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</si>
  <si>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</si>
  <si>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</si>
  <si>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</si>
  <si>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</si>
  <si>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</si>
  <si>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</si>
  <si>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</si>
  <si>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</si>
  <si>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R14</t>
  </si>
  <si>
    <t>R15</t>
  </si>
  <si>
    <t>R16</t>
  </si>
  <si>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</si>
  <si>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</si>
  <si>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</si>
  <si>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</si>
  <si>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</si>
  <si>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</si>
  <si>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</si>
  <si>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</si>
  <si>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</si>
  <si>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>S10</t>
  </si>
  <si>
    <t>S11</t>
  </si>
  <si>
    <t>S12</t>
  </si>
  <si>
    <t>S13</t>
  </si>
  <si>
    <t>S14</t>
  </si>
  <si>
    <t>S15</t>
  </si>
  <si>
    <t>S16</t>
  </si>
  <si>
    <t>T01</t>
  </si>
  <si>
    <t>T02</t>
  </si>
  <si>
    <t>T03</t>
  </si>
  <si>
    <t>T04</t>
  </si>
  <si>
    <t>T05</t>
  </si>
  <si>
    <t>T06</t>
  </si>
  <si>
    <t>T07</t>
  </si>
  <si>
    <t>T08</t>
  </si>
  <si>
    <t>T09</t>
  </si>
  <si>
    <t>T10</t>
  </si>
  <si>
    <t>T11</t>
  </si>
  <si>
    <t>T12</t>
  </si>
  <si>
    <t>T13</t>
  </si>
  <si>
    <t>T14</t>
  </si>
  <si>
    <t>T15</t>
  </si>
  <si>
    <t>T16</t>
  </si>
  <si>
    <t>PIN1</t>
  </si>
  <si>
    <t>PIN2</t>
  </si>
  <si>
    <t>Colour1</t>
  </si>
  <si>
    <t>Date</t>
  </si>
  <si>
    <t>Comment</t>
  </si>
  <si>
    <t>Location on PlayerDetails sheet</t>
  </si>
  <si>
    <t>55</t>
  </si>
  <si>
    <t>n/a</t>
  </si>
  <si>
    <t>A17</t>
  </si>
  <si>
    <t>A18</t>
  </si>
  <si>
    <t>A19</t>
  </si>
  <si>
    <t>A20</t>
  </si>
  <si>
    <t>A21</t>
  </si>
  <si>
    <t>A22</t>
  </si>
  <si>
    <t>A23</t>
  </si>
  <si>
    <t>A24</t>
  </si>
  <si>
    <t>B17</t>
  </si>
  <si>
    <t>B18</t>
  </si>
  <si>
    <t>B19</t>
  </si>
  <si>
    <t>B20</t>
  </si>
  <si>
    <t>B21</t>
  </si>
  <si>
    <t>B22</t>
  </si>
  <si>
    <t>B23</t>
  </si>
  <si>
    <t>B24</t>
  </si>
  <si>
    <t>C17</t>
  </si>
  <si>
    <t>C18</t>
  </si>
  <si>
    <t>C19</t>
  </si>
  <si>
    <t>C20</t>
  </si>
  <si>
    <t>C21</t>
  </si>
  <si>
    <t>C22</t>
  </si>
  <si>
    <t>C23</t>
  </si>
  <si>
    <t>C24</t>
  </si>
  <si>
    <t>D17</t>
  </si>
  <si>
    <t>D18</t>
  </si>
  <si>
    <t>D19</t>
  </si>
  <si>
    <t>D20</t>
  </si>
  <si>
    <t>D21</t>
  </si>
  <si>
    <t>D22</t>
  </si>
  <si>
    <t>D23</t>
  </si>
  <si>
    <t>D24</t>
  </si>
  <si>
    <t>E17</t>
  </si>
  <si>
    <t>E18</t>
  </si>
  <si>
    <t>E19</t>
  </si>
  <si>
    <t>E20</t>
  </si>
  <si>
    <t>E21</t>
  </si>
  <si>
    <t>E22</t>
  </si>
  <si>
    <t>E23</t>
  </si>
  <si>
    <t>E24</t>
  </si>
  <si>
    <t>F17</t>
  </si>
  <si>
    <t>F18</t>
  </si>
  <si>
    <t>F19</t>
  </si>
  <si>
    <t>F20</t>
  </si>
  <si>
    <t>F21</t>
  </si>
  <si>
    <t>F22</t>
  </si>
  <si>
    <t>F23</t>
  </si>
  <si>
    <t>F24</t>
  </si>
  <si>
    <t>G17</t>
  </si>
  <si>
    <t>G18</t>
  </si>
  <si>
    <t>G19</t>
  </si>
  <si>
    <t>G20</t>
  </si>
  <si>
    <t>G21</t>
  </si>
  <si>
    <t>G22</t>
  </si>
  <si>
    <t>G23</t>
  </si>
  <si>
    <t>G24</t>
  </si>
  <si>
    <t>H17</t>
  </si>
  <si>
    <t>H18</t>
  </si>
  <si>
    <t>H19</t>
  </si>
  <si>
    <t>H20</t>
  </si>
  <si>
    <t>H21</t>
  </si>
  <si>
    <t>H22</t>
  </si>
  <si>
    <t>H23</t>
  </si>
  <si>
    <t>H24</t>
  </si>
  <si>
    <t>I17</t>
  </si>
  <si>
    <t>I18</t>
  </si>
  <si>
    <t>I19</t>
  </si>
  <si>
    <t>I20</t>
  </si>
  <si>
    <t>I21</t>
  </si>
  <si>
    <t>I22</t>
  </si>
  <si>
    <t>I23</t>
  </si>
  <si>
    <t>I24</t>
  </si>
  <si>
    <t>J17</t>
  </si>
  <si>
    <t>J18</t>
  </si>
  <si>
    <t>J19</t>
  </si>
  <si>
    <t>J20</t>
  </si>
  <si>
    <t>J21</t>
  </si>
  <si>
    <t>J22</t>
  </si>
  <si>
    <t>J23</t>
  </si>
  <si>
    <t>J24</t>
  </si>
  <si>
    <t>K17</t>
  </si>
  <si>
    <t>K18</t>
  </si>
  <si>
    <t>K19</t>
  </si>
  <si>
    <t>K20</t>
  </si>
  <si>
    <t>K21</t>
  </si>
  <si>
    <t>K22</t>
  </si>
  <si>
    <t>K23</t>
  </si>
  <si>
    <t>K24</t>
  </si>
  <si>
    <t>L17</t>
  </si>
  <si>
    <t>L18</t>
  </si>
  <si>
    <t>L19</t>
  </si>
  <si>
    <t>L20</t>
  </si>
  <si>
    <t>L21</t>
  </si>
  <si>
    <t>L22</t>
  </si>
  <si>
    <t>L23</t>
  </si>
  <si>
    <t>L24</t>
  </si>
  <si>
    <t>M17</t>
  </si>
  <si>
    <t>M18</t>
  </si>
  <si>
    <t>M19</t>
  </si>
  <si>
    <t>M20</t>
  </si>
  <si>
    <t>M21</t>
  </si>
  <si>
    <t>M22</t>
  </si>
  <si>
    <t>M23</t>
  </si>
  <si>
    <t>M24</t>
  </si>
  <si>
    <t>N17</t>
  </si>
  <si>
    <t>N18</t>
  </si>
  <si>
    <t>N19</t>
  </si>
  <si>
    <t>N20</t>
  </si>
  <si>
    <t>N21</t>
  </si>
  <si>
    <t>N22</t>
  </si>
  <si>
    <t>N23</t>
  </si>
  <si>
    <t>N24</t>
  </si>
  <si>
    <t>O17</t>
  </si>
  <si>
    <t>O18</t>
  </si>
  <si>
    <t>O19</t>
  </si>
  <si>
    <t>O20</t>
  </si>
  <si>
    <t>O21</t>
  </si>
  <si>
    <t>O22</t>
  </si>
  <si>
    <t>O23</t>
  </si>
  <si>
    <t>O24</t>
  </si>
  <si>
    <t>P17</t>
  </si>
  <si>
    <t>P18</t>
  </si>
  <si>
    <t>P19</t>
  </si>
  <si>
    <t>P20</t>
  </si>
  <si>
    <t>P21</t>
  </si>
  <si>
    <t>P22</t>
  </si>
  <si>
    <t>P23</t>
  </si>
  <si>
    <t>P24</t>
  </si>
  <si>
    <t>Q17</t>
  </si>
  <si>
    <t>Q18</t>
  </si>
  <si>
    <t>Q19</t>
  </si>
  <si>
    <t>Q20</t>
  </si>
  <si>
    <t>Q21</t>
  </si>
  <si>
    <t>Q22</t>
  </si>
  <si>
    <t>Q23</t>
  </si>
  <si>
    <t>Q24</t>
  </si>
  <si>
    <t>R17</t>
  </si>
  <si>
    <t>R18</t>
  </si>
  <si>
    <t>R19</t>
  </si>
  <si>
    <t>R20</t>
  </si>
  <si>
    <t>R21</t>
  </si>
  <si>
    <t>R22</t>
  </si>
  <si>
    <t>R23</t>
  </si>
  <si>
    <t>R24</t>
  </si>
  <si>
    <t>S17</t>
  </si>
  <si>
    <t>S18</t>
  </si>
  <si>
    <t>S19</t>
  </si>
  <si>
    <t>S20</t>
  </si>
  <si>
    <t>S21</t>
  </si>
  <si>
    <t>S22</t>
  </si>
  <si>
    <t>S23</t>
  </si>
  <si>
    <t>S24</t>
  </si>
  <si>
    <t>T17</t>
  </si>
  <si>
    <t>T18</t>
  </si>
  <si>
    <t>T19</t>
  </si>
  <si>
    <t>T20</t>
  </si>
  <si>
    <t>T21</t>
  </si>
  <si>
    <t>T22</t>
  </si>
  <si>
    <t>T23</t>
  </si>
  <si>
    <t>T24</t>
  </si>
  <si>
    <t>U01</t>
  </si>
  <si>
    <t>U02</t>
  </si>
  <si>
    <t>U03</t>
  </si>
  <si>
    <t>U04</t>
  </si>
  <si>
    <t>U05</t>
  </si>
  <si>
    <t>U06</t>
  </si>
  <si>
    <t>U07</t>
  </si>
  <si>
    <t>U08</t>
  </si>
  <si>
    <t>U09</t>
  </si>
  <si>
    <t>U10</t>
  </si>
  <si>
    <t>U11</t>
  </si>
  <si>
    <t>U12</t>
  </si>
  <si>
    <t>U13</t>
  </si>
  <si>
    <t>U14</t>
  </si>
  <si>
    <t>U15</t>
  </si>
  <si>
    <t>U16</t>
  </si>
  <si>
    <t>U17</t>
  </si>
  <si>
    <t>U18</t>
  </si>
  <si>
    <t>U19</t>
  </si>
  <si>
    <t>U20</t>
  </si>
  <si>
    <t>U21</t>
  </si>
  <si>
    <t>U22</t>
  </si>
  <si>
    <t>U23</t>
  </si>
  <si>
    <t>U24</t>
  </si>
  <si>
    <t>V01</t>
  </si>
  <si>
    <t>V02</t>
  </si>
  <si>
    <t>V03</t>
  </si>
  <si>
    <t>V04</t>
  </si>
  <si>
    <t>V05</t>
  </si>
  <si>
    <t>V06</t>
  </si>
  <si>
    <t>V07</t>
  </si>
  <si>
    <t>V08</t>
  </si>
  <si>
    <t>V09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</si>
  <si>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</si>
  <si>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</si>
  <si>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</si>
  <si>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</si>
  <si>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</si>
  <si>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</si>
  <si>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</si>
  <si>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</si>
  <si>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</si>
  <si>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</si>
  <si>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</si>
  <si>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</si>
  <si>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</si>
  <si>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</si>
  <si>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</si>
  <si>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W01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</si>
  <si>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</si>
  <si>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</si>
  <si>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</si>
  <si>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</si>
  <si>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</si>
  <si>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</si>
  <si>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</si>
  <si>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</si>
  <si>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</si>
  <si>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</si>
  <si>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</si>
  <si>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</si>
  <si>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</si>
  <si>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</si>
  <si>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</si>
  <si>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</si>
  <si>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</si>
  <si>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</si>
  <si>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</si>
  <si>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</si>
  <si>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</si>
  <si>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</si>
  <si>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</si>
  <si>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X01</t>
  </si>
  <si>
    <t>X02</t>
  </si>
  <si>
    <t>X03</t>
  </si>
  <si>
    <t>X04</t>
  </si>
  <si>
    <t>X05</t>
  </si>
  <si>
    <t>X06</t>
  </si>
  <si>
    <t>X07</t>
  </si>
  <si>
    <t>X08</t>
  </si>
  <si>
    <t>X09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</si>
  <si>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</si>
  <si>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</si>
  <si>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</si>
  <si>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</si>
  <si>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</si>
  <si>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</si>
  <si>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</si>
  <si>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</si>
  <si>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</si>
  <si>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X19</t>
  </si>
  <si>
    <t>X20</t>
  </si>
  <si>
    <t>X21</t>
  </si>
  <si>
    <t>X22</t>
  </si>
  <si>
    <t>X23</t>
  </si>
  <si>
    <t>X24</t>
  </si>
  <si>
    <t>Y01</t>
  </si>
  <si>
    <t>Y02</t>
  </si>
  <si>
    <t>Y03</t>
  </si>
  <si>
    <t>Y04</t>
  </si>
  <si>
    <t>Y05</t>
  </si>
  <si>
    <t>Y06</t>
  </si>
  <si>
    <t>Y07</t>
  </si>
  <si>
    <t>Y08</t>
  </si>
  <si>
    <t>Y09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</si>
  <si>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</si>
  <si>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</si>
  <si>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</si>
  <si>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</si>
  <si>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</si>
  <si>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</si>
  <si>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</si>
  <si>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</si>
  <si>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</si>
  <si>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</si>
  <si>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</si>
  <si>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</si>
  <si>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</si>
  <si>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</si>
  <si>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</si>
  <si>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Z01</t>
  </si>
  <si>
    <t>Z02</t>
  </si>
  <si>
    <t>Z03</t>
  </si>
  <si>
    <t>Z04</t>
  </si>
  <si>
    <t>Z05</t>
  </si>
  <si>
    <t>Z06</t>
  </si>
  <si>
    <t>Z07</t>
  </si>
  <si>
    <t>Z08</t>
  </si>
  <si>
    <t>Z09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</si>
  <si>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</si>
  <si>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</si>
  <si>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</si>
  <si>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</si>
  <si>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</si>
  <si>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</si>
  <si>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</si>
  <si>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</si>
  <si>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</si>
  <si>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</si>
  <si>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</si>
  <si>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Z21</t>
  </si>
  <si>
    <t>Z22</t>
  </si>
  <si>
    <t>Z23</t>
  </si>
  <si>
    <t>Z24</t>
  </si>
  <si>
    <t>CBED</t>
  </si>
  <si>
    <t>CCAM</t>
  </si>
  <si>
    <t>CCOR</t>
  </si>
  <si>
    <t>CCUM</t>
  </si>
  <si>
    <t>CDER</t>
  </si>
  <si>
    <t>CDEV</t>
  </si>
  <si>
    <t>CESS</t>
  </si>
  <si>
    <t>CGLO</t>
  </si>
  <si>
    <t>CGRM</t>
  </si>
  <si>
    <t>CHAM</t>
  </si>
  <si>
    <t>CHET</t>
  </si>
  <si>
    <t>CKEN</t>
  </si>
  <si>
    <t>CLAN</t>
  </si>
  <si>
    <t>CLEI</t>
  </si>
  <si>
    <t>CLIN</t>
  </si>
  <si>
    <t>CMID</t>
  </si>
  <si>
    <t>CNOR</t>
  </si>
  <si>
    <t>CNOT</t>
  </si>
  <si>
    <t>CSHR</t>
  </si>
  <si>
    <t>CSOM</t>
  </si>
  <si>
    <t>CSTA</t>
  </si>
  <si>
    <t>CSUF</t>
  </si>
  <si>
    <t>CSUR</t>
  </si>
  <si>
    <t>CSUS</t>
  </si>
  <si>
    <t>CWAR</t>
  </si>
  <si>
    <t>CWOR</t>
  </si>
  <si>
    <t>CYOR</t>
  </si>
  <si>
    <t>Bedfordshire</t>
  </si>
  <si>
    <t>Cambridgeshire</t>
  </si>
  <si>
    <t>Cornwall</t>
  </si>
  <si>
    <t>Cumbria</t>
  </si>
  <si>
    <t>Derbyshire</t>
  </si>
  <si>
    <t>Devon</t>
  </si>
  <si>
    <t>Essex</t>
  </si>
  <si>
    <t>Gloucestershire</t>
  </si>
  <si>
    <t>Greater Manchester</t>
  </si>
  <si>
    <t>Hampshire</t>
  </si>
  <si>
    <t>Hertfordshire</t>
  </si>
  <si>
    <t>Kent</t>
  </si>
  <si>
    <t>Lancashire</t>
  </si>
  <si>
    <t>Leicestershire</t>
  </si>
  <si>
    <t>Lincolnshire</t>
  </si>
  <si>
    <t>Middlesex</t>
  </si>
  <si>
    <t>Norfolk</t>
  </si>
  <si>
    <t>Nottinghamshire</t>
  </si>
  <si>
    <t>Shropshire</t>
  </si>
  <si>
    <t>Somerset</t>
  </si>
  <si>
    <t>Staffordshire</t>
  </si>
  <si>
    <t>Suffolk</t>
  </si>
  <si>
    <t>Surrey</t>
  </si>
  <si>
    <t>Sussex</t>
  </si>
  <si>
    <t>Warwickshire</t>
  </si>
  <si>
    <t>Worcestershire</t>
  </si>
  <si>
    <t>Yorkshire</t>
  </si>
  <si>
    <t>Roger Thetford, October 2015</t>
  </si>
  <si>
    <t>cut down 20-board spreadsheet to 16 boards, 3, 4, 5, 6 teams. Adjusted some colours to get balance</t>
  </si>
  <si>
    <t>Roger Thetford, February 2016</t>
  </si>
  <si>
    <t>7-team pairings from Monte Carlo program</t>
  </si>
  <si>
    <t>8-team pairings from cutting down Horan 20-board pairings</t>
  </si>
  <si>
    <r>
      <t>Insert player names here (e.g. by pasting from PlayerDetails).</t>
    </r>
    <r>
      <rPr>
        <sz val="10"/>
        <rFont val="Verdana"/>
        <family val="2"/>
      </rPr>
      <t xml:space="preserve"> </t>
    </r>
    <r>
      <rPr>
        <sz val="10"/>
        <color rgb="FFFF0000"/>
        <rFont val="Verdana"/>
        <family val="2"/>
      </rPr>
      <t>Red background indicates players who are not listed on PlayerDetails sheet.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</si>
</sst>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&quot;Round &quot;0"/>
    <numFmt numFmtId="166" formatCode="d\ mmm\ yyyy"/>
  </numFmts>
  <fonts count="38" x14ac:knownFonts="1">
    <font>
      <sz val="10"/>
      <name val="MS Sans Serif"/>
    </font>
    <font>
      <sz val="10"/>
      <color indexed="8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6"/>
      <name val="Verdana"/>
      <family val="2"/>
    </font>
    <font>
      <b/>
      <sz val="18"/>
      <name val="Verdana"/>
      <family val="2"/>
    </font>
    <font>
      <sz val="18"/>
      <name val="Verdana"/>
      <family val="2"/>
    </font>
    <font>
      <sz val="10"/>
      <color indexed="42"/>
      <name val="Verdana"/>
      <family val="2"/>
    </font>
    <font>
      <sz val="10"/>
      <color indexed="47"/>
      <name val="Verdana"/>
      <family val="2"/>
    </font>
    <font>
      <sz val="10"/>
      <color indexed="10"/>
      <name val="Verdana"/>
      <family val="2"/>
    </font>
    <font>
      <b/>
      <sz val="8"/>
      <color indexed="10"/>
      <name val="Verdana"/>
      <family val="2"/>
    </font>
    <font>
      <b/>
      <sz val="8"/>
      <color indexed="11"/>
      <name val="Verdan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color indexed="47"/>
      <name val="Verdana"/>
      <family val="2"/>
    </font>
    <font>
      <b/>
      <sz val="10"/>
      <color indexed="8"/>
      <name val="Verdana"/>
      <family val="2"/>
    </font>
    <font>
      <b/>
      <sz val="10"/>
      <color indexed="55"/>
      <name val="Verdana"/>
      <family val="2"/>
    </font>
    <font>
      <sz val="10"/>
      <color indexed="55"/>
      <name val="Verdana"/>
      <family val="2"/>
    </font>
    <font>
      <sz val="10"/>
      <color indexed="8"/>
      <name val="Verdan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Verdana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Verdana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Verdana"/>
      <family val="2"/>
    </font>
    <font>
      <sz val="10"/>
      <name val="MS Sans Serif"/>
      <family val="2"/>
    </font>
    <font>
      <b/>
      <sz val="10"/>
      <color theme="0" tint="-0.34998626667073579"/>
      <name val="Verdana"/>
      <family val="2"/>
    </font>
    <font>
      <sz val="10"/>
      <color theme="0" tint="-0.34998626667073579"/>
      <name val="Verdana"/>
      <family val="2"/>
    </font>
    <font>
      <sz val="18"/>
      <color theme="0" tint="-0.1499984740745262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3" fillId="0" borderId="0"/>
    <xf numFmtId="0" fontId="1" fillId="0" borderId="0"/>
    <xf numFmtId="0" fontId="31" fillId="0" borderId="0"/>
    <xf numFmtId="0" fontId="32" fillId="0" borderId="0" applyNumberFormat="0" applyFill="0" applyBorder="0" applyAlignment="0" applyProtection="0"/>
    <xf numFmtId="0" fontId="34" fillId="0" borderId="0"/>
  </cellStyleXfs>
  <cellXfs count="155">
    <xf numFmtId="0" fontId="0" fillId="0" borderId="0" xfId="0"/>
    <xf numFmtId="0" fontId="2" fillId="0" borderId="0" xfId="0" applyFont="1"/>
    <xf numFmtId="0" fontId="3" fillId="0" borderId="2" xfId="2" applyFont="1" applyFill="1" applyBorder="1" applyAlignment="1">
      <alignment horizontal="left" wrapText="1"/>
    </xf>
    <xf numFmtId="0" fontId="4" fillId="0" borderId="0" xfId="0" applyFont="1"/>
    <xf numFmtId="164" fontId="4" fillId="0" borderId="0" xfId="0" applyNumberFormat="1" applyFont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0" xfId="0" applyFont="1"/>
    <xf numFmtId="164" fontId="5" fillId="0" borderId="6" xfId="0" applyNumberFormat="1" applyFont="1" applyBorder="1"/>
    <xf numFmtId="164" fontId="5" fillId="0" borderId="7" xfId="0" applyNumberFormat="1" applyFont="1" applyBorder="1"/>
    <xf numFmtId="164" fontId="5" fillId="0" borderId="8" xfId="0" applyNumberFormat="1" applyFont="1" applyBorder="1"/>
    <xf numFmtId="0" fontId="5" fillId="0" borderId="3" xfId="0" applyFont="1" applyBorder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3" fillId="0" borderId="1" xfId="2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6" fillId="0" borderId="24" xfId="0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64" fontId="6" fillId="0" borderId="32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164" fontId="6" fillId="0" borderId="36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8" fillId="5" borderId="41" xfId="2" applyFont="1" applyFill="1" applyBorder="1" applyAlignment="1">
      <alignment horizontal="center" vertical="center" wrapText="1"/>
    </xf>
    <xf numFmtId="0" fontId="18" fillId="5" borderId="41" xfId="2" applyFont="1" applyFill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/>
    <xf numFmtId="0" fontId="2" fillId="0" borderId="12" xfId="0" applyFont="1" applyBorder="1"/>
    <xf numFmtId="0" fontId="6" fillId="0" borderId="0" xfId="0" applyFont="1" applyFill="1" applyAlignment="1" applyProtection="1">
      <alignment horizontal="center" wrapText="1"/>
      <protection locked="0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18" fillId="5" borderId="42" xfId="2" applyFont="1" applyFill="1" applyBorder="1" applyAlignment="1">
      <alignment horizontal="center" vertical="center" wrapText="1"/>
    </xf>
    <xf numFmtId="0" fontId="2" fillId="0" borderId="0" xfId="0" applyFont="1" applyFill="1" applyProtection="1">
      <protection locked="0"/>
    </xf>
    <xf numFmtId="0" fontId="3" fillId="0" borderId="2" xfId="2" applyFont="1" applyFill="1" applyBorder="1" applyAlignment="1">
      <alignment horizontal="center" wrapText="1"/>
    </xf>
    <xf numFmtId="0" fontId="21" fillId="0" borderId="0" xfId="1" applyFont="1" applyAlignment="1">
      <alignment horizontal="center"/>
    </xf>
    <xf numFmtId="0" fontId="21" fillId="0" borderId="0" xfId="0" applyFont="1" applyAlignment="1">
      <alignment horizontal="center"/>
    </xf>
    <xf numFmtId="0" fontId="22" fillId="4" borderId="0" xfId="0" applyFont="1" applyFill="1" applyProtection="1">
      <protection locked="0"/>
    </xf>
    <xf numFmtId="0" fontId="22" fillId="0" borderId="0" xfId="0" applyFont="1"/>
    <xf numFmtId="0" fontId="24" fillId="0" borderId="0" xfId="0" applyFont="1"/>
    <xf numFmtId="0" fontId="25" fillId="0" borderId="43" xfId="0" applyFont="1" applyBorder="1" applyAlignment="1">
      <alignment horizontal="right" vertical="center" wrapText="1"/>
    </xf>
    <xf numFmtId="0" fontId="25" fillId="0" borderId="44" xfId="0" applyFont="1" applyBorder="1" applyAlignment="1">
      <alignment horizontal="left" vertical="center" wrapText="1"/>
    </xf>
    <xf numFmtId="0" fontId="25" fillId="0" borderId="44" xfId="0" applyFont="1" applyBorder="1" applyAlignment="1">
      <alignment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45" xfId="0" applyFont="1" applyBorder="1" applyAlignment="1">
      <alignment vertical="center"/>
    </xf>
    <xf numFmtId="0" fontId="25" fillId="0" borderId="4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5" fillId="0" borderId="47" xfId="0" applyFont="1" applyBorder="1" applyAlignment="1">
      <alignment vertical="center"/>
    </xf>
    <xf numFmtId="0" fontId="25" fillId="0" borderId="46" xfId="0" applyFont="1" applyBorder="1" applyAlignment="1">
      <alignment vertical="center"/>
    </xf>
    <xf numFmtId="0" fontId="25" fillId="0" borderId="0" xfId="0" applyFont="1"/>
    <xf numFmtId="0" fontId="2" fillId="0" borderId="1" xfId="0" applyFont="1" applyBorder="1" applyAlignment="1">
      <alignment horizontal="center"/>
    </xf>
    <xf numFmtId="0" fontId="3" fillId="0" borderId="0" xfId="2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6" borderId="48" xfId="0" applyFont="1" applyFill="1" applyBorder="1" applyAlignment="1">
      <alignment horizontal="center"/>
    </xf>
    <xf numFmtId="0" fontId="2" fillId="6" borderId="4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7" borderId="0" xfId="0" applyFont="1" applyFill="1" applyProtection="1">
      <protection locked="0"/>
    </xf>
    <xf numFmtId="0" fontId="2" fillId="0" borderId="0" xfId="3" applyFont="1"/>
    <xf numFmtId="49" fontId="2" fillId="0" borderId="0" xfId="3" applyNumberFormat="1" applyFont="1" applyAlignment="1">
      <alignment horizontal="left"/>
    </xf>
    <xf numFmtId="49" fontId="33" fillId="0" borderId="0" xfId="4" applyNumberFormat="1" applyFont="1" applyAlignment="1">
      <alignment horizontal="left"/>
    </xf>
    <xf numFmtId="0" fontId="2" fillId="0" borderId="0" xfId="5" applyFont="1"/>
    <xf numFmtId="49" fontId="2" fillId="0" borderId="0" xfId="5" applyNumberFormat="1" applyFont="1"/>
    <xf numFmtId="166" fontId="2" fillId="0" borderId="0" xfId="5" applyNumberFormat="1" applyFont="1"/>
    <xf numFmtId="0" fontId="2" fillId="0" borderId="0" xfId="5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2" fillId="8" borderId="0" xfId="0" applyFont="1" applyFill="1" applyProtection="1">
      <protection locked="0"/>
    </xf>
    <xf numFmtId="0" fontId="2" fillId="0" borderId="17" xfId="0" quotePrefix="1" applyFont="1" applyBorder="1"/>
    <xf numFmtId="0" fontId="2" fillId="0" borderId="11" xfId="0" quotePrefix="1" applyFont="1" applyBorder="1"/>
    <xf numFmtId="0" fontId="2" fillId="9" borderId="0" xfId="5" applyFont="1" applyFill="1"/>
    <xf numFmtId="0" fontId="2" fillId="9" borderId="0" xfId="5" applyFont="1" applyFill="1" applyAlignment="1">
      <alignment horizontal="center"/>
    </xf>
    <xf numFmtId="0" fontId="2" fillId="9" borderId="0" xfId="0" applyFont="1" applyFill="1"/>
    <xf numFmtId="0" fontId="2" fillId="0" borderId="0" xfId="0" applyFont="1" applyProtection="1">
      <protection locked="0"/>
    </xf>
    <xf numFmtId="0" fontId="2" fillId="0" borderId="0" xfId="0" applyFont="1" applyProtection="1"/>
    <xf numFmtId="0" fontId="6" fillId="0" borderId="0" xfId="0" applyFont="1" applyAlignment="1" applyProtection="1">
      <alignment wrapText="1"/>
    </xf>
    <xf numFmtId="0" fontId="0" fillId="0" borderId="0" xfId="0" applyProtection="1"/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0" fontId="2" fillId="7" borderId="50" xfId="0" applyFont="1" applyFill="1" applyBorder="1" applyProtection="1">
      <protection locked="0"/>
    </xf>
    <xf numFmtId="0" fontId="2" fillId="7" borderId="50" xfId="0" applyFont="1" applyFill="1" applyBorder="1" applyAlignment="1" applyProtection="1">
      <alignment horizontal="center"/>
      <protection locked="0"/>
    </xf>
    <xf numFmtId="0" fontId="30" fillId="0" borderId="0" xfId="0" applyFont="1" applyBorder="1" applyAlignment="1">
      <alignment horizontal="center"/>
    </xf>
    <xf numFmtId="0" fontId="2" fillId="0" borderId="0" xfId="0" applyFont="1" applyBorder="1"/>
    <xf numFmtId="0" fontId="12" fillId="0" borderId="0" xfId="0" applyFont="1" applyBorder="1"/>
    <xf numFmtId="0" fontId="2" fillId="0" borderId="27" xfId="0" applyFont="1" applyBorder="1"/>
    <xf numFmtId="0" fontId="2" fillId="2" borderId="50" xfId="0" applyFont="1" applyFill="1" applyBorder="1" applyAlignment="1">
      <alignment horizontal="center"/>
    </xf>
    <xf numFmtId="0" fontId="2" fillId="0" borderId="51" xfId="0" applyFont="1" applyBorder="1"/>
    <xf numFmtId="0" fontId="2" fillId="0" borderId="50" xfId="0" quotePrefix="1" applyFont="1" applyBorder="1"/>
    <xf numFmtId="0" fontId="37" fillId="10" borderId="0" xfId="0" applyFont="1" applyFill="1"/>
    <xf numFmtId="14" fontId="2" fillId="7" borderId="50" xfId="0" applyNumberFormat="1" applyFont="1" applyFill="1" applyBorder="1" applyProtection="1">
      <protection locked="0"/>
    </xf>
    <xf numFmtId="14" fontId="2" fillId="9" borderId="0" xfId="5" applyNumberFormat="1" applyFont="1" applyFill="1"/>
  </cellXfs>
  <cellStyles count="6">
    <cellStyle name="Hyperlink" xfId="4" builtinId="8"/>
    <cellStyle name="Normal" xfId="0" builtinId="0"/>
    <cellStyle name="Normal 2" xfId="1"/>
    <cellStyle name="Normal 2 2" xfId="3"/>
    <cellStyle name="Normal 3" xfId="5"/>
    <cellStyle name="Normal_Sheet1" xfId="2"/>
  </cellStyles>
  <dxfs count="37">
    <dxf>
      <font>
        <condense val="0"/>
        <extend val="0"/>
        <color auto="1"/>
      </font>
    </dxf>
    <dxf>
      <font>
        <condense val="0"/>
        <extend val="0"/>
        <color auto="1"/>
      </font>
    </dxf>
    <dxf>
      <fill>
        <patternFill>
          <bgColor rgb="FFFE5050"/>
        </patternFill>
      </fill>
    </dxf>
    <dxf>
      <font>
        <color rgb="FF00B05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188593</xdr:colOff>
      <xdr:row>1</xdr:row>
      <xdr:rowOff>15240</xdr:rowOff>
    </xdr:from>
    <xdr:to>
      <xdr:col>10</xdr:col>
      <xdr:colOff>609599</xdr:colOff>
      <xdr:row>38</xdr:row>
      <xdr:rowOff>1</xdr:rowOff>
    </xdr:to>
    <xdr:sp macro="" textlink="">
      <xdr:nvSpPr>
        <xdr:cNvPr id="2331" name="Text Box 1"/>
        <xdr:cNvSpPr txBox="1">
          <a:spLocks noChangeArrowheads="1"/>
        </xdr:cNvSpPr>
      </xdr:nvSpPr>
      <xdr:spPr bwMode="auto">
        <a:xfrm>
          <a:off x="2179318" y="177165"/>
          <a:ext cx="4888231" cy="597598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j-lt"/>
            </a:rPr>
            <a:t>Instructions</a:t>
          </a:r>
          <a:endParaRPr lang="en-GB" sz="1000" b="1" i="0" u="none" strike="noStrike" baseline="0">
            <a:solidFill>
              <a:srgbClr val="000000"/>
            </a:solidFill>
            <a:latin typeface="+mj-lt"/>
          </a:endParaRPr>
        </a:p>
        <a:p>
          <a:pPr algn="l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The yellow cells (found on sheets with yellow tabs) are for your input.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1  Fill in the number of teams on the left.  This is crucial!</a:t>
          </a:r>
        </a:p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2  Print and cut up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ResultSlips 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sheet. </a:t>
          </a:r>
          <a:r>
            <a:rPr lang="en-GB" sz="1100" b="0" i="0" baseline="0">
              <a:effectLst/>
              <a:latin typeface="+mn-lt"/>
              <a:ea typeface="+mn-ea"/>
              <a:cs typeface="Arial" pitchFamily="34" charset="0"/>
            </a:rPr>
            <a:t>To avoid getting lots of surplus sheets y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ou may have to adjust the print area. Put out the round 1 slips</a:t>
          </a:r>
        </a:p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3  As letters are allocated, type the names of the teams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4  Print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TeamSheets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  Cut it up and hand each team its slip, so that they can see who is playing whom.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5  From the declaration forms, type or paste in the details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PlayerDetails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6  Paste the names of the players into the appropriate cells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TeamDeclarations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+mj-lt"/>
              <a:cs typeface="Arial" pitchFamily="34" charset="0"/>
            </a:rPr>
            <a:t>Each Round</a:t>
          </a:r>
          <a:endParaRPr lang="en-GB" sz="1100" b="0" i="0" u="none" strike="noStrike" baseline="0">
            <a:solidFill>
              <a:srgbClr val="000000"/>
            </a:solidFill>
            <a:latin typeface="+mj-lt"/>
            <a:cs typeface="Arial" pitchFamily="34" charset="0"/>
          </a:endParaRP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a. If any reserves have been swapped into the main team, type their names in the appropriate place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PlayerDeclarations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b. As results come in, input them on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ResultsInput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sheet.  They don't have to be in table order.  Check that the player codes match.  If you're missing a result or have a duplicate, sorting the yellow cells will help you to identify the problem.  The collated list on the Pairings sheet may also help.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c. At the end of the round, sort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 into position order and print for display.  Print one copy of the </a:t>
          </a:r>
          <a:r>
            <a:rPr lang="en-GB" sz="1100" b="1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TeamResults</a:t>
          </a:r>
          <a:r>
            <a:rPr lang="en-GB" sz="1100" b="0" i="0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 sheet for each team. You may wish to adjust the print area or the page-breaks.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  <a:cs typeface="Arial" pitchFamily="34" charset="0"/>
          </a:endParaRP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Basic design of this spreadsheet is by Roger Thetford, Oxfordshire.</a:t>
          </a: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It is designed to provide feedback to the teams during the event and to facilitate</a:t>
          </a:r>
        </a:p>
        <a:p>
          <a:pPr algn="l" rtl="0">
            <a:defRPr sz="1000"/>
          </a:pPr>
          <a:r>
            <a:rPr lang="en-GB" sz="850" b="0" i="1" u="none" strike="noStrike" baseline="0">
              <a:solidFill>
                <a:srgbClr val="000000"/>
              </a:solidFill>
              <a:latin typeface="+mn-lt"/>
              <a:cs typeface="Arial" pitchFamily="34" charset="0"/>
            </a:rPr>
            <a:t>post-event uploading of results to the site http://www.oxford</a:t>
          </a:r>
          <a:r>
            <a:rPr lang="en-GB" sz="850" b="0" i="1" u="none" strike="noStrike" baseline="0">
              <a:solidFill>
                <a:srgbClr val="000000"/>
              </a:solidFill>
              <a:latin typeface="+mn-lt"/>
            </a:rPr>
            <a:t>fusion.com/epsca/</a:t>
          </a:r>
          <a:endParaRPr lang="en-GB">
            <a:latin typeface="+mn-lt"/>
          </a:endParaRP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18</xdr:col>
      <xdr:colOff>0</xdr:colOff>
      <xdr:row>24</xdr:row>
      <xdr:rowOff>19050</xdr:rowOff>
    </xdr:to>
    <xdr:sp macro="" textlink="">
      <xdr:nvSpPr>
        <xdr:cNvPr id="2" name="TextBox 1"/>
        <xdr:cNvSpPr txBox="1"/>
      </xdr:nvSpPr>
      <xdr:spPr>
        <a:xfrm>
          <a:off x="7677150" y="161925"/>
          <a:ext cx="3657600" cy="37433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latin typeface="+mj-lt"/>
            </a:rPr>
            <a:t>Grading</a:t>
          </a:r>
        </a:p>
        <a:p>
          <a:endParaRPr lang="en-GB" sz="1100"/>
        </a:p>
        <a:p>
          <a:r>
            <a:rPr lang="en-GB" sz="1100"/>
            <a:t>The green tabs </a:t>
          </a:r>
          <a:r>
            <a:rPr lang="en-GB" sz="1100" b="1"/>
            <a:t>Header</a:t>
          </a:r>
          <a:r>
            <a:rPr lang="en-GB" sz="1100"/>
            <a:t>, </a:t>
          </a:r>
          <a:r>
            <a:rPr lang="en-GB" sz="1100" b="1"/>
            <a:t>Player_List</a:t>
          </a:r>
          <a:r>
            <a:rPr lang="en-GB" sz="1100"/>
            <a:t> and </a:t>
          </a:r>
          <a:r>
            <a:rPr lang="en-GB" sz="1100" b="1"/>
            <a:t>Results_List </a:t>
          </a:r>
          <a:r>
            <a:rPr lang="en-GB" sz="1100"/>
            <a:t>give the information required for ECF grading. The</a:t>
          </a:r>
          <a:r>
            <a:rPr lang="en-GB" sz="1100" baseline="0"/>
            <a:t> CountyCodes tab contains a list of 'Club Codes' for English counties. </a:t>
          </a:r>
        </a:p>
        <a:p>
          <a:endParaRPr lang="en-GB" sz="1100" baseline="0"/>
        </a:p>
        <a:p>
          <a:r>
            <a:rPr lang="en-GB" sz="1100" baseline="0"/>
            <a:t>At the end of the event:</a:t>
          </a:r>
        </a:p>
        <a:p>
          <a:endParaRPr lang="en-GB" sz="1100" baseline="0"/>
        </a:p>
        <a:p>
          <a:r>
            <a:rPr lang="en-GB" sz="1100" baseline="0"/>
            <a:t>1  Fill in the event information on the </a:t>
          </a:r>
          <a:r>
            <a:rPr lang="en-GB" sz="1100" b="1" baseline="0"/>
            <a:t>Header</a:t>
          </a:r>
          <a:r>
            <a:rPr lang="en-GB" sz="1100" baseline="0"/>
            <a:t> sheet.</a:t>
          </a:r>
        </a:p>
        <a:p>
          <a:endParaRPr lang="en-GB" sz="1100" baseline="0"/>
        </a:p>
        <a:p>
          <a:r>
            <a:rPr lang="en-GB" sz="1100" baseline="0"/>
            <a:t>2  Copy the player and results data and 'paste values' </a:t>
          </a:r>
          <a:r>
            <a:rPr lang="en-GB" sz="1100" i="1" baseline="0"/>
            <a:t>in situ</a:t>
          </a:r>
          <a:r>
            <a:rPr lang="en-GB" sz="1100" baseline="0"/>
            <a:t>, so that the formulae are overwritten by the values. (This ensures that changes elsewhere don't affect the grading data.)</a:t>
          </a:r>
        </a:p>
        <a:p>
          <a:endParaRPr lang="en-GB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/>
            <a:t>3 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Delete any defaults from the 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Results_List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They should be obvious as one or both of the PINs will be zero.</a:t>
          </a:r>
          <a:endParaRPr lang="en-GB">
            <a:effectLst/>
          </a:endParaRPr>
        </a:p>
        <a:p>
          <a:endParaRPr lang="en-GB" sz="1100" baseline="0"/>
        </a:p>
        <a:p>
          <a:r>
            <a:rPr lang="en-GB" sz="1100" baseline="0"/>
            <a:t>4  (If desired) delete the sheets that are not required for grading input.</a:t>
          </a:r>
        </a:p>
        <a:p>
          <a:endParaRPr lang="en-GB" sz="1100" baseline="0"/>
        </a:p>
        <a:p>
          <a:endParaRPr lang="en-GB" sz="1100"/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B6"/>
  <sheetViews>
    <sheetView tabSelected="1" zoomScaleNormal="100" workbookViewId="0"/>
  </sheetViews>
  <sheetFormatPr defaultRowHeight="12.75" x14ac:dyDescent="0.2"/>
  <cols>
    <col min="2" max="2" width="20.7109375" customWidth="1"/>
    <col min="3" max="3" width="3" customWidth="1"/>
  </cols>
  <sheetData>
    <row r="1" spans="1:2" ht="12.75" customHeight="1" x14ac:dyDescent="0.2">
      <c r="A1" s="97">
        <v>6</v>
      </c>
      <c r="B1" s="98" t="s">
        <v>116</v>
      </c>
    </row>
    <row r="2" spans="1:2" ht="12.75" customHeight="1" x14ac:dyDescent="0.2">
      <c r="A2" s="98">
        <v>16</v>
      </c>
      <c r="B2" s="98" t="s">
        <v>117</v>
      </c>
    </row>
    <row r="3" spans="1:2" ht="12.75" customHeight="1" x14ac:dyDescent="0.2">
      <c r="A3" s="98">
        <f>A1*A2/2</f>
        <v>48</v>
      </c>
      <c r="B3" s="98" t="s">
        <v>118</v>
      </c>
    </row>
    <row r="4" spans="1:2" ht="12.75" customHeight="1" x14ac:dyDescent="0.2">
      <c r="A4" s="98">
        <v>3</v>
      </c>
      <c r="B4" s="98" t="s">
        <v>121</v>
      </c>
    </row>
    <row r="5" spans="1:2" ht="12.75" customHeight="1" x14ac:dyDescent="0.2">
      <c r="A5" s="98">
        <f>MATCH(A1,AllPairings!A:A,0)</f>
        <v>290</v>
      </c>
      <c r="B5" s="98" t="s">
        <v>119</v>
      </c>
    </row>
    <row r="6" spans="1:2" ht="12.75" customHeight="1" x14ac:dyDescent="0.2"/>
  </sheetData>
  <sheetProtection sheet="1" objects="1" scenarios="1" formatCells="0" formatColumns="0" formatRows="0"/>
  <phoneticPr fontId="0" type="noConversion"/>
  <pageMargins left="0.75" right="0.75" top="1" bottom="1" header="0.5" footer="0.5"/>
  <pageSetup paperSize="9" orientation="portrait" horizont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11"/>
  <sheetViews>
    <sheetView workbookViewId="0">
      <pane ySplit="1" topLeftCell="A2" activePane="bottomLeft" state="frozen"/>
      <selection pane="bottomLeft" activeCell="L2" sqref="L2"/>
    </sheetView>
  </sheetViews>
  <sheetFormatPr defaultRowHeight="12.6" customHeight="1" x14ac:dyDescent="0.2"/>
  <cols>
    <col min="1" max="1" width="12.85546875" style="32" bestFit="1" customWidth="1"/>
    <col min="2" max="2" width="9.7109375" style="32" customWidth="1"/>
    <col min="3" max="5" width="8.7109375" style="32" customWidth="1"/>
    <col min="6" max="6" width="7.7109375" style="1" bestFit="1" customWidth="1"/>
    <col min="7" max="8" width="9.7109375" style="1" customWidth="1"/>
    <col min="9" max="11" width="9.140625" style="1"/>
    <col min="12" max="12" width="51.7109375" style="1" bestFit="1" customWidth="1"/>
    <col min="13" max="16384" width="9.140625" style="1"/>
  </cols>
  <sheetData>
    <row r="1" spans="1:21" s="82" customFormat="1" ht="25.5" customHeight="1" x14ac:dyDescent="0.2">
      <c r="A1" s="79" t="s">
        <v>312</v>
      </c>
      <c r="B1" s="80" t="s">
        <v>0</v>
      </c>
      <c r="C1" s="80" t="s">
        <v>12</v>
      </c>
      <c r="D1" s="80" t="s">
        <v>1</v>
      </c>
      <c r="E1" s="80" t="s">
        <v>2</v>
      </c>
      <c r="F1" s="80" t="s">
        <v>3</v>
      </c>
      <c r="G1" s="92" t="s">
        <v>313</v>
      </c>
      <c r="H1" s="92" t="s">
        <v>314</v>
      </c>
      <c r="I1" s="81"/>
      <c r="J1" s="80"/>
      <c r="K1" s="77" t="s">
        <v>306</v>
      </c>
      <c r="L1" s="1"/>
    </row>
    <row r="2" spans="1:21" ht="12.6" customHeight="1" x14ac:dyDescent="0.2">
      <c r="A2" s="112">
        <v>3</v>
      </c>
      <c r="B2" s="112">
        <v>1</v>
      </c>
      <c r="C2" s="112">
        <v>1</v>
      </c>
      <c r="D2" s="114" t="s">
        <v>31</v>
      </c>
      <c r="E2" s="114" t="s">
        <v>22</v>
      </c>
      <c r="J2" s="2"/>
      <c r="K2" s="1" t="s">
        <v>1250</v>
      </c>
    </row>
    <row r="3" spans="1:21" ht="12.6" customHeight="1" x14ac:dyDescent="0.2">
      <c r="A3" s="112">
        <v>3</v>
      </c>
      <c r="B3" s="112">
        <v>1</v>
      </c>
      <c r="C3" s="112">
        <v>2</v>
      </c>
      <c r="D3" s="114" t="s">
        <v>33</v>
      </c>
      <c r="E3" s="114" t="s">
        <v>26</v>
      </c>
      <c r="L3" s="1" t="s">
        <v>1251</v>
      </c>
    </row>
    <row r="4" spans="1:21" ht="12.6" customHeight="1" x14ac:dyDescent="0.2">
      <c r="A4" s="112">
        <v>3</v>
      </c>
      <c r="B4" s="112">
        <v>1</v>
      </c>
      <c r="C4" s="112">
        <v>3</v>
      </c>
      <c r="D4" s="114" t="s">
        <v>14</v>
      </c>
      <c r="E4" s="114" t="s">
        <v>36</v>
      </c>
      <c r="K4" s="1" t="s">
        <v>1252</v>
      </c>
    </row>
    <row r="5" spans="1:21" ht="12.6" customHeight="1" x14ac:dyDescent="0.25">
      <c r="A5" s="112">
        <v>3</v>
      </c>
      <c r="B5" s="112">
        <v>1</v>
      </c>
      <c r="C5" s="112">
        <v>4</v>
      </c>
      <c r="D5" s="114" t="s">
        <v>43</v>
      </c>
      <c r="E5" s="114" t="s">
        <v>15</v>
      </c>
      <c r="L5" s="1" t="s">
        <v>1253</v>
      </c>
      <c r="M5" s="74"/>
      <c r="N5"/>
      <c r="O5"/>
      <c r="P5"/>
      <c r="Q5" s="74"/>
      <c r="R5"/>
      <c r="S5"/>
      <c r="T5"/>
      <c r="U5" s="74"/>
    </row>
    <row r="6" spans="1:21" ht="12.6" customHeight="1" x14ac:dyDescent="0.25">
      <c r="A6" s="112">
        <v>3</v>
      </c>
      <c r="B6" s="112">
        <v>1</v>
      </c>
      <c r="C6" s="112">
        <v>5</v>
      </c>
      <c r="D6" s="114" t="s">
        <v>52</v>
      </c>
      <c r="E6" s="114" t="s">
        <v>41</v>
      </c>
      <c r="L6" s="1" t="s">
        <v>1254</v>
      </c>
      <c r="M6" s="74"/>
      <c r="N6"/>
      <c r="O6"/>
      <c r="P6"/>
      <c r="Q6" s="74"/>
      <c r="R6"/>
      <c r="S6"/>
      <c r="T6"/>
      <c r="U6" s="74"/>
    </row>
    <row r="7" spans="1:21" ht="12.6" customHeight="1" x14ac:dyDescent="0.25">
      <c r="A7" s="112">
        <v>3</v>
      </c>
      <c r="B7" s="112">
        <v>1</v>
      </c>
      <c r="C7" s="112">
        <v>6</v>
      </c>
      <c r="D7" s="114" t="s">
        <v>16</v>
      </c>
      <c r="E7" s="114" t="s">
        <v>50</v>
      </c>
      <c r="M7" s="74"/>
      <c r="N7"/>
      <c r="O7"/>
      <c r="P7"/>
      <c r="Q7" s="74"/>
      <c r="R7"/>
      <c r="S7"/>
      <c r="T7"/>
      <c r="U7" s="74"/>
    </row>
    <row r="8" spans="1:21" ht="12.6" customHeight="1" x14ac:dyDescent="0.25">
      <c r="A8" s="112">
        <v>3</v>
      </c>
      <c r="B8" s="112">
        <v>1</v>
      </c>
      <c r="C8" s="112">
        <v>7</v>
      </c>
      <c r="D8" s="114" t="s">
        <v>59</v>
      </c>
      <c r="E8" s="114" t="s">
        <v>56</v>
      </c>
      <c r="M8" s="74"/>
      <c r="N8"/>
      <c r="O8"/>
      <c r="P8"/>
      <c r="Q8" s="74"/>
      <c r="R8"/>
      <c r="S8"/>
      <c r="T8"/>
      <c r="U8" s="74"/>
    </row>
    <row r="9" spans="1:21" ht="12.6" customHeight="1" x14ac:dyDescent="0.25">
      <c r="A9" s="112">
        <v>3</v>
      </c>
      <c r="B9" s="112">
        <v>1</v>
      </c>
      <c r="C9" s="112">
        <v>8</v>
      </c>
      <c r="D9" s="114" t="s">
        <v>62</v>
      </c>
      <c r="E9" s="114" t="s">
        <v>17</v>
      </c>
      <c r="M9" s="74"/>
      <c r="N9"/>
      <c r="O9"/>
      <c r="P9"/>
      <c r="Q9" s="74"/>
      <c r="R9"/>
      <c r="S9"/>
      <c r="T9"/>
      <c r="U9" s="74"/>
    </row>
    <row r="10" spans="1:21" ht="12.6" customHeight="1" x14ac:dyDescent="0.25">
      <c r="A10" s="112">
        <v>3</v>
      </c>
      <c r="B10" s="112">
        <v>1</v>
      </c>
      <c r="C10" s="112">
        <v>9</v>
      </c>
      <c r="D10" s="114" t="s">
        <v>61</v>
      </c>
      <c r="E10" s="114" t="s">
        <v>18</v>
      </c>
      <c r="M10" s="74"/>
      <c r="N10"/>
      <c r="O10"/>
      <c r="P10"/>
      <c r="Q10"/>
      <c r="R10"/>
      <c r="S10"/>
      <c r="T10"/>
      <c r="U10"/>
    </row>
    <row r="11" spans="1:21" ht="12.6" customHeight="1" x14ac:dyDescent="0.25">
      <c r="A11" s="112">
        <v>3</v>
      </c>
      <c r="B11" s="112">
        <v>1</v>
      </c>
      <c r="C11" s="112">
        <v>10</v>
      </c>
      <c r="D11" s="114" t="s">
        <v>19</v>
      </c>
      <c r="E11" s="114" t="s">
        <v>68</v>
      </c>
      <c r="M11" s="73"/>
      <c r="N11" s="73"/>
      <c r="O11"/>
      <c r="P11" s="73"/>
      <c r="Q11" s="73"/>
      <c r="R11"/>
      <c r="S11" s="73"/>
      <c r="T11" s="73"/>
      <c r="U11"/>
    </row>
    <row r="12" spans="1:21" ht="12.6" customHeight="1" x14ac:dyDescent="0.25">
      <c r="A12" s="112">
        <v>3</v>
      </c>
      <c r="B12" s="112">
        <v>1</v>
      </c>
      <c r="C12" s="112">
        <v>11</v>
      </c>
      <c r="D12" s="114" t="s">
        <v>20</v>
      </c>
      <c r="E12" s="114" t="s">
        <v>70</v>
      </c>
      <c r="M12" s="73"/>
      <c r="N12"/>
      <c r="O12"/>
      <c r="P12"/>
      <c r="Q12"/>
      <c r="R12"/>
      <c r="S12"/>
      <c r="T12"/>
      <c r="U12"/>
    </row>
    <row r="13" spans="1:21" ht="12.6" customHeight="1" x14ac:dyDescent="0.25">
      <c r="A13" s="112">
        <v>3</v>
      </c>
      <c r="B13" s="112">
        <v>1</v>
      </c>
      <c r="C13" s="112">
        <v>12</v>
      </c>
      <c r="D13" s="114" t="s">
        <v>76</v>
      </c>
      <c r="E13" s="114" t="s">
        <v>78</v>
      </c>
      <c r="M13" s="73"/>
      <c r="N13" s="73"/>
      <c r="O13"/>
      <c r="P13" s="73"/>
      <c r="Q13" s="73"/>
      <c r="R13"/>
      <c r="S13" s="73"/>
      <c r="T13" s="73"/>
      <c r="U13"/>
    </row>
    <row r="14" spans="1:21" ht="12.6" customHeight="1" x14ac:dyDescent="0.25">
      <c r="A14" s="112">
        <v>3</v>
      </c>
      <c r="B14" s="112">
        <v>1</v>
      </c>
      <c r="C14" s="112">
        <v>13</v>
      </c>
      <c r="D14" s="114" t="s">
        <v>21</v>
      </c>
      <c r="E14" s="114" t="s">
        <v>86</v>
      </c>
      <c r="M14" s="73"/>
      <c r="N14" s="73"/>
      <c r="O14"/>
      <c r="P14" s="73"/>
      <c r="Q14" s="73"/>
      <c r="R14"/>
      <c r="S14" s="73"/>
      <c r="T14" s="73"/>
      <c r="U14"/>
    </row>
    <row r="15" spans="1:21" ht="12.6" customHeight="1" x14ac:dyDescent="0.25">
      <c r="A15" s="112">
        <v>3</v>
      </c>
      <c r="B15" s="112">
        <v>1</v>
      </c>
      <c r="C15" s="112">
        <v>14</v>
      </c>
      <c r="D15" s="114" t="s">
        <v>23</v>
      </c>
      <c r="E15" s="114" t="s">
        <v>83</v>
      </c>
      <c r="M15" s="73"/>
      <c r="N15" s="73"/>
      <c r="O15"/>
      <c r="P15" s="73"/>
      <c r="Q15" s="73"/>
      <c r="R15"/>
      <c r="S15" s="73"/>
      <c r="T15" s="73"/>
      <c r="U15"/>
    </row>
    <row r="16" spans="1:21" ht="12.6" customHeight="1" x14ac:dyDescent="0.25">
      <c r="A16" s="112">
        <v>3</v>
      </c>
      <c r="B16" s="112">
        <v>1</v>
      </c>
      <c r="C16" s="112">
        <v>15</v>
      </c>
      <c r="D16" s="114" t="s">
        <v>89</v>
      </c>
      <c r="E16" s="114" t="s">
        <v>92</v>
      </c>
      <c r="M16" s="73"/>
      <c r="N16" s="73"/>
      <c r="O16"/>
      <c r="P16" s="73"/>
      <c r="Q16" s="73"/>
      <c r="R16"/>
      <c r="S16" s="73"/>
      <c r="T16" s="73"/>
      <c r="U16"/>
    </row>
    <row r="17" spans="1:21" ht="12.6" customHeight="1" x14ac:dyDescent="0.25">
      <c r="A17" s="112">
        <v>3</v>
      </c>
      <c r="B17" s="112">
        <v>1</v>
      </c>
      <c r="C17" s="112">
        <v>16</v>
      </c>
      <c r="D17" s="114" t="s">
        <v>101</v>
      </c>
      <c r="E17" s="114" t="s">
        <v>96</v>
      </c>
      <c r="M17" s="73"/>
      <c r="N17" s="73"/>
      <c r="O17"/>
      <c r="P17" s="73"/>
      <c r="Q17" s="73"/>
      <c r="R17"/>
      <c r="S17" s="73"/>
      <c r="T17" s="73"/>
      <c r="U17"/>
    </row>
    <row r="18" spans="1:21" ht="12.6" customHeight="1" x14ac:dyDescent="0.25">
      <c r="A18" s="112">
        <v>3</v>
      </c>
      <c r="B18" s="112">
        <v>1</v>
      </c>
      <c r="C18" s="112">
        <v>17</v>
      </c>
      <c r="D18" s="114" t="s">
        <v>105</v>
      </c>
      <c r="E18" s="114" t="s">
        <v>24</v>
      </c>
      <c r="M18" s="73"/>
      <c r="N18"/>
      <c r="O18"/>
      <c r="P18"/>
      <c r="Q18"/>
      <c r="R18"/>
      <c r="S18"/>
      <c r="T18"/>
      <c r="U18"/>
    </row>
    <row r="19" spans="1:21" ht="12.6" customHeight="1" x14ac:dyDescent="0.25">
      <c r="A19" s="112">
        <v>3</v>
      </c>
      <c r="B19" s="112">
        <v>1</v>
      </c>
      <c r="C19" s="112">
        <v>18</v>
      </c>
      <c r="D19" s="114" t="s">
        <v>106</v>
      </c>
      <c r="E19" s="114" t="s">
        <v>25</v>
      </c>
      <c r="M19" s="73"/>
      <c r="N19" s="73"/>
      <c r="O19"/>
      <c r="P19" s="73"/>
      <c r="Q19" s="73"/>
      <c r="R19"/>
      <c r="S19" s="73"/>
      <c r="T19" s="73"/>
      <c r="U19"/>
    </row>
    <row r="20" spans="1:21" ht="12.6" customHeight="1" x14ac:dyDescent="0.25">
      <c r="A20" s="112">
        <v>3</v>
      </c>
      <c r="B20" s="112">
        <v>1</v>
      </c>
      <c r="C20" s="112">
        <v>19</v>
      </c>
      <c r="D20" s="114" t="s">
        <v>140</v>
      </c>
      <c r="E20" s="114" t="s">
        <v>139</v>
      </c>
      <c r="M20" s="73"/>
      <c r="N20"/>
      <c r="O20"/>
      <c r="P20"/>
      <c r="Q20"/>
      <c r="R20"/>
      <c r="S20"/>
      <c r="T20"/>
      <c r="U20"/>
    </row>
    <row r="21" spans="1:21" ht="12.6" customHeight="1" x14ac:dyDescent="0.25">
      <c r="A21" s="112">
        <v>3</v>
      </c>
      <c r="B21" s="112">
        <v>1</v>
      </c>
      <c r="C21" s="112">
        <v>20</v>
      </c>
      <c r="D21" s="114" t="s">
        <v>150</v>
      </c>
      <c r="E21" s="114" t="s">
        <v>143</v>
      </c>
      <c r="M21" s="73"/>
      <c r="N21" s="73"/>
      <c r="O21"/>
      <c r="P21" s="73"/>
      <c r="Q21" s="73"/>
      <c r="R21"/>
      <c r="S21" s="73"/>
      <c r="T21" s="73"/>
      <c r="U21"/>
    </row>
    <row r="22" spans="1:21" ht="12.6" customHeight="1" x14ac:dyDescent="0.25">
      <c r="A22" s="112">
        <v>3</v>
      </c>
      <c r="B22" s="112">
        <v>1</v>
      </c>
      <c r="C22" s="112">
        <v>21</v>
      </c>
      <c r="D22" s="114" t="s">
        <v>147</v>
      </c>
      <c r="E22" s="114" t="s">
        <v>145</v>
      </c>
      <c r="M22" s="73"/>
      <c r="N22"/>
      <c r="O22"/>
      <c r="P22"/>
      <c r="Q22"/>
      <c r="R22"/>
      <c r="S22"/>
      <c r="T22"/>
      <c r="U22"/>
    </row>
    <row r="23" spans="1:21" ht="12.6" customHeight="1" x14ac:dyDescent="0.25">
      <c r="A23" s="112">
        <v>3</v>
      </c>
      <c r="B23" s="112">
        <v>1</v>
      </c>
      <c r="C23" s="112">
        <v>22</v>
      </c>
      <c r="D23" s="114" t="s">
        <v>156</v>
      </c>
      <c r="E23" s="114" t="s">
        <v>162</v>
      </c>
      <c r="M23" s="73"/>
      <c r="N23" s="73"/>
      <c r="O23"/>
      <c r="P23" s="73"/>
      <c r="Q23" s="73"/>
      <c r="R23"/>
      <c r="S23" s="73"/>
      <c r="T23" s="73"/>
      <c r="U23"/>
    </row>
    <row r="24" spans="1:21" ht="12.6" customHeight="1" x14ac:dyDescent="0.25">
      <c r="A24" s="112">
        <v>3</v>
      </c>
      <c r="B24" s="112">
        <v>1</v>
      </c>
      <c r="C24" s="112">
        <v>23</v>
      </c>
      <c r="D24" s="114" t="s">
        <v>165</v>
      </c>
      <c r="E24" s="114" t="s">
        <v>154</v>
      </c>
      <c r="M24" s="73"/>
      <c r="N24"/>
      <c r="O24"/>
      <c r="P24"/>
      <c r="Q24"/>
      <c r="R24"/>
      <c r="S24"/>
      <c r="T24"/>
      <c r="U24"/>
    </row>
    <row r="25" spans="1:21" ht="12.6" customHeight="1" x14ac:dyDescent="0.25">
      <c r="A25" s="112">
        <v>3</v>
      </c>
      <c r="B25" s="112">
        <v>1</v>
      </c>
      <c r="C25" s="112">
        <v>24</v>
      </c>
      <c r="D25" s="114" t="s">
        <v>163</v>
      </c>
      <c r="E25" s="114" t="s">
        <v>166</v>
      </c>
      <c r="M25" s="73"/>
      <c r="N25" s="73"/>
      <c r="O25"/>
      <c r="P25" s="73"/>
      <c r="Q25" s="73"/>
      <c r="R25"/>
      <c r="S25" s="73"/>
      <c r="T25" s="73"/>
      <c r="U25"/>
    </row>
    <row r="26" spans="1:21" ht="12.6" customHeight="1" x14ac:dyDescent="0.25">
      <c r="A26" s="112">
        <v>3</v>
      </c>
      <c r="B26" s="112">
        <v>2</v>
      </c>
      <c r="C26" s="112">
        <v>1</v>
      </c>
      <c r="D26" s="114" t="s">
        <v>26</v>
      </c>
      <c r="E26" s="114" t="s">
        <v>31</v>
      </c>
      <c r="M26" s="73"/>
      <c r="N26"/>
      <c r="O26"/>
      <c r="P26"/>
      <c r="Q26"/>
      <c r="R26"/>
      <c r="S26"/>
      <c r="T26"/>
      <c r="U26"/>
    </row>
    <row r="27" spans="1:21" ht="12.6" customHeight="1" x14ac:dyDescent="0.25">
      <c r="A27" s="112">
        <v>3</v>
      </c>
      <c r="B27" s="112">
        <v>2</v>
      </c>
      <c r="C27" s="112">
        <v>2</v>
      </c>
      <c r="D27" s="114" t="s">
        <v>36</v>
      </c>
      <c r="E27" s="114" t="s">
        <v>22</v>
      </c>
      <c r="M27" s="73"/>
      <c r="N27" s="73"/>
      <c r="O27"/>
      <c r="P27" s="73"/>
      <c r="Q27" s="73"/>
      <c r="R27"/>
      <c r="S27" s="73"/>
      <c r="T27" s="73"/>
      <c r="U27"/>
    </row>
    <row r="28" spans="1:21" ht="12.6" customHeight="1" x14ac:dyDescent="0.25">
      <c r="A28" s="112">
        <v>3</v>
      </c>
      <c r="B28" s="112">
        <v>2</v>
      </c>
      <c r="C28" s="112">
        <v>3</v>
      </c>
      <c r="D28" s="114" t="s">
        <v>33</v>
      </c>
      <c r="E28" s="114" t="s">
        <v>14</v>
      </c>
      <c r="M28" s="73"/>
      <c r="N28"/>
      <c r="O28"/>
      <c r="P28"/>
      <c r="Q28"/>
      <c r="R28"/>
      <c r="S28"/>
      <c r="T28"/>
      <c r="U28"/>
    </row>
    <row r="29" spans="1:21" ht="12.6" customHeight="1" x14ac:dyDescent="0.25">
      <c r="A29" s="112">
        <v>3</v>
      </c>
      <c r="B29" s="112">
        <v>2</v>
      </c>
      <c r="C29" s="112">
        <v>4</v>
      </c>
      <c r="D29" s="114" t="s">
        <v>15</v>
      </c>
      <c r="E29" s="114" t="s">
        <v>41</v>
      </c>
      <c r="M29" s="73"/>
      <c r="N29" s="73"/>
      <c r="O29"/>
      <c r="P29" s="73"/>
      <c r="Q29" s="73"/>
      <c r="R29"/>
      <c r="S29" s="73"/>
      <c r="T29" s="73"/>
      <c r="U29"/>
    </row>
    <row r="30" spans="1:21" ht="12.6" customHeight="1" x14ac:dyDescent="0.25">
      <c r="A30" s="112">
        <v>3</v>
      </c>
      <c r="B30" s="112">
        <v>2</v>
      </c>
      <c r="C30" s="112">
        <v>5</v>
      </c>
      <c r="D30" s="114" t="s">
        <v>16</v>
      </c>
      <c r="E30" s="114" t="s">
        <v>43</v>
      </c>
      <c r="M30" s="73"/>
      <c r="N30"/>
      <c r="O30"/>
      <c r="P30"/>
      <c r="Q30"/>
      <c r="R30"/>
      <c r="S30"/>
      <c r="T30"/>
      <c r="U30"/>
    </row>
    <row r="31" spans="1:21" ht="12.6" customHeight="1" x14ac:dyDescent="0.25">
      <c r="A31" s="112">
        <v>3</v>
      </c>
      <c r="B31" s="112">
        <v>2</v>
      </c>
      <c r="C31" s="112">
        <v>6</v>
      </c>
      <c r="D31" s="114" t="s">
        <v>50</v>
      </c>
      <c r="E31" s="114" t="s">
        <v>52</v>
      </c>
      <c r="M31" s="73"/>
      <c r="N31" s="73"/>
      <c r="O31"/>
      <c r="P31" s="73"/>
      <c r="Q31" s="73"/>
      <c r="R31"/>
      <c r="S31" s="73"/>
      <c r="T31" s="73"/>
      <c r="U31"/>
    </row>
    <row r="32" spans="1:21" ht="12.6" customHeight="1" x14ac:dyDescent="0.25">
      <c r="A32" s="112">
        <v>3</v>
      </c>
      <c r="B32" s="112">
        <v>2</v>
      </c>
      <c r="C32" s="112">
        <v>7</v>
      </c>
      <c r="D32" s="114" t="s">
        <v>17</v>
      </c>
      <c r="E32" s="114" t="s">
        <v>59</v>
      </c>
      <c r="M32" s="73"/>
      <c r="N32"/>
      <c r="O32"/>
      <c r="P32"/>
      <c r="Q32"/>
      <c r="R32"/>
      <c r="S32"/>
      <c r="T32"/>
      <c r="U32"/>
    </row>
    <row r="33" spans="1:21" ht="12.6" customHeight="1" x14ac:dyDescent="0.25">
      <c r="A33" s="112">
        <v>3</v>
      </c>
      <c r="B33" s="112">
        <v>2</v>
      </c>
      <c r="C33" s="112">
        <v>8</v>
      </c>
      <c r="D33" s="114" t="s">
        <v>18</v>
      </c>
      <c r="E33" s="114" t="s">
        <v>56</v>
      </c>
      <c r="M33" s="73"/>
      <c r="N33" s="73"/>
      <c r="O33"/>
      <c r="P33" s="73"/>
      <c r="Q33" s="73"/>
      <c r="R33"/>
      <c r="S33" s="73"/>
      <c r="T33" s="73"/>
      <c r="U33"/>
    </row>
    <row r="34" spans="1:21" ht="12.6" customHeight="1" x14ac:dyDescent="0.25">
      <c r="A34" s="112">
        <v>3</v>
      </c>
      <c r="B34" s="112">
        <v>2</v>
      </c>
      <c r="C34" s="112">
        <v>9</v>
      </c>
      <c r="D34" s="114" t="s">
        <v>62</v>
      </c>
      <c r="E34" s="114" t="s">
        <v>61</v>
      </c>
      <c r="M34" s="73"/>
      <c r="N34"/>
      <c r="O34"/>
      <c r="P34"/>
      <c r="Q34"/>
      <c r="R34"/>
      <c r="S34"/>
      <c r="T34"/>
      <c r="U34"/>
    </row>
    <row r="35" spans="1:21" ht="12.6" customHeight="1" x14ac:dyDescent="0.25">
      <c r="A35" s="112">
        <v>3</v>
      </c>
      <c r="B35" s="112">
        <v>2</v>
      </c>
      <c r="C35" s="112">
        <v>10</v>
      </c>
      <c r="D35" s="114" t="s">
        <v>68</v>
      </c>
      <c r="E35" s="114" t="s">
        <v>70</v>
      </c>
      <c r="M35" s="73"/>
      <c r="N35" s="73"/>
      <c r="O35"/>
      <c r="P35" s="73"/>
      <c r="Q35" s="73"/>
      <c r="R35"/>
      <c r="S35" s="73"/>
      <c r="T35" s="73"/>
      <c r="U35"/>
    </row>
    <row r="36" spans="1:21" ht="12.6" customHeight="1" x14ac:dyDescent="0.25">
      <c r="A36" s="112">
        <v>3</v>
      </c>
      <c r="B36" s="112">
        <v>2</v>
      </c>
      <c r="C36" s="112">
        <v>11</v>
      </c>
      <c r="D36" s="114" t="s">
        <v>76</v>
      </c>
      <c r="E36" s="114" t="s">
        <v>19</v>
      </c>
      <c r="M36" s="73"/>
      <c r="N36"/>
      <c r="O36"/>
      <c r="P36"/>
      <c r="Q36"/>
      <c r="R36"/>
      <c r="S36"/>
      <c r="T36"/>
      <c r="U36"/>
    </row>
    <row r="37" spans="1:21" ht="12.6" customHeight="1" x14ac:dyDescent="0.25">
      <c r="A37" s="112">
        <v>3</v>
      </c>
      <c r="B37" s="112">
        <v>2</v>
      </c>
      <c r="C37" s="112">
        <v>12</v>
      </c>
      <c r="D37" s="114" t="s">
        <v>78</v>
      </c>
      <c r="E37" s="114" t="s">
        <v>20</v>
      </c>
      <c r="M37" s="73"/>
      <c r="N37" s="73"/>
      <c r="O37"/>
      <c r="P37" s="73"/>
      <c r="Q37" s="73"/>
      <c r="R37"/>
      <c r="S37" s="73"/>
      <c r="T37" s="73"/>
      <c r="U37"/>
    </row>
    <row r="38" spans="1:21" ht="12.6" customHeight="1" x14ac:dyDescent="0.25">
      <c r="A38" s="112">
        <v>3</v>
      </c>
      <c r="B38" s="112">
        <v>2</v>
      </c>
      <c r="C38" s="112">
        <v>13</v>
      </c>
      <c r="D38" s="114" t="s">
        <v>83</v>
      </c>
      <c r="E38" s="114" t="s">
        <v>21</v>
      </c>
      <c r="M38" s="73"/>
      <c r="N38"/>
      <c r="O38"/>
      <c r="P38"/>
      <c r="Q38"/>
      <c r="R38"/>
      <c r="S38"/>
      <c r="T38"/>
      <c r="U38"/>
    </row>
    <row r="39" spans="1:21" ht="12.6" customHeight="1" x14ac:dyDescent="0.25">
      <c r="A39" s="112">
        <v>3</v>
      </c>
      <c r="B39" s="112">
        <v>2</v>
      </c>
      <c r="C39" s="112">
        <v>14</v>
      </c>
      <c r="D39" s="114" t="s">
        <v>92</v>
      </c>
      <c r="E39" s="114" t="s">
        <v>86</v>
      </c>
      <c r="M39" s="73"/>
      <c r="N39" s="73"/>
      <c r="O39"/>
      <c r="P39" s="73"/>
      <c r="Q39" s="73"/>
      <c r="R39"/>
      <c r="S39" s="73"/>
      <c r="T39" s="73"/>
      <c r="U39"/>
    </row>
    <row r="40" spans="1:21" ht="12.6" customHeight="1" x14ac:dyDescent="0.25">
      <c r="A40" s="112">
        <v>3</v>
      </c>
      <c r="B40" s="112">
        <v>2</v>
      </c>
      <c r="C40" s="112">
        <v>15</v>
      </c>
      <c r="D40" s="114" t="s">
        <v>23</v>
      </c>
      <c r="E40" s="114" t="s">
        <v>89</v>
      </c>
      <c r="M40" s="73"/>
      <c r="N40"/>
      <c r="O40"/>
      <c r="P40"/>
      <c r="Q40"/>
      <c r="R40"/>
      <c r="S40"/>
      <c r="T40"/>
      <c r="U40"/>
    </row>
    <row r="41" spans="1:21" ht="12.6" customHeight="1" x14ac:dyDescent="0.25">
      <c r="A41" s="112">
        <v>3</v>
      </c>
      <c r="B41" s="112">
        <v>2</v>
      </c>
      <c r="C41" s="112">
        <v>16</v>
      </c>
      <c r="D41" s="114" t="s">
        <v>96</v>
      </c>
      <c r="E41" s="114" t="s">
        <v>24</v>
      </c>
      <c r="M41" s="73"/>
      <c r="N41" s="73"/>
      <c r="O41"/>
      <c r="P41" s="73"/>
      <c r="Q41" s="73"/>
      <c r="R41"/>
      <c r="S41" s="73"/>
      <c r="T41" s="73"/>
      <c r="U41"/>
    </row>
    <row r="42" spans="1:21" ht="12.6" customHeight="1" x14ac:dyDescent="0.25">
      <c r="A42" s="112">
        <v>3</v>
      </c>
      <c r="B42" s="112">
        <v>2</v>
      </c>
      <c r="C42" s="112">
        <v>17</v>
      </c>
      <c r="D42" s="114" t="s">
        <v>106</v>
      </c>
      <c r="E42" s="114" t="s">
        <v>101</v>
      </c>
      <c r="M42" s="73"/>
      <c r="N42"/>
      <c r="O42"/>
      <c r="P42"/>
      <c r="Q42"/>
      <c r="R42"/>
      <c r="S42"/>
      <c r="T42"/>
      <c r="U42"/>
    </row>
    <row r="43" spans="1:21" ht="12.6" customHeight="1" x14ac:dyDescent="0.25">
      <c r="A43" s="112">
        <v>3</v>
      </c>
      <c r="B43" s="112">
        <v>2</v>
      </c>
      <c r="C43" s="112">
        <v>18</v>
      </c>
      <c r="D43" s="114" t="s">
        <v>25</v>
      </c>
      <c r="E43" s="114" t="s">
        <v>105</v>
      </c>
      <c r="M43" s="73"/>
      <c r="N43" s="73"/>
      <c r="O43"/>
      <c r="P43" s="73"/>
      <c r="Q43" s="73"/>
      <c r="R43"/>
      <c r="S43" s="73"/>
      <c r="T43" s="73"/>
      <c r="U43"/>
    </row>
    <row r="44" spans="1:21" ht="12.6" customHeight="1" x14ac:dyDescent="0.25">
      <c r="A44" s="112">
        <v>3</v>
      </c>
      <c r="B44" s="112">
        <v>2</v>
      </c>
      <c r="C44" s="112">
        <v>19</v>
      </c>
      <c r="D44" s="114" t="s">
        <v>143</v>
      </c>
      <c r="E44" s="114" t="s">
        <v>140</v>
      </c>
      <c r="M44" s="73"/>
      <c r="N44"/>
      <c r="O44"/>
      <c r="P44"/>
      <c r="Q44"/>
      <c r="R44"/>
      <c r="S44"/>
      <c r="T44"/>
      <c r="U44"/>
    </row>
    <row r="45" spans="1:21" ht="12.6" customHeight="1" x14ac:dyDescent="0.25">
      <c r="A45" s="112">
        <v>3</v>
      </c>
      <c r="B45" s="112">
        <v>2</v>
      </c>
      <c r="C45" s="112">
        <v>20</v>
      </c>
      <c r="D45" s="114" t="s">
        <v>145</v>
      </c>
      <c r="E45" s="114" t="s">
        <v>139</v>
      </c>
      <c r="M45" s="73"/>
      <c r="N45"/>
      <c r="O45"/>
      <c r="P45"/>
      <c r="Q45"/>
      <c r="R45"/>
      <c r="S45"/>
      <c r="T45"/>
      <c r="U45"/>
    </row>
    <row r="46" spans="1:21" ht="12.6" customHeight="1" x14ac:dyDescent="0.25">
      <c r="A46" s="112">
        <v>3</v>
      </c>
      <c r="B46" s="112">
        <v>2</v>
      </c>
      <c r="C46" s="112">
        <v>21</v>
      </c>
      <c r="D46" s="114" t="s">
        <v>150</v>
      </c>
      <c r="E46" s="114" t="s">
        <v>147</v>
      </c>
      <c r="M46" s="73"/>
      <c r="N46" s="73"/>
      <c r="O46"/>
      <c r="P46" s="73"/>
      <c r="Q46" s="73"/>
      <c r="R46"/>
      <c r="S46" s="73"/>
      <c r="T46" s="73"/>
      <c r="U46"/>
    </row>
    <row r="47" spans="1:21" ht="12.6" customHeight="1" x14ac:dyDescent="0.25">
      <c r="A47" s="112">
        <v>3</v>
      </c>
      <c r="B47" s="112">
        <v>2</v>
      </c>
      <c r="C47" s="112">
        <v>22</v>
      </c>
      <c r="D47" s="114" t="s">
        <v>162</v>
      </c>
      <c r="E47" s="114" t="s">
        <v>154</v>
      </c>
      <c r="M47" s="73"/>
      <c r="N47"/>
      <c r="O47"/>
      <c r="P47"/>
      <c r="Q47"/>
      <c r="R47"/>
      <c r="S47"/>
      <c r="T47"/>
      <c r="U47"/>
    </row>
    <row r="48" spans="1:21" ht="12.6" customHeight="1" x14ac:dyDescent="0.25">
      <c r="A48" s="112">
        <v>3</v>
      </c>
      <c r="B48" s="112">
        <v>2</v>
      </c>
      <c r="C48" s="112">
        <v>23</v>
      </c>
      <c r="D48" s="114" t="s">
        <v>163</v>
      </c>
      <c r="E48" s="114" t="s">
        <v>156</v>
      </c>
      <c r="M48" s="73"/>
      <c r="N48" s="73"/>
      <c r="O48"/>
      <c r="P48" s="73"/>
      <c r="Q48" s="73"/>
      <c r="R48"/>
      <c r="S48" s="73"/>
      <c r="T48" s="73"/>
      <c r="U48"/>
    </row>
    <row r="49" spans="1:21" ht="12.6" customHeight="1" x14ac:dyDescent="0.25">
      <c r="A49" s="112">
        <v>3</v>
      </c>
      <c r="B49" s="112">
        <v>2</v>
      </c>
      <c r="C49" s="112">
        <v>24</v>
      </c>
      <c r="D49" s="114" t="s">
        <v>166</v>
      </c>
      <c r="E49" s="114" t="s">
        <v>165</v>
      </c>
      <c r="M49" s="73"/>
      <c r="N49"/>
      <c r="O49"/>
      <c r="P49"/>
      <c r="Q49"/>
      <c r="R49"/>
      <c r="S49"/>
      <c r="T49"/>
      <c r="U49"/>
    </row>
    <row r="50" spans="1:21" ht="12.6" customHeight="1" x14ac:dyDescent="0.25">
      <c r="A50" s="112">
        <v>3</v>
      </c>
      <c r="B50" s="112">
        <v>3</v>
      </c>
      <c r="C50" s="112">
        <v>1</v>
      </c>
      <c r="D50" s="114" t="s">
        <v>22</v>
      </c>
      <c r="E50" s="114" t="s">
        <v>26</v>
      </c>
      <c r="J50" s="2"/>
      <c r="K50" s="2"/>
      <c r="M50" s="73"/>
      <c r="N50" s="73"/>
      <c r="O50"/>
      <c r="P50" s="73"/>
      <c r="Q50" s="73"/>
      <c r="R50"/>
      <c r="S50" s="73"/>
      <c r="T50" s="73"/>
      <c r="U50"/>
    </row>
    <row r="51" spans="1:21" ht="12.6" customHeight="1" x14ac:dyDescent="0.25">
      <c r="A51" s="112">
        <v>3</v>
      </c>
      <c r="B51" s="112">
        <v>3</v>
      </c>
      <c r="C51" s="112">
        <v>2</v>
      </c>
      <c r="D51" s="114" t="s">
        <v>14</v>
      </c>
      <c r="E51" s="114" t="s">
        <v>31</v>
      </c>
      <c r="J51" s="2"/>
      <c r="K51" s="2"/>
      <c r="M51" s="73"/>
      <c r="N51"/>
      <c r="O51"/>
      <c r="P51"/>
      <c r="Q51"/>
      <c r="R51"/>
      <c r="S51"/>
      <c r="T51"/>
      <c r="U51"/>
    </row>
    <row r="52" spans="1:21" ht="12.6" customHeight="1" x14ac:dyDescent="0.25">
      <c r="A52" s="112">
        <v>3</v>
      </c>
      <c r="B52" s="112">
        <v>3</v>
      </c>
      <c r="C52" s="112">
        <v>3</v>
      </c>
      <c r="D52" s="114" t="s">
        <v>36</v>
      </c>
      <c r="E52" s="114" t="s">
        <v>33</v>
      </c>
      <c r="J52" s="73"/>
      <c r="K52" s="73"/>
      <c r="L52"/>
      <c r="M52" s="73"/>
      <c r="N52" s="73"/>
      <c r="O52"/>
      <c r="P52" s="73"/>
      <c r="Q52" s="73"/>
      <c r="R52"/>
      <c r="S52" s="73"/>
      <c r="T52" s="73"/>
      <c r="U52"/>
    </row>
    <row r="53" spans="1:21" ht="12.6" customHeight="1" x14ac:dyDescent="0.25">
      <c r="A53" s="112">
        <v>3</v>
      </c>
      <c r="B53" s="112">
        <v>3</v>
      </c>
      <c r="C53" s="112">
        <v>4</v>
      </c>
      <c r="D53" s="114" t="s">
        <v>41</v>
      </c>
      <c r="E53" s="114" t="s">
        <v>43</v>
      </c>
      <c r="J53" s="73"/>
      <c r="K53"/>
      <c r="L53"/>
    </row>
    <row r="54" spans="1:21" ht="12.6" customHeight="1" x14ac:dyDescent="0.25">
      <c r="A54" s="112">
        <v>3</v>
      </c>
      <c r="B54" s="112">
        <v>3</v>
      </c>
      <c r="C54" s="112">
        <v>5</v>
      </c>
      <c r="D54" s="114" t="s">
        <v>50</v>
      </c>
      <c r="E54" s="114" t="s">
        <v>15</v>
      </c>
      <c r="J54" s="73"/>
      <c r="K54" s="73"/>
      <c r="L54"/>
    </row>
    <row r="55" spans="1:21" ht="12.6" customHeight="1" x14ac:dyDescent="0.25">
      <c r="A55" s="112">
        <v>3</v>
      </c>
      <c r="B55" s="112">
        <v>3</v>
      </c>
      <c r="C55" s="112">
        <v>6</v>
      </c>
      <c r="D55" s="114" t="s">
        <v>52</v>
      </c>
      <c r="E55" s="114" t="s">
        <v>16</v>
      </c>
      <c r="J55" s="73"/>
      <c r="K55"/>
      <c r="L55"/>
    </row>
    <row r="56" spans="1:21" ht="12.6" customHeight="1" x14ac:dyDescent="0.25">
      <c r="A56" s="112">
        <v>3</v>
      </c>
      <c r="B56" s="112">
        <v>3</v>
      </c>
      <c r="C56" s="112">
        <v>7</v>
      </c>
      <c r="D56" s="114" t="s">
        <v>56</v>
      </c>
      <c r="E56" s="114" t="s">
        <v>17</v>
      </c>
      <c r="J56" s="73"/>
      <c r="K56" s="73"/>
      <c r="L56"/>
    </row>
    <row r="57" spans="1:21" ht="12.6" customHeight="1" x14ac:dyDescent="0.25">
      <c r="A57" s="112">
        <v>3</v>
      </c>
      <c r="B57" s="112">
        <v>3</v>
      </c>
      <c r="C57" s="112">
        <v>8</v>
      </c>
      <c r="D57" s="114" t="s">
        <v>61</v>
      </c>
      <c r="E57" s="114" t="s">
        <v>59</v>
      </c>
      <c r="J57" s="73"/>
      <c r="K57"/>
      <c r="L57"/>
    </row>
    <row r="58" spans="1:21" ht="12.6" customHeight="1" x14ac:dyDescent="0.25">
      <c r="A58" s="112">
        <v>3</v>
      </c>
      <c r="B58" s="112">
        <v>3</v>
      </c>
      <c r="C58" s="112">
        <v>9</v>
      </c>
      <c r="D58" s="114" t="s">
        <v>18</v>
      </c>
      <c r="E58" s="114" t="s">
        <v>62</v>
      </c>
      <c r="J58" s="73"/>
      <c r="K58"/>
      <c r="L58"/>
    </row>
    <row r="59" spans="1:21" ht="12.6" customHeight="1" x14ac:dyDescent="0.25">
      <c r="A59" s="112">
        <v>3</v>
      </c>
      <c r="B59" s="112">
        <v>3</v>
      </c>
      <c r="C59" s="112">
        <v>10</v>
      </c>
      <c r="D59" s="114" t="s">
        <v>70</v>
      </c>
      <c r="E59" s="114" t="s">
        <v>19</v>
      </c>
      <c r="J59" s="73"/>
      <c r="K59" s="73"/>
      <c r="L59"/>
    </row>
    <row r="60" spans="1:21" ht="12.6" customHeight="1" x14ac:dyDescent="0.25">
      <c r="A60" s="112">
        <v>3</v>
      </c>
      <c r="B60" s="112">
        <v>3</v>
      </c>
      <c r="C60" s="112">
        <v>11</v>
      </c>
      <c r="D60" s="114" t="s">
        <v>78</v>
      </c>
      <c r="E60" s="114" t="s">
        <v>68</v>
      </c>
      <c r="J60" s="73"/>
      <c r="K60"/>
      <c r="L60"/>
    </row>
    <row r="61" spans="1:21" ht="12.6" customHeight="1" x14ac:dyDescent="0.25">
      <c r="A61" s="112">
        <v>3</v>
      </c>
      <c r="B61" s="112">
        <v>3</v>
      </c>
      <c r="C61" s="112">
        <v>12</v>
      </c>
      <c r="D61" s="114" t="s">
        <v>20</v>
      </c>
      <c r="E61" s="114" t="s">
        <v>76</v>
      </c>
      <c r="J61" s="73"/>
      <c r="K61" s="73"/>
      <c r="L61"/>
    </row>
    <row r="62" spans="1:21" ht="12.6" customHeight="1" x14ac:dyDescent="0.25">
      <c r="A62" s="112">
        <v>3</v>
      </c>
      <c r="B62" s="112">
        <v>3</v>
      </c>
      <c r="C62" s="112">
        <v>13</v>
      </c>
      <c r="D62" s="114" t="s">
        <v>86</v>
      </c>
      <c r="E62" s="114" t="s">
        <v>83</v>
      </c>
      <c r="J62" s="73"/>
      <c r="K62"/>
      <c r="L62"/>
    </row>
    <row r="63" spans="1:21" ht="12.6" customHeight="1" x14ac:dyDescent="0.25">
      <c r="A63" s="112">
        <v>3</v>
      </c>
      <c r="B63" s="112">
        <v>3</v>
      </c>
      <c r="C63" s="112">
        <v>14</v>
      </c>
      <c r="D63" s="114" t="s">
        <v>89</v>
      </c>
      <c r="E63" s="114" t="s">
        <v>21</v>
      </c>
      <c r="J63" s="73"/>
      <c r="K63" s="73"/>
      <c r="L63"/>
    </row>
    <row r="64" spans="1:21" ht="12.6" customHeight="1" x14ac:dyDescent="0.25">
      <c r="A64" s="112">
        <v>3</v>
      </c>
      <c r="B64" s="112">
        <v>3</v>
      </c>
      <c r="C64" s="112">
        <v>15</v>
      </c>
      <c r="D64" s="114" t="s">
        <v>92</v>
      </c>
      <c r="E64" s="114" t="s">
        <v>23</v>
      </c>
      <c r="J64" s="73"/>
      <c r="K64"/>
      <c r="L64"/>
    </row>
    <row r="65" spans="1:12" ht="12.6" customHeight="1" x14ac:dyDescent="0.25">
      <c r="A65" s="112">
        <v>3</v>
      </c>
      <c r="B65" s="112">
        <v>3</v>
      </c>
      <c r="C65" s="112">
        <v>16</v>
      </c>
      <c r="D65" s="114" t="s">
        <v>24</v>
      </c>
      <c r="E65" s="114" t="s">
        <v>101</v>
      </c>
      <c r="J65" s="73"/>
      <c r="K65" s="73"/>
      <c r="L65"/>
    </row>
    <row r="66" spans="1:12" ht="12.6" customHeight="1" x14ac:dyDescent="0.25">
      <c r="A66" s="112">
        <v>3</v>
      </c>
      <c r="B66" s="112">
        <v>3</v>
      </c>
      <c r="C66" s="112">
        <v>17</v>
      </c>
      <c r="D66" s="114" t="s">
        <v>25</v>
      </c>
      <c r="E66" s="114" t="s">
        <v>96</v>
      </c>
      <c r="J66" s="73"/>
      <c r="K66"/>
      <c r="L66"/>
    </row>
    <row r="67" spans="1:12" ht="12.6" customHeight="1" x14ac:dyDescent="0.25">
      <c r="A67" s="112">
        <v>3</v>
      </c>
      <c r="B67" s="112">
        <v>3</v>
      </c>
      <c r="C67" s="112">
        <v>18</v>
      </c>
      <c r="D67" s="114" t="s">
        <v>105</v>
      </c>
      <c r="E67" s="114" t="s">
        <v>106</v>
      </c>
      <c r="J67" s="73"/>
      <c r="K67" s="73"/>
      <c r="L67"/>
    </row>
    <row r="68" spans="1:12" ht="12.6" customHeight="1" x14ac:dyDescent="0.25">
      <c r="A68" s="112">
        <v>3</v>
      </c>
      <c r="B68" s="112">
        <v>3</v>
      </c>
      <c r="C68" s="112">
        <v>19</v>
      </c>
      <c r="D68" s="114" t="s">
        <v>139</v>
      </c>
      <c r="E68" s="114" t="s">
        <v>143</v>
      </c>
      <c r="J68" s="73"/>
      <c r="K68"/>
      <c r="L68"/>
    </row>
    <row r="69" spans="1:12" ht="12.6" customHeight="1" x14ac:dyDescent="0.25">
      <c r="A69" s="112">
        <v>3</v>
      </c>
      <c r="B69" s="112">
        <v>3</v>
      </c>
      <c r="C69" s="112">
        <v>20</v>
      </c>
      <c r="D69" s="114" t="s">
        <v>147</v>
      </c>
      <c r="E69" s="114" t="s">
        <v>140</v>
      </c>
      <c r="J69" s="73"/>
      <c r="K69" s="73"/>
      <c r="L69"/>
    </row>
    <row r="70" spans="1:12" ht="12.6" customHeight="1" x14ac:dyDescent="0.25">
      <c r="A70" s="112">
        <v>3</v>
      </c>
      <c r="B70" s="112">
        <v>3</v>
      </c>
      <c r="C70" s="112">
        <v>21</v>
      </c>
      <c r="D70" s="114" t="s">
        <v>145</v>
      </c>
      <c r="E70" s="114" t="s">
        <v>150</v>
      </c>
      <c r="J70" s="73"/>
      <c r="K70" s="73"/>
      <c r="L70"/>
    </row>
    <row r="71" spans="1:12" ht="12.6" customHeight="1" x14ac:dyDescent="0.25">
      <c r="A71" s="112">
        <v>3</v>
      </c>
      <c r="B71" s="112">
        <v>3</v>
      </c>
      <c r="C71" s="112">
        <v>22</v>
      </c>
      <c r="D71" s="114" t="s">
        <v>154</v>
      </c>
      <c r="E71" s="114" t="s">
        <v>156</v>
      </c>
      <c r="J71" s="73"/>
      <c r="K71"/>
      <c r="L71"/>
    </row>
    <row r="72" spans="1:12" ht="12.6" customHeight="1" x14ac:dyDescent="0.25">
      <c r="A72" s="112">
        <v>3</v>
      </c>
      <c r="B72" s="112">
        <v>3</v>
      </c>
      <c r="C72" s="112">
        <v>23</v>
      </c>
      <c r="D72" s="114" t="s">
        <v>166</v>
      </c>
      <c r="E72" s="114" t="s">
        <v>162</v>
      </c>
      <c r="J72" s="73"/>
      <c r="K72" s="73"/>
      <c r="L72"/>
    </row>
    <row r="73" spans="1:12" ht="12.6" customHeight="1" x14ac:dyDescent="0.25">
      <c r="A73" s="112">
        <v>3</v>
      </c>
      <c r="B73" s="112">
        <v>3</v>
      </c>
      <c r="C73" s="112">
        <v>24</v>
      </c>
      <c r="D73" s="114" t="s">
        <v>165</v>
      </c>
      <c r="E73" s="114" t="s">
        <v>163</v>
      </c>
      <c r="J73" s="73"/>
      <c r="K73"/>
      <c r="L73"/>
    </row>
    <row r="74" spans="1:12" ht="12.6" customHeight="1" x14ac:dyDescent="0.25">
      <c r="A74" s="112">
        <v>4</v>
      </c>
      <c r="B74" s="112">
        <v>1</v>
      </c>
      <c r="C74" s="112">
        <v>1</v>
      </c>
      <c r="D74" s="114" t="s">
        <v>22</v>
      </c>
      <c r="E74" s="114" t="s">
        <v>31</v>
      </c>
      <c r="J74" s="73"/>
      <c r="K74" s="73"/>
      <c r="L74"/>
    </row>
    <row r="75" spans="1:12" ht="12.6" customHeight="1" x14ac:dyDescent="0.25">
      <c r="A75" s="112">
        <v>4</v>
      </c>
      <c r="B75" s="112">
        <v>1</v>
      </c>
      <c r="C75" s="112">
        <v>2</v>
      </c>
      <c r="D75" s="114" t="s">
        <v>28</v>
      </c>
      <c r="E75" s="114" t="s">
        <v>26</v>
      </c>
      <c r="J75" s="73"/>
      <c r="K75"/>
      <c r="L75"/>
    </row>
    <row r="76" spans="1:12" ht="12.6" customHeight="1" x14ac:dyDescent="0.25">
      <c r="A76" s="112">
        <v>4</v>
      </c>
      <c r="B76" s="112">
        <v>1</v>
      </c>
      <c r="C76" s="112">
        <v>3</v>
      </c>
      <c r="D76" s="114" t="s">
        <v>37</v>
      </c>
      <c r="E76" s="114" t="s">
        <v>14</v>
      </c>
      <c r="J76" s="73"/>
      <c r="K76" s="73"/>
      <c r="L76"/>
    </row>
    <row r="77" spans="1:12" ht="12.6" customHeight="1" x14ac:dyDescent="0.25">
      <c r="A77" s="112">
        <v>4</v>
      </c>
      <c r="B77" s="112">
        <v>1</v>
      </c>
      <c r="C77" s="112">
        <v>4</v>
      </c>
      <c r="D77" s="114" t="s">
        <v>33</v>
      </c>
      <c r="E77" s="114" t="s">
        <v>36</v>
      </c>
      <c r="J77" s="73"/>
      <c r="K77"/>
      <c r="L77"/>
    </row>
    <row r="78" spans="1:12" ht="12.6" customHeight="1" x14ac:dyDescent="0.25">
      <c r="A78" s="112">
        <v>4</v>
      </c>
      <c r="B78" s="112">
        <v>1</v>
      </c>
      <c r="C78" s="112">
        <v>5</v>
      </c>
      <c r="D78" s="114" t="s">
        <v>15</v>
      </c>
      <c r="E78" s="114" t="s">
        <v>43</v>
      </c>
      <c r="J78" s="73"/>
      <c r="K78"/>
      <c r="L78"/>
    </row>
    <row r="79" spans="1:12" ht="12.6" customHeight="1" x14ac:dyDescent="0.25">
      <c r="A79" s="112">
        <v>4</v>
      </c>
      <c r="B79" s="112">
        <v>1</v>
      </c>
      <c r="C79" s="112">
        <v>6</v>
      </c>
      <c r="D79" s="114" t="s">
        <v>41</v>
      </c>
      <c r="E79" s="114" t="s">
        <v>44</v>
      </c>
      <c r="J79" s="73"/>
      <c r="K79" s="73"/>
      <c r="L79"/>
    </row>
    <row r="80" spans="1:12" ht="12.6" customHeight="1" x14ac:dyDescent="0.25">
      <c r="A80" s="112">
        <v>4</v>
      </c>
      <c r="B80" s="112">
        <v>1</v>
      </c>
      <c r="C80" s="112">
        <v>7</v>
      </c>
      <c r="D80" s="114" t="s">
        <v>50</v>
      </c>
      <c r="E80" s="114" t="s">
        <v>16</v>
      </c>
      <c r="J80" s="73"/>
      <c r="K80"/>
      <c r="L80"/>
    </row>
    <row r="81" spans="1:12" ht="12.6" customHeight="1" x14ac:dyDescent="0.25">
      <c r="A81" s="112">
        <v>4</v>
      </c>
      <c r="B81" s="112">
        <v>1</v>
      </c>
      <c r="C81" s="112">
        <v>8</v>
      </c>
      <c r="D81" s="114" t="s">
        <v>52</v>
      </c>
      <c r="E81" s="114" t="s">
        <v>47</v>
      </c>
      <c r="J81" s="73"/>
      <c r="K81" s="73"/>
      <c r="L81"/>
    </row>
    <row r="82" spans="1:12" ht="12.6" customHeight="1" x14ac:dyDescent="0.25">
      <c r="A82" s="112">
        <v>4</v>
      </c>
      <c r="B82" s="112">
        <v>1</v>
      </c>
      <c r="C82" s="112">
        <v>9</v>
      </c>
      <c r="D82" s="114" t="s">
        <v>17</v>
      </c>
      <c r="E82" s="114" t="s">
        <v>55</v>
      </c>
      <c r="J82" s="73"/>
      <c r="K82"/>
      <c r="L82"/>
    </row>
    <row r="83" spans="1:12" ht="12.6" customHeight="1" x14ac:dyDescent="0.25">
      <c r="A83" s="112">
        <v>4</v>
      </c>
      <c r="B83" s="112">
        <v>1</v>
      </c>
      <c r="C83" s="112">
        <v>10</v>
      </c>
      <c r="D83" s="114" t="s">
        <v>59</v>
      </c>
      <c r="E83" s="114" t="s">
        <v>56</v>
      </c>
      <c r="J83" s="73"/>
      <c r="K83" s="73"/>
      <c r="L83"/>
    </row>
    <row r="84" spans="1:12" ht="12.6" customHeight="1" x14ac:dyDescent="0.25">
      <c r="A84" s="112">
        <v>4</v>
      </c>
      <c r="B84" s="112">
        <v>1</v>
      </c>
      <c r="C84" s="112">
        <v>11</v>
      </c>
      <c r="D84" s="32" t="s">
        <v>62</v>
      </c>
      <c r="E84" s="114" t="s">
        <v>18</v>
      </c>
      <c r="J84" s="73"/>
      <c r="K84"/>
      <c r="L84"/>
    </row>
    <row r="85" spans="1:12" ht="12.6" customHeight="1" x14ac:dyDescent="0.25">
      <c r="A85" s="112">
        <v>4</v>
      </c>
      <c r="B85" s="112">
        <v>1</v>
      </c>
      <c r="C85" s="112">
        <v>12</v>
      </c>
      <c r="D85" s="114" t="s">
        <v>64</v>
      </c>
      <c r="E85" s="114" t="s">
        <v>61</v>
      </c>
      <c r="J85" s="73"/>
      <c r="K85" s="73"/>
      <c r="L85"/>
    </row>
    <row r="86" spans="1:12" ht="12.6" customHeight="1" x14ac:dyDescent="0.25">
      <c r="A86" s="112">
        <v>4</v>
      </c>
      <c r="B86" s="112">
        <v>1</v>
      </c>
      <c r="C86" s="112">
        <v>13</v>
      </c>
      <c r="D86" s="114" t="s">
        <v>19</v>
      </c>
      <c r="E86" s="114" t="s">
        <v>68</v>
      </c>
      <c r="J86" s="73"/>
      <c r="K86" s="73"/>
      <c r="L86"/>
    </row>
    <row r="87" spans="1:12" ht="12.6" customHeight="1" x14ac:dyDescent="0.25">
      <c r="A87" s="112">
        <v>4</v>
      </c>
      <c r="B87" s="112">
        <v>1</v>
      </c>
      <c r="C87" s="112">
        <v>14</v>
      </c>
      <c r="D87" s="114" t="s">
        <v>72</v>
      </c>
      <c r="E87" s="114" t="s">
        <v>70</v>
      </c>
      <c r="J87" s="73"/>
      <c r="K87"/>
      <c r="L87"/>
    </row>
    <row r="88" spans="1:12" ht="12.6" customHeight="1" x14ac:dyDescent="0.2">
      <c r="A88" s="112">
        <v>4</v>
      </c>
      <c r="B88" s="112">
        <v>1</v>
      </c>
      <c r="C88" s="112">
        <v>15</v>
      </c>
      <c r="D88" s="114" t="s">
        <v>80</v>
      </c>
      <c r="E88" s="114" t="s">
        <v>20</v>
      </c>
      <c r="J88" s="2"/>
      <c r="K88" s="2"/>
    </row>
    <row r="89" spans="1:12" ht="12.6" customHeight="1" x14ac:dyDescent="0.2">
      <c r="A89" s="112">
        <v>4</v>
      </c>
      <c r="B89" s="112">
        <v>1</v>
      </c>
      <c r="C89" s="112">
        <v>16</v>
      </c>
      <c r="D89" s="114" t="s">
        <v>76</v>
      </c>
      <c r="E89" s="114" t="s">
        <v>78</v>
      </c>
      <c r="J89" s="2"/>
      <c r="K89" s="2"/>
    </row>
    <row r="90" spans="1:12" ht="12.6" customHeight="1" x14ac:dyDescent="0.2">
      <c r="A90" s="112">
        <v>4</v>
      </c>
      <c r="B90" s="112">
        <v>1</v>
      </c>
      <c r="C90" s="112">
        <v>17</v>
      </c>
      <c r="D90" s="114" t="s">
        <v>21</v>
      </c>
      <c r="E90" s="114" t="s">
        <v>86</v>
      </c>
      <c r="J90" s="2"/>
      <c r="K90" s="2"/>
    </row>
    <row r="91" spans="1:12" ht="12.6" customHeight="1" x14ac:dyDescent="0.2">
      <c r="A91" s="112">
        <v>4</v>
      </c>
      <c r="B91" s="112">
        <v>1</v>
      </c>
      <c r="C91" s="112">
        <v>18</v>
      </c>
      <c r="D91" s="114" t="s">
        <v>83</v>
      </c>
      <c r="E91" s="114" t="s">
        <v>87</v>
      </c>
      <c r="J91" s="2"/>
      <c r="K91" s="2"/>
    </row>
    <row r="92" spans="1:12" ht="12.6" customHeight="1" x14ac:dyDescent="0.2">
      <c r="A92" s="112">
        <v>4</v>
      </c>
      <c r="B92" s="112">
        <v>1</v>
      </c>
      <c r="C92" s="112">
        <v>19</v>
      </c>
      <c r="D92" s="114" t="s">
        <v>92</v>
      </c>
      <c r="E92" s="114" t="s">
        <v>23</v>
      </c>
      <c r="J92" s="2"/>
      <c r="K92" s="2"/>
    </row>
    <row r="93" spans="1:12" ht="12.6" customHeight="1" x14ac:dyDescent="0.2">
      <c r="A93" s="112">
        <v>4</v>
      </c>
      <c r="B93" s="112">
        <v>1</v>
      </c>
      <c r="C93" s="112">
        <v>20</v>
      </c>
      <c r="D93" s="114" t="s">
        <v>89</v>
      </c>
      <c r="E93" s="114" t="s">
        <v>91</v>
      </c>
      <c r="J93" s="2"/>
      <c r="K93" s="2"/>
    </row>
    <row r="94" spans="1:12" ht="12.6" customHeight="1" x14ac:dyDescent="0.2">
      <c r="A94" s="112">
        <v>4</v>
      </c>
      <c r="B94" s="112">
        <v>1</v>
      </c>
      <c r="C94" s="112">
        <v>21</v>
      </c>
      <c r="D94" s="114" t="s">
        <v>24</v>
      </c>
      <c r="E94" s="114" t="s">
        <v>97</v>
      </c>
      <c r="J94" s="2"/>
      <c r="K94" s="2"/>
    </row>
    <row r="95" spans="1:12" ht="12.6" customHeight="1" x14ac:dyDescent="0.2">
      <c r="A95" s="112">
        <v>4</v>
      </c>
      <c r="B95" s="112">
        <v>1</v>
      </c>
      <c r="C95" s="112">
        <v>22</v>
      </c>
      <c r="D95" s="114" t="s">
        <v>96</v>
      </c>
      <c r="E95" s="114" t="s">
        <v>101</v>
      </c>
      <c r="J95" s="2"/>
      <c r="K95" s="2"/>
    </row>
    <row r="96" spans="1:12" ht="12.6" customHeight="1" x14ac:dyDescent="0.2">
      <c r="A96" s="112">
        <v>4</v>
      </c>
      <c r="B96" s="112">
        <v>1</v>
      </c>
      <c r="C96" s="112">
        <v>23</v>
      </c>
      <c r="D96" s="114" t="s">
        <v>106</v>
      </c>
      <c r="E96" s="114" t="s">
        <v>25</v>
      </c>
      <c r="J96" s="2"/>
      <c r="K96" s="2"/>
    </row>
    <row r="97" spans="1:11" ht="12.6" customHeight="1" x14ac:dyDescent="0.2">
      <c r="A97" s="112">
        <v>4</v>
      </c>
      <c r="B97" s="112">
        <v>1</v>
      </c>
      <c r="C97" s="112">
        <v>24</v>
      </c>
      <c r="D97" s="114" t="s">
        <v>104</v>
      </c>
      <c r="E97" s="114" t="s">
        <v>105</v>
      </c>
      <c r="J97" s="2"/>
      <c r="K97" s="2"/>
    </row>
    <row r="98" spans="1:11" ht="12.6" customHeight="1" x14ac:dyDescent="0.2">
      <c r="A98" s="112">
        <v>4</v>
      </c>
      <c r="B98" s="112">
        <v>1</v>
      </c>
      <c r="C98" s="112">
        <v>25</v>
      </c>
      <c r="D98" s="114" t="s">
        <v>140</v>
      </c>
      <c r="E98" s="114" t="s">
        <v>139</v>
      </c>
      <c r="J98" s="2"/>
      <c r="K98" s="2"/>
    </row>
    <row r="99" spans="1:11" ht="12.6" customHeight="1" x14ac:dyDescent="0.2">
      <c r="A99" s="112">
        <v>4</v>
      </c>
      <c r="B99" s="112">
        <v>1</v>
      </c>
      <c r="C99" s="112">
        <v>26</v>
      </c>
      <c r="D99" s="114" t="s">
        <v>146</v>
      </c>
      <c r="E99" s="114" t="s">
        <v>143</v>
      </c>
      <c r="J99" s="2"/>
      <c r="K99" s="2"/>
    </row>
    <row r="100" spans="1:11" ht="12.6" customHeight="1" x14ac:dyDescent="0.2">
      <c r="A100" s="112">
        <v>4</v>
      </c>
      <c r="B100" s="112">
        <v>1</v>
      </c>
      <c r="C100" s="112">
        <v>27</v>
      </c>
      <c r="D100" s="114" t="s">
        <v>149</v>
      </c>
      <c r="E100" s="114" t="s">
        <v>147</v>
      </c>
      <c r="J100" s="2"/>
      <c r="K100" s="2"/>
    </row>
    <row r="101" spans="1:11" ht="12.6" customHeight="1" x14ac:dyDescent="0.2">
      <c r="A101" s="112">
        <v>4</v>
      </c>
      <c r="B101" s="112">
        <v>1</v>
      </c>
      <c r="C101" s="112">
        <v>28</v>
      </c>
      <c r="D101" s="114" t="s">
        <v>145</v>
      </c>
      <c r="E101" s="114" t="s">
        <v>150</v>
      </c>
      <c r="J101" s="2"/>
      <c r="K101" s="2"/>
    </row>
    <row r="102" spans="1:11" ht="12.6" customHeight="1" x14ac:dyDescent="0.2">
      <c r="A102" s="112">
        <v>4</v>
      </c>
      <c r="B102" s="112">
        <v>1</v>
      </c>
      <c r="C102" s="112">
        <v>29</v>
      </c>
      <c r="D102" s="114" t="s">
        <v>162</v>
      </c>
      <c r="E102" s="114" t="s">
        <v>156</v>
      </c>
      <c r="K102" s="2"/>
    </row>
    <row r="103" spans="1:11" ht="12.6" customHeight="1" x14ac:dyDescent="0.2">
      <c r="A103" s="112">
        <v>4</v>
      </c>
      <c r="B103" s="112">
        <v>1</v>
      </c>
      <c r="C103" s="112">
        <v>30</v>
      </c>
      <c r="D103" s="114" t="s">
        <v>154</v>
      </c>
      <c r="E103" s="114" t="s">
        <v>157</v>
      </c>
      <c r="J103" s="2"/>
      <c r="K103" s="2"/>
    </row>
    <row r="104" spans="1:11" ht="12.6" customHeight="1" x14ac:dyDescent="0.2">
      <c r="A104" s="112">
        <v>4</v>
      </c>
      <c r="B104" s="112">
        <v>1</v>
      </c>
      <c r="C104" s="112">
        <v>31</v>
      </c>
      <c r="D104" s="114" t="s">
        <v>163</v>
      </c>
      <c r="E104" s="114" t="s">
        <v>166</v>
      </c>
      <c r="J104" s="2"/>
      <c r="K104" s="2"/>
    </row>
    <row r="105" spans="1:11" ht="12.6" customHeight="1" x14ac:dyDescent="0.2">
      <c r="A105" s="112">
        <v>4</v>
      </c>
      <c r="B105" s="112">
        <v>1</v>
      </c>
      <c r="C105" s="112">
        <v>32</v>
      </c>
      <c r="D105" s="114" t="s">
        <v>165</v>
      </c>
      <c r="E105" s="114" t="s">
        <v>164</v>
      </c>
      <c r="J105" s="2"/>
      <c r="K105" s="2"/>
    </row>
    <row r="106" spans="1:11" ht="12.6" customHeight="1" x14ac:dyDescent="0.2">
      <c r="A106" s="112">
        <v>4</v>
      </c>
      <c r="B106" s="112">
        <v>2</v>
      </c>
      <c r="C106" s="112">
        <v>1</v>
      </c>
      <c r="D106" s="114" t="s">
        <v>26</v>
      </c>
      <c r="E106" s="114" t="s">
        <v>22</v>
      </c>
      <c r="J106" s="2"/>
      <c r="K106" s="2"/>
    </row>
    <row r="107" spans="1:11" ht="12.6" customHeight="1" x14ac:dyDescent="0.2">
      <c r="A107" s="112">
        <v>4</v>
      </c>
      <c r="B107" s="112">
        <v>2</v>
      </c>
      <c r="C107" s="112">
        <v>2</v>
      </c>
      <c r="D107" s="114" t="s">
        <v>31</v>
      </c>
      <c r="E107" s="114" t="s">
        <v>28</v>
      </c>
      <c r="J107" s="2"/>
      <c r="K107" s="2"/>
    </row>
    <row r="108" spans="1:11" ht="12.6" customHeight="1" x14ac:dyDescent="0.2">
      <c r="A108" s="112">
        <v>4</v>
      </c>
      <c r="B108" s="112">
        <v>2</v>
      </c>
      <c r="C108" s="112">
        <v>3</v>
      </c>
      <c r="D108" s="114" t="s">
        <v>14</v>
      </c>
      <c r="E108" s="114" t="s">
        <v>33</v>
      </c>
      <c r="J108" s="2"/>
      <c r="K108" s="2"/>
    </row>
    <row r="109" spans="1:11" ht="12.6" customHeight="1" x14ac:dyDescent="0.2">
      <c r="A109" s="112">
        <v>4</v>
      </c>
      <c r="B109" s="112">
        <v>2</v>
      </c>
      <c r="C109" s="112">
        <v>4</v>
      </c>
      <c r="D109" s="114" t="s">
        <v>36</v>
      </c>
      <c r="E109" s="114" t="s">
        <v>37</v>
      </c>
      <c r="J109" s="2"/>
      <c r="K109" s="2"/>
    </row>
    <row r="110" spans="1:11" ht="12.6" customHeight="1" x14ac:dyDescent="0.2">
      <c r="A110" s="112">
        <v>4</v>
      </c>
      <c r="B110" s="112">
        <v>2</v>
      </c>
      <c r="C110" s="112">
        <v>5</v>
      </c>
      <c r="D110" s="114" t="s">
        <v>44</v>
      </c>
      <c r="E110" s="114" t="s">
        <v>15</v>
      </c>
      <c r="J110" s="2"/>
      <c r="K110" s="2"/>
    </row>
    <row r="111" spans="1:11" ht="12.6" customHeight="1" x14ac:dyDescent="0.2">
      <c r="A111" s="112">
        <v>4</v>
      </c>
      <c r="B111" s="112">
        <v>2</v>
      </c>
      <c r="C111" s="112">
        <v>6</v>
      </c>
      <c r="D111" s="114" t="s">
        <v>43</v>
      </c>
      <c r="E111" s="114" t="s">
        <v>41</v>
      </c>
      <c r="J111" s="2"/>
      <c r="K111" s="2"/>
    </row>
    <row r="112" spans="1:11" ht="12.6" customHeight="1" x14ac:dyDescent="0.2">
      <c r="A112" s="112">
        <v>4</v>
      </c>
      <c r="B112" s="112">
        <v>2</v>
      </c>
      <c r="C112" s="112">
        <v>7</v>
      </c>
      <c r="D112" s="114" t="s">
        <v>16</v>
      </c>
      <c r="E112" s="114" t="s">
        <v>52</v>
      </c>
      <c r="J112" s="2"/>
      <c r="K112" s="2"/>
    </row>
    <row r="113" spans="1:11" ht="12.6" customHeight="1" x14ac:dyDescent="0.2">
      <c r="A113" s="112">
        <v>4</v>
      </c>
      <c r="B113" s="112">
        <v>2</v>
      </c>
      <c r="C113" s="112">
        <v>8</v>
      </c>
      <c r="D113" s="114" t="s">
        <v>47</v>
      </c>
      <c r="E113" s="114" t="s">
        <v>50</v>
      </c>
      <c r="J113" s="2"/>
      <c r="K113" s="2"/>
    </row>
    <row r="114" spans="1:11" ht="12.6" customHeight="1" x14ac:dyDescent="0.2">
      <c r="A114" s="112">
        <v>4</v>
      </c>
      <c r="B114" s="112">
        <v>2</v>
      </c>
      <c r="C114" s="112">
        <v>9</v>
      </c>
      <c r="D114" s="114" t="s">
        <v>56</v>
      </c>
      <c r="E114" s="114" t="s">
        <v>17</v>
      </c>
      <c r="J114" s="2"/>
      <c r="K114" s="2"/>
    </row>
    <row r="115" spans="1:11" ht="12.6" customHeight="1" x14ac:dyDescent="0.2">
      <c r="A115" s="112">
        <v>4</v>
      </c>
      <c r="B115" s="112">
        <v>2</v>
      </c>
      <c r="C115" s="112">
        <v>10</v>
      </c>
      <c r="D115" s="114" t="s">
        <v>55</v>
      </c>
      <c r="E115" s="114" t="s">
        <v>59</v>
      </c>
      <c r="J115" s="2"/>
      <c r="K115" s="2"/>
    </row>
    <row r="116" spans="1:11" ht="12.6" customHeight="1" x14ac:dyDescent="0.2">
      <c r="A116" s="112">
        <v>4</v>
      </c>
      <c r="B116" s="112">
        <v>2</v>
      </c>
      <c r="C116" s="112">
        <v>11</v>
      </c>
      <c r="D116" s="114" t="s">
        <v>18</v>
      </c>
      <c r="E116" s="114" t="s">
        <v>64</v>
      </c>
      <c r="J116" s="2"/>
      <c r="K116" s="2"/>
    </row>
    <row r="117" spans="1:11" ht="12.6" customHeight="1" x14ac:dyDescent="0.2">
      <c r="A117" s="112">
        <v>4</v>
      </c>
      <c r="B117" s="112">
        <v>2</v>
      </c>
      <c r="C117" s="112">
        <v>12</v>
      </c>
      <c r="D117" s="114" t="s">
        <v>61</v>
      </c>
      <c r="E117" s="114" t="s">
        <v>62</v>
      </c>
      <c r="J117" s="2"/>
      <c r="K117" s="2"/>
    </row>
    <row r="118" spans="1:11" ht="12.6" customHeight="1" x14ac:dyDescent="0.2">
      <c r="A118" s="112">
        <v>4</v>
      </c>
      <c r="B118" s="112">
        <v>2</v>
      </c>
      <c r="C118" s="112">
        <v>13</v>
      </c>
      <c r="D118" s="114" t="s">
        <v>70</v>
      </c>
      <c r="E118" s="114" t="s">
        <v>19</v>
      </c>
      <c r="J118" s="2"/>
      <c r="K118" s="2"/>
    </row>
    <row r="119" spans="1:11" ht="12.6" customHeight="1" x14ac:dyDescent="0.2">
      <c r="A119" s="112">
        <v>4</v>
      </c>
      <c r="B119" s="112">
        <v>2</v>
      </c>
      <c r="C119" s="112">
        <v>14</v>
      </c>
      <c r="D119" s="114" t="s">
        <v>68</v>
      </c>
      <c r="E119" s="114" t="s">
        <v>72</v>
      </c>
      <c r="J119" s="2"/>
      <c r="K119" s="2"/>
    </row>
    <row r="120" spans="1:11" ht="12.6" customHeight="1" x14ac:dyDescent="0.2">
      <c r="A120" s="112">
        <v>4</v>
      </c>
      <c r="B120" s="112">
        <v>2</v>
      </c>
      <c r="C120" s="112">
        <v>15</v>
      </c>
      <c r="D120" s="114" t="s">
        <v>20</v>
      </c>
      <c r="E120" s="114" t="s">
        <v>76</v>
      </c>
      <c r="J120" s="2"/>
      <c r="K120" s="2"/>
    </row>
    <row r="121" spans="1:11" ht="12.6" customHeight="1" x14ac:dyDescent="0.2">
      <c r="A121" s="112">
        <v>4</v>
      </c>
      <c r="B121" s="112">
        <v>2</v>
      </c>
      <c r="C121" s="112">
        <v>16</v>
      </c>
      <c r="D121" s="114" t="s">
        <v>78</v>
      </c>
      <c r="E121" s="114" t="s">
        <v>80</v>
      </c>
      <c r="J121" s="2"/>
      <c r="K121" s="2"/>
    </row>
    <row r="122" spans="1:11" ht="12.6" customHeight="1" x14ac:dyDescent="0.2">
      <c r="A122" s="112">
        <v>4</v>
      </c>
      <c r="B122" s="112">
        <v>2</v>
      </c>
      <c r="C122" s="112">
        <v>17</v>
      </c>
      <c r="D122" s="114" t="s">
        <v>87</v>
      </c>
      <c r="E122" s="114" t="s">
        <v>21</v>
      </c>
      <c r="J122" s="2"/>
      <c r="K122" s="2"/>
    </row>
    <row r="123" spans="1:11" ht="12.6" customHeight="1" x14ac:dyDescent="0.2">
      <c r="A123" s="112">
        <v>4</v>
      </c>
      <c r="B123" s="112">
        <v>2</v>
      </c>
      <c r="C123" s="112">
        <v>18</v>
      </c>
      <c r="D123" s="114" t="s">
        <v>86</v>
      </c>
      <c r="E123" s="114" t="s">
        <v>83</v>
      </c>
      <c r="J123" s="2"/>
      <c r="K123" s="2"/>
    </row>
    <row r="124" spans="1:11" ht="12.6" customHeight="1" x14ac:dyDescent="0.2">
      <c r="A124" s="112">
        <v>4</v>
      </c>
      <c r="B124" s="112">
        <v>2</v>
      </c>
      <c r="C124" s="112">
        <v>19</v>
      </c>
      <c r="D124" s="114" t="s">
        <v>23</v>
      </c>
      <c r="E124" s="114" t="s">
        <v>89</v>
      </c>
      <c r="J124" s="2"/>
      <c r="K124" s="2"/>
    </row>
    <row r="125" spans="1:11" ht="12.6" customHeight="1" x14ac:dyDescent="0.2">
      <c r="A125" s="112">
        <v>4</v>
      </c>
      <c r="B125" s="112">
        <v>2</v>
      </c>
      <c r="C125" s="112">
        <v>20</v>
      </c>
      <c r="D125" s="114" t="s">
        <v>91</v>
      </c>
      <c r="E125" s="114" t="s">
        <v>92</v>
      </c>
      <c r="J125" s="2"/>
      <c r="K125" s="2"/>
    </row>
    <row r="126" spans="1:11" ht="12.6" customHeight="1" x14ac:dyDescent="0.2">
      <c r="A126" s="112">
        <v>4</v>
      </c>
      <c r="B126" s="112">
        <v>2</v>
      </c>
      <c r="C126" s="112">
        <v>21</v>
      </c>
      <c r="D126" s="114" t="s">
        <v>101</v>
      </c>
      <c r="E126" s="114" t="s">
        <v>24</v>
      </c>
      <c r="J126" s="2"/>
      <c r="K126" s="2"/>
    </row>
    <row r="127" spans="1:11" ht="12.6" customHeight="1" x14ac:dyDescent="0.2">
      <c r="A127" s="112">
        <v>4</v>
      </c>
      <c r="B127" s="112">
        <v>2</v>
      </c>
      <c r="C127" s="112">
        <v>22</v>
      </c>
      <c r="D127" s="114" t="s">
        <v>97</v>
      </c>
      <c r="E127" s="114" t="s">
        <v>96</v>
      </c>
      <c r="J127" s="2"/>
      <c r="K127" s="2"/>
    </row>
    <row r="128" spans="1:11" ht="12.6" customHeight="1" x14ac:dyDescent="0.2">
      <c r="A128" s="112">
        <v>4</v>
      </c>
      <c r="B128" s="112">
        <v>2</v>
      </c>
      <c r="C128" s="112">
        <v>23</v>
      </c>
      <c r="D128" s="114" t="s">
        <v>25</v>
      </c>
      <c r="E128" s="114" t="s">
        <v>104</v>
      </c>
      <c r="J128" s="2"/>
      <c r="K128" s="2"/>
    </row>
    <row r="129" spans="1:15" ht="12.6" customHeight="1" x14ac:dyDescent="0.2">
      <c r="A129" s="112">
        <v>4</v>
      </c>
      <c r="B129" s="112">
        <v>2</v>
      </c>
      <c r="C129" s="112">
        <v>24</v>
      </c>
      <c r="D129" s="114" t="s">
        <v>105</v>
      </c>
      <c r="E129" s="114" t="s">
        <v>106</v>
      </c>
      <c r="J129" s="2"/>
      <c r="K129" s="2"/>
    </row>
    <row r="130" spans="1:15" ht="12.6" customHeight="1" x14ac:dyDescent="0.2">
      <c r="A130" s="112">
        <v>4</v>
      </c>
      <c r="B130" s="112">
        <v>2</v>
      </c>
      <c r="C130" s="112">
        <v>25</v>
      </c>
      <c r="D130" s="114" t="s">
        <v>143</v>
      </c>
      <c r="E130" s="114" t="s">
        <v>139</v>
      </c>
      <c r="J130" s="2"/>
      <c r="K130" s="2"/>
    </row>
    <row r="131" spans="1:15" ht="12.6" customHeight="1" x14ac:dyDescent="0.2">
      <c r="A131" s="112">
        <v>4</v>
      </c>
      <c r="B131" s="112">
        <v>2</v>
      </c>
      <c r="C131" s="112">
        <v>26</v>
      </c>
      <c r="D131" s="114" t="s">
        <v>140</v>
      </c>
      <c r="E131" s="114" t="s">
        <v>146</v>
      </c>
      <c r="J131" s="2"/>
      <c r="K131" s="2"/>
    </row>
    <row r="132" spans="1:15" ht="12.6" customHeight="1" x14ac:dyDescent="0.2">
      <c r="A132" s="112">
        <v>4</v>
      </c>
      <c r="B132" s="112">
        <v>2</v>
      </c>
      <c r="C132" s="112">
        <v>27</v>
      </c>
      <c r="D132" s="114" t="s">
        <v>147</v>
      </c>
      <c r="E132" s="114" t="s">
        <v>150</v>
      </c>
      <c r="J132" s="2"/>
      <c r="K132" s="2"/>
    </row>
    <row r="133" spans="1:15" ht="12.6" customHeight="1" x14ac:dyDescent="0.2">
      <c r="A133" s="112">
        <v>4</v>
      </c>
      <c r="B133" s="112">
        <v>2</v>
      </c>
      <c r="C133" s="112">
        <v>28</v>
      </c>
      <c r="D133" s="114" t="s">
        <v>149</v>
      </c>
      <c r="E133" s="114" t="s">
        <v>145</v>
      </c>
      <c r="J133" s="2"/>
      <c r="K133" s="2"/>
    </row>
    <row r="134" spans="1:15" ht="12.6" customHeight="1" x14ac:dyDescent="0.2">
      <c r="A134" s="112">
        <v>4</v>
      </c>
      <c r="B134" s="112">
        <v>2</v>
      </c>
      <c r="C134" s="112">
        <v>29</v>
      </c>
      <c r="D134" s="114" t="s">
        <v>157</v>
      </c>
      <c r="E134" s="114" t="s">
        <v>162</v>
      </c>
      <c r="J134" s="2"/>
      <c r="K134" s="2"/>
    </row>
    <row r="135" spans="1:15" ht="12.6" customHeight="1" x14ac:dyDescent="0.2">
      <c r="A135" s="112">
        <v>4</v>
      </c>
      <c r="B135" s="112">
        <v>2</v>
      </c>
      <c r="C135" s="112">
        <v>30</v>
      </c>
      <c r="D135" s="114" t="s">
        <v>156</v>
      </c>
      <c r="E135" s="114" t="s">
        <v>154</v>
      </c>
      <c r="J135" s="2"/>
      <c r="K135" s="2"/>
    </row>
    <row r="136" spans="1:15" ht="12.6" customHeight="1" x14ac:dyDescent="0.2">
      <c r="A136" s="112">
        <v>4</v>
      </c>
      <c r="B136" s="112">
        <v>2</v>
      </c>
      <c r="C136" s="112">
        <v>31</v>
      </c>
      <c r="D136" s="114" t="s">
        <v>163</v>
      </c>
      <c r="E136" s="114" t="s">
        <v>165</v>
      </c>
      <c r="J136" s="2"/>
      <c r="K136" s="2"/>
    </row>
    <row r="137" spans="1:15" ht="12.6" customHeight="1" x14ac:dyDescent="0.2">
      <c r="A137" s="112">
        <v>4</v>
      </c>
      <c r="B137" s="112">
        <v>2</v>
      </c>
      <c r="C137" s="112">
        <v>32</v>
      </c>
      <c r="D137" s="114" t="s">
        <v>166</v>
      </c>
      <c r="E137" s="114" t="s">
        <v>164</v>
      </c>
      <c r="J137" s="2"/>
      <c r="K137" s="2"/>
    </row>
    <row r="138" spans="1:15" ht="12.6" customHeight="1" x14ac:dyDescent="0.25">
      <c r="A138" s="112">
        <v>4</v>
      </c>
      <c r="B138" s="112">
        <v>3</v>
      </c>
      <c r="C138" s="112">
        <v>1</v>
      </c>
      <c r="D138" s="114" t="s">
        <v>22</v>
      </c>
      <c r="E138" s="114" t="s">
        <v>28</v>
      </c>
      <c r="J138" s="2"/>
      <c r="K138" s="2"/>
      <c r="M138" s="73"/>
      <c r="N138" s="73"/>
      <c r="O138"/>
    </row>
    <row r="139" spans="1:15" ht="12.6" customHeight="1" x14ac:dyDescent="0.25">
      <c r="A139" s="112">
        <v>4</v>
      </c>
      <c r="B139" s="112">
        <v>3</v>
      </c>
      <c r="C139" s="112">
        <v>2</v>
      </c>
      <c r="D139" s="114" t="s">
        <v>31</v>
      </c>
      <c r="E139" s="114" t="s">
        <v>26</v>
      </c>
      <c r="J139" s="2"/>
      <c r="K139" s="2"/>
      <c r="M139" s="73"/>
      <c r="N139" s="73"/>
      <c r="O139"/>
    </row>
    <row r="140" spans="1:15" ht="12.6" customHeight="1" x14ac:dyDescent="0.2">
      <c r="A140" s="112">
        <v>4</v>
      </c>
      <c r="B140" s="112">
        <v>3</v>
      </c>
      <c r="C140" s="112">
        <v>3</v>
      </c>
      <c r="D140" s="114" t="s">
        <v>36</v>
      </c>
      <c r="E140" s="114" t="s">
        <v>14</v>
      </c>
      <c r="J140" s="2"/>
      <c r="K140" s="2"/>
      <c r="M140"/>
      <c r="N140"/>
      <c r="O140"/>
    </row>
    <row r="141" spans="1:15" ht="12.6" customHeight="1" x14ac:dyDescent="0.2">
      <c r="A141" s="112">
        <v>4</v>
      </c>
      <c r="B141" s="112">
        <v>3</v>
      </c>
      <c r="C141" s="112">
        <v>4</v>
      </c>
      <c r="D141" s="114" t="s">
        <v>37</v>
      </c>
      <c r="E141" s="114" t="s">
        <v>33</v>
      </c>
      <c r="J141" s="2"/>
      <c r="K141" s="2"/>
      <c r="M141"/>
      <c r="N141"/>
      <c r="O141"/>
    </row>
    <row r="142" spans="1:15" ht="12.6" customHeight="1" x14ac:dyDescent="0.25">
      <c r="A142" s="112">
        <v>4</v>
      </c>
      <c r="B142" s="112">
        <v>3</v>
      </c>
      <c r="C142" s="112">
        <v>5</v>
      </c>
      <c r="D142" s="114" t="s">
        <v>15</v>
      </c>
      <c r="E142" s="114" t="s">
        <v>41</v>
      </c>
      <c r="J142" s="2"/>
      <c r="K142" s="2"/>
      <c r="M142" s="73"/>
      <c r="N142" s="73"/>
      <c r="O142"/>
    </row>
    <row r="143" spans="1:15" ht="12.6" customHeight="1" x14ac:dyDescent="0.2">
      <c r="A143" s="112">
        <v>4</v>
      </c>
      <c r="B143" s="112">
        <v>3</v>
      </c>
      <c r="C143" s="112">
        <v>6</v>
      </c>
      <c r="D143" s="114" t="s">
        <v>43</v>
      </c>
      <c r="E143" s="114" t="s">
        <v>44</v>
      </c>
      <c r="J143" s="2"/>
      <c r="K143" s="2"/>
      <c r="M143"/>
      <c r="N143"/>
      <c r="O143"/>
    </row>
    <row r="144" spans="1:15" ht="12.6" customHeight="1" x14ac:dyDescent="0.25">
      <c r="A144" s="112">
        <v>4</v>
      </c>
      <c r="B144" s="112">
        <v>3</v>
      </c>
      <c r="C144" s="112">
        <v>7</v>
      </c>
      <c r="D144" s="114" t="s">
        <v>47</v>
      </c>
      <c r="E144" s="114" t="s">
        <v>16</v>
      </c>
      <c r="J144" s="2"/>
      <c r="K144" s="2"/>
      <c r="M144" s="73"/>
      <c r="N144" s="73"/>
      <c r="O144"/>
    </row>
    <row r="145" spans="1:15" ht="12.6" customHeight="1" x14ac:dyDescent="0.2">
      <c r="A145" s="112">
        <v>4</v>
      </c>
      <c r="B145" s="112">
        <v>3</v>
      </c>
      <c r="C145" s="112">
        <v>8</v>
      </c>
      <c r="D145" s="114" t="s">
        <v>50</v>
      </c>
      <c r="E145" s="114" t="s">
        <v>52</v>
      </c>
      <c r="J145" s="2"/>
      <c r="K145" s="2"/>
      <c r="M145"/>
      <c r="N145"/>
      <c r="O145"/>
    </row>
    <row r="146" spans="1:15" ht="12.6" customHeight="1" x14ac:dyDescent="0.2">
      <c r="A146" s="112">
        <v>4</v>
      </c>
      <c r="B146" s="112">
        <v>3</v>
      </c>
      <c r="C146" s="112">
        <v>9</v>
      </c>
      <c r="D146" s="114" t="s">
        <v>17</v>
      </c>
      <c r="E146" s="114" t="s">
        <v>59</v>
      </c>
      <c r="J146" s="2"/>
      <c r="K146" s="2"/>
      <c r="M146"/>
      <c r="N146"/>
      <c r="O146"/>
    </row>
    <row r="147" spans="1:15" ht="12.6" customHeight="1" x14ac:dyDescent="0.25">
      <c r="A147" s="112">
        <v>4</v>
      </c>
      <c r="B147" s="112">
        <v>3</v>
      </c>
      <c r="C147" s="112">
        <v>10</v>
      </c>
      <c r="D147" s="114" t="s">
        <v>55</v>
      </c>
      <c r="E147" s="114" t="s">
        <v>56</v>
      </c>
      <c r="J147" s="2"/>
      <c r="K147" s="2"/>
      <c r="M147" s="73"/>
      <c r="N147" s="73"/>
      <c r="O147"/>
    </row>
    <row r="148" spans="1:15" ht="12.6" customHeight="1" x14ac:dyDescent="0.25">
      <c r="A148" s="112">
        <v>4</v>
      </c>
      <c r="B148" s="112">
        <v>3</v>
      </c>
      <c r="C148" s="112">
        <v>11</v>
      </c>
      <c r="D148" s="114" t="s">
        <v>61</v>
      </c>
      <c r="E148" s="114" t="s">
        <v>18</v>
      </c>
      <c r="J148" s="2"/>
      <c r="K148" s="2"/>
      <c r="M148" s="73"/>
      <c r="N148" s="73"/>
      <c r="O148"/>
    </row>
    <row r="149" spans="1:15" ht="12.6" customHeight="1" x14ac:dyDescent="0.2">
      <c r="A149" s="112">
        <v>4</v>
      </c>
      <c r="B149" s="112">
        <v>3</v>
      </c>
      <c r="C149" s="112">
        <v>12</v>
      </c>
      <c r="D149" s="114" t="s">
        <v>62</v>
      </c>
      <c r="E149" s="114" t="s">
        <v>64</v>
      </c>
      <c r="J149" s="2"/>
      <c r="K149" s="2"/>
      <c r="M149"/>
      <c r="N149"/>
      <c r="O149"/>
    </row>
    <row r="150" spans="1:15" ht="12.6" customHeight="1" x14ac:dyDescent="0.25">
      <c r="A150" s="112">
        <v>4</v>
      </c>
      <c r="B150" s="112">
        <v>3</v>
      </c>
      <c r="C150" s="112">
        <v>13</v>
      </c>
      <c r="D150" s="114" t="s">
        <v>19</v>
      </c>
      <c r="E150" s="114" t="s">
        <v>72</v>
      </c>
      <c r="J150" s="2"/>
      <c r="K150" s="2"/>
      <c r="M150" s="73"/>
      <c r="N150" s="73"/>
      <c r="O150"/>
    </row>
    <row r="151" spans="1:15" ht="12.6" customHeight="1" x14ac:dyDescent="0.2">
      <c r="A151" s="112">
        <v>4</v>
      </c>
      <c r="B151" s="112">
        <v>3</v>
      </c>
      <c r="C151" s="112">
        <v>14</v>
      </c>
      <c r="D151" s="114" t="s">
        <v>68</v>
      </c>
      <c r="E151" s="114" t="s">
        <v>70</v>
      </c>
      <c r="J151" s="2"/>
      <c r="K151" s="2"/>
      <c r="M151"/>
      <c r="N151"/>
      <c r="O151"/>
    </row>
    <row r="152" spans="1:15" ht="12.6" customHeight="1" x14ac:dyDescent="0.25">
      <c r="A152" s="112">
        <v>4</v>
      </c>
      <c r="B152" s="112">
        <v>3</v>
      </c>
      <c r="C152" s="112">
        <v>15</v>
      </c>
      <c r="D152" s="114" t="s">
        <v>78</v>
      </c>
      <c r="E152" s="114" t="s">
        <v>20</v>
      </c>
      <c r="J152" s="2"/>
      <c r="K152" s="2"/>
      <c r="M152" s="73"/>
      <c r="N152" s="73"/>
      <c r="O152"/>
    </row>
    <row r="153" spans="1:15" ht="12.6" customHeight="1" x14ac:dyDescent="0.2">
      <c r="A153" s="112">
        <v>4</v>
      </c>
      <c r="B153" s="112">
        <v>3</v>
      </c>
      <c r="C153" s="112">
        <v>16</v>
      </c>
      <c r="D153" s="114" t="s">
        <v>80</v>
      </c>
      <c r="E153" s="114" t="s">
        <v>76</v>
      </c>
      <c r="J153" s="2"/>
      <c r="K153" s="2"/>
      <c r="M153"/>
      <c r="N153"/>
      <c r="O153"/>
    </row>
    <row r="154" spans="1:15" ht="12.6" customHeight="1" x14ac:dyDescent="0.25">
      <c r="A154" s="112">
        <v>4</v>
      </c>
      <c r="B154" s="112">
        <v>3</v>
      </c>
      <c r="C154" s="112">
        <v>17</v>
      </c>
      <c r="D154" s="114" t="s">
        <v>21</v>
      </c>
      <c r="E154" s="114" t="s">
        <v>83</v>
      </c>
      <c r="J154" s="2"/>
      <c r="K154" s="2"/>
      <c r="M154" s="73"/>
      <c r="N154" s="73"/>
      <c r="O154"/>
    </row>
    <row r="155" spans="1:15" ht="12.6" customHeight="1" x14ac:dyDescent="0.2">
      <c r="A155" s="112">
        <v>4</v>
      </c>
      <c r="B155" s="112">
        <v>3</v>
      </c>
      <c r="C155" s="112">
        <v>18</v>
      </c>
      <c r="D155" s="114" t="s">
        <v>86</v>
      </c>
      <c r="E155" s="114" t="s">
        <v>87</v>
      </c>
      <c r="J155" s="2"/>
      <c r="K155" s="2"/>
      <c r="M155"/>
      <c r="N155"/>
      <c r="O155"/>
    </row>
    <row r="156" spans="1:15" ht="12.6" customHeight="1" x14ac:dyDescent="0.2">
      <c r="A156" s="112">
        <v>4</v>
      </c>
      <c r="B156" s="112">
        <v>3</v>
      </c>
      <c r="C156" s="112">
        <v>19</v>
      </c>
      <c r="D156" s="114" t="s">
        <v>91</v>
      </c>
      <c r="E156" s="114" t="s">
        <v>23</v>
      </c>
      <c r="J156" s="2"/>
      <c r="K156" s="2"/>
      <c r="M156"/>
      <c r="N156"/>
      <c r="O156"/>
    </row>
    <row r="157" spans="1:15" ht="12.6" customHeight="1" x14ac:dyDescent="0.25">
      <c r="A157" s="112">
        <v>4</v>
      </c>
      <c r="B157" s="112">
        <v>3</v>
      </c>
      <c r="C157" s="112">
        <v>20</v>
      </c>
      <c r="D157" s="114" t="s">
        <v>89</v>
      </c>
      <c r="E157" s="114" t="s">
        <v>92</v>
      </c>
      <c r="J157" s="2"/>
      <c r="K157" s="2"/>
      <c r="M157" s="73"/>
      <c r="N157" s="73"/>
      <c r="O157"/>
    </row>
    <row r="158" spans="1:15" ht="12.6" customHeight="1" x14ac:dyDescent="0.2">
      <c r="A158" s="112">
        <v>4</v>
      </c>
      <c r="B158" s="112">
        <v>3</v>
      </c>
      <c r="C158" s="112">
        <v>21</v>
      </c>
      <c r="D158" s="114" t="s">
        <v>24</v>
      </c>
      <c r="E158" s="114" t="s">
        <v>96</v>
      </c>
      <c r="J158" s="2"/>
      <c r="K158" s="2"/>
      <c r="M158"/>
      <c r="N158"/>
      <c r="O158"/>
    </row>
    <row r="159" spans="1:15" ht="12.6" customHeight="1" x14ac:dyDescent="0.25">
      <c r="A159" s="112">
        <v>4</v>
      </c>
      <c r="B159" s="112">
        <v>3</v>
      </c>
      <c r="C159" s="112">
        <v>22</v>
      </c>
      <c r="D159" s="114" t="s">
        <v>101</v>
      </c>
      <c r="E159" s="114" t="s">
        <v>97</v>
      </c>
      <c r="J159" s="2"/>
      <c r="K159" s="2"/>
      <c r="M159" s="73"/>
      <c r="N159" s="73"/>
      <c r="O159"/>
    </row>
    <row r="160" spans="1:15" ht="12.6" customHeight="1" x14ac:dyDescent="0.2">
      <c r="A160" s="112">
        <v>4</v>
      </c>
      <c r="B160" s="112">
        <v>3</v>
      </c>
      <c r="C160" s="112">
        <v>23</v>
      </c>
      <c r="D160" s="114" t="s">
        <v>105</v>
      </c>
      <c r="E160" s="114" t="s">
        <v>25</v>
      </c>
      <c r="J160" s="2"/>
      <c r="K160" s="2"/>
      <c r="M160"/>
      <c r="N160"/>
      <c r="O160"/>
    </row>
    <row r="161" spans="1:15" ht="12.6" customHeight="1" x14ac:dyDescent="0.25">
      <c r="A161" s="112">
        <v>4</v>
      </c>
      <c r="B161" s="112">
        <v>3</v>
      </c>
      <c r="C161" s="112">
        <v>24</v>
      </c>
      <c r="D161" s="114" t="s">
        <v>104</v>
      </c>
      <c r="E161" s="114" t="s">
        <v>106</v>
      </c>
      <c r="J161" s="2"/>
      <c r="K161" s="2"/>
      <c r="M161" s="73"/>
      <c r="N161" s="73"/>
      <c r="O161"/>
    </row>
    <row r="162" spans="1:15" ht="12.6" customHeight="1" x14ac:dyDescent="0.25">
      <c r="A162" s="112">
        <v>4</v>
      </c>
      <c r="B162" s="112">
        <v>3</v>
      </c>
      <c r="C162" s="112">
        <v>25</v>
      </c>
      <c r="D162" s="114" t="s">
        <v>139</v>
      </c>
      <c r="E162" s="114" t="s">
        <v>146</v>
      </c>
      <c r="J162" s="2"/>
      <c r="K162" s="2"/>
      <c r="M162" s="73"/>
      <c r="N162" s="73"/>
      <c r="O162"/>
    </row>
    <row r="163" spans="1:15" ht="12.6" customHeight="1" x14ac:dyDescent="0.25">
      <c r="A163" s="112">
        <v>4</v>
      </c>
      <c r="B163" s="112">
        <v>3</v>
      </c>
      <c r="C163" s="112">
        <v>26</v>
      </c>
      <c r="D163" s="114" t="s">
        <v>143</v>
      </c>
      <c r="E163" s="114" t="s">
        <v>140</v>
      </c>
      <c r="J163" s="2"/>
      <c r="K163" s="2"/>
      <c r="M163" s="73"/>
      <c r="N163" s="73"/>
      <c r="O163"/>
    </row>
    <row r="164" spans="1:15" ht="12.6" customHeight="1" x14ac:dyDescent="0.2">
      <c r="A164" s="112">
        <v>4</v>
      </c>
      <c r="B164" s="112">
        <v>3</v>
      </c>
      <c r="C164" s="112">
        <v>27</v>
      </c>
      <c r="D164" s="114" t="s">
        <v>145</v>
      </c>
      <c r="E164" s="114" t="s">
        <v>147</v>
      </c>
      <c r="J164" s="2"/>
      <c r="K164" s="2"/>
      <c r="M164"/>
      <c r="N164"/>
      <c r="O164"/>
    </row>
    <row r="165" spans="1:15" ht="12.6" customHeight="1" x14ac:dyDescent="0.25">
      <c r="A165" s="112">
        <v>4</v>
      </c>
      <c r="B165" s="112">
        <v>3</v>
      </c>
      <c r="C165" s="112">
        <v>28</v>
      </c>
      <c r="D165" s="114" t="s">
        <v>150</v>
      </c>
      <c r="E165" s="114" t="s">
        <v>149</v>
      </c>
      <c r="J165" s="2"/>
      <c r="K165" s="2"/>
      <c r="M165" s="73"/>
      <c r="N165" s="73"/>
      <c r="O165"/>
    </row>
    <row r="166" spans="1:15" ht="12.6" customHeight="1" x14ac:dyDescent="0.2">
      <c r="A166" s="112">
        <v>4</v>
      </c>
      <c r="B166" s="112">
        <v>3</v>
      </c>
      <c r="C166" s="112">
        <v>29</v>
      </c>
      <c r="D166" s="114" t="s">
        <v>162</v>
      </c>
      <c r="E166" s="114" t="s">
        <v>154</v>
      </c>
      <c r="J166" s="2"/>
      <c r="K166" s="2"/>
      <c r="M166"/>
      <c r="N166"/>
      <c r="O166"/>
    </row>
    <row r="167" spans="1:15" ht="12.6" customHeight="1" x14ac:dyDescent="0.25">
      <c r="A167" s="112">
        <v>4</v>
      </c>
      <c r="B167" s="112">
        <v>3</v>
      </c>
      <c r="C167" s="112">
        <v>30</v>
      </c>
      <c r="D167" s="114" t="s">
        <v>157</v>
      </c>
      <c r="E167" s="114" t="s">
        <v>156</v>
      </c>
      <c r="J167" s="2"/>
      <c r="K167" s="2"/>
      <c r="M167" s="73"/>
      <c r="N167" s="73"/>
      <c r="O167"/>
    </row>
    <row r="168" spans="1:15" ht="12.6" customHeight="1" x14ac:dyDescent="0.2">
      <c r="A168" s="112">
        <v>4</v>
      </c>
      <c r="B168" s="112">
        <v>3</v>
      </c>
      <c r="C168" s="112">
        <v>31</v>
      </c>
      <c r="D168" s="114" t="s">
        <v>164</v>
      </c>
      <c r="E168" s="114" t="s">
        <v>163</v>
      </c>
      <c r="J168" s="2"/>
      <c r="K168" s="2"/>
      <c r="M168"/>
      <c r="N168"/>
      <c r="O168"/>
    </row>
    <row r="169" spans="1:15" ht="12.6" customHeight="1" x14ac:dyDescent="0.25">
      <c r="A169" s="112">
        <v>4</v>
      </c>
      <c r="B169" s="112">
        <v>3</v>
      </c>
      <c r="C169" s="112">
        <v>32</v>
      </c>
      <c r="D169" s="114" t="s">
        <v>166</v>
      </c>
      <c r="E169" s="114" t="s">
        <v>165</v>
      </c>
      <c r="J169" s="2"/>
      <c r="K169" s="2"/>
      <c r="M169" s="73"/>
      <c r="N169" s="73"/>
      <c r="O169"/>
    </row>
    <row r="170" spans="1:15" ht="12.6" customHeight="1" x14ac:dyDescent="0.2">
      <c r="A170" s="112">
        <v>5</v>
      </c>
      <c r="B170" s="112">
        <v>1</v>
      </c>
      <c r="C170" s="112">
        <v>1</v>
      </c>
      <c r="D170" s="114" t="s">
        <v>22</v>
      </c>
      <c r="E170" s="114" t="s">
        <v>26</v>
      </c>
      <c r="J170" s="2"/>
      <c r="K170" s="2"/>
      <c r="M170"/>
      <c r="N170"/>
      <c r="O170"/>
    </row>
    <row r="171" spans="1:15" ht="12.6" customHeight="1" x14ac:dyDescent="0.2">
      <c r="A171" s="112">
        <v>5</v>
      </c>
      <c r="B171" s="112">
        <v>1</v>
      </c>
      <c r="C171" s="112">
        <v>2</v>
      </c>
      <c r="D171" s="114" t="s">
        <v>29</v>
      </c>
      <c r="E171" s="114" t="s">
        <v>28</v>
      </c>
      <c r="J171" s="2"/>
      <c r="K171" s="2"/>
    </row>
    <row r="172" spans="1:15" ht="12.6" customHeight="1" x14ac:dyDescent="0.2">
      <c r="A172" s="112">
        <v>5</v>
      </c>
      <c r="B172" s="112">
        <v>1</v>
      </c>
      <c r="C172" s="112">
        <v>3</v>
      </c>
      <c r="D172" s="114" t="s">
        <v>14</v>
      </c>
      <c r="E172" s="114" t="s">
        <v>31</v>
      </c>
      <c r="J172" s="2"/>
      <c r="K172" s="2"/>
    </row>
    <row r="173" spans="1:15" ht="12.6" customHeight="1" x14ac:dyDescent="0.2">
      <c r="A173" s="112">
        <v>5</v>
      </c>
      <c r="B173" s="112">
        <v>1</v>
      </c>
      <c r="C173" s="112">
        <v>4</v>
      </c>
      <c r="D173" s="114" t="s">
        <v>36</v>
      </c>
      <c r="E173" s="114" t="s">
        <v>38</v>
      </c>
      <c r="J173" s="2"/>
      <c r="K173" s="2"/>
    </row>
    <row r="174" spans="1:15" ht="12.6" customHeight="1" x14ac:dyDescent="0.2">
      <c r="A174" s="112">
        <v>5</v>
      </c>
      <c r="B174" s="112">
        <v>1</v>
      </c>
      <c r="C174" s="112">
        <v>5</v>
      </c>
      <c r="D174" s="114" t="s">
        <v>33</v>
      </c>
      <c r="E174" s="114" t="s">
        <v>37</v>
      </c>
      <c r="J174" s="2"/>
      <c r="K174" s="2"/>
    </row>
    <row r="175" spans="1:15" ht="12.6" customHeight="1" x14ac:dyDescent="0.2">
      <c r="A175" s="112">
        <v>5</v>
      </c>
      <c r="B175" s="112">
        <v>1</v>
      </c>
      <c r="C175" s="112">
        <v>6</v>
      </c>
      <c r="D175" s="114" t="s">
        <v>41</v>
      </c>
      <c r="E175" s="114" t="s">
        <v>43</v>
      </c>
      <c r="J175" s="2"/>
      <c r="K175" s="2"/>
    </row>
    <row r="176" spans="1:15" ht="12.6" customHeight="1" x14ac:dyDescent="0.2">
      <c r="A176" s="112">
        <v>5</v>
      </c>
      <c r="B176" s="112">
        <v>1</v>
      </c>
      <c r="C176" s="112">
        <v>7</v>
      </c>
      <c r="D176" s="114" t="s">
        <v>44</v>
      </c>
      <c r="E176" s="114" t="s">
        <v>15</v>
      </c>
      <c r="J176" s="2"/>
      <c r="K176" s="2"/>
    </row>
    <row r="177" spans="1:13" ht="12.6" customHeight="1" x14ac:dyDescent="0.2">
      <c r="A177" s="112">
        <v>5</v>
      </c>
      <c r="B177" s="112">
        <v>1</v>
      </c>
      <c r="C177" s="112">
        <v>8</v>
      </c>
      <c r="D177" s="114" t="s">
        <v>50</v>
      </c>
      <c r="E177" s="114" t="s">
        <v>42</v>
      </c>
      <c r="J177" s="2"/>
      <c r="K177" s="2"/>
    </row>
    <row r="178" spans="1:13" ht="12.6" customHeight="1" x14ac:dyDescent="0.2">
      <c r="A178" s="112">
        <v>5</v>
      </c>
      <c r="B178" s="112">
        <v>1</v>
      </c>
      <c r="C178" s="112">
        <v>9</v>
      </c>
      <c r="D178" s="114" t="s">
        <v>16</v>
      </c>
      <c r="E178" s="114" t="s">
        <v>52</v>
      </c>
      <c r="J178" s="2"/>
      <c r="K178" s="2"/>
    </row>
    <row r="179" spans="1:13" ht="12.6" customHeight="1" x14ac:dyDescent="0.2">
      <c r="A179" s="112">
        <v>5</v>
      </c>
      <c r="B179" s="112">
        <v>1</v>
      </c>
      <c r="C179" s="112">
        <v>10</v>
      </c>
      <c r="D179" s="114" t="s">
        <v>51</v>
      </c>
      <c r="E179" s="114" t="s">
        <v>47</v>
      </c>
      <c r="J179" s="2"/>
      <c r="K179" s="2"/>
    </row>
    <row r="180" spans="1:13" ht="12.6" customHeight="1" x14ac:dyDescent="0.2">
      <c r="A180" s="112">
        <v>5</v>
      </c>
      <c r="B180" s="112">
        <v>1</v>
      </c>
      <c r="C180" s="112">
        <v>11</v>
      </c>
      <c r="D180" s="114" t="s">
        <v>17</v>
      </c>
      <c r="E180" s="114" t="s">
        <v>56</v>
      </c>
      <c r="J180" s="2"/>
      <c r="K180" s="2"/>
    </row>
    <row r="181" spans="1:13" ht="12.6" customHeight="1" x14ac:dyDescent="0.2">
      <c r="A181" s="112">
        <v>5</v>
      </c>
      <c r="B181" s="112">
        <v>1</v>
      </c>
      <c r="C181" s="112">
        <v>12</v>
      </c>
      <c r="D181" s="114" t="s">
        <v>54</v>
      </c>
      <c r="E181" s="114" t="s">
        <v>55</v>
      </c>
      <c r="J181" s="2"/>
      <c r="K181" s="2"/>
    </row>
    <row r="182" spans="1:13" ht="12.6" customHeight="1" x14ac:dyDescent="0.25">
      <c r="A182" s="112">
        <v>5</v>
      </c>
      <c r="B182" s="112">
        <v>1</v>
      </c>
      <c r="C182" s="112">
        <v>13</v>
      </c>
      <c r="D182" s="114" t="s">
        <v>18</v>
      </c>
      <c r="E182" s="114" t="s">
        <v>59</v>
      </c>
      <c r="J182" s="2"/>
      <c r="K182" s="2"/>
      <c r="L182" s="73"/>
      <c r="M182" s="73"/>
    </row>
    <row r="183" spans="1:13" ht="12.6" customHeight="1" x14ac:dyDescent="0.2">
      <c r="A183" s="112">
        <v>5</v>
      </c>
      <c r="B183" s="112">
        <v>1</v>
      </c>
      <c r="C183" s="112">
        <v>14</v>
      </c>
      <c r="D183" s="114" t="s">
        <v>64</v>
      </c>
      <c r="E183" s="114" t="s">
        <v>65</v>
      </c>
      <c r="J183" s="2"/>
      <c r="K183" s="2"/>
      <c r="L183"/>
      <c r="M183"/>
    </row>
    <row r="184" spans="1:13" ht="12.6" customHeight="1" x14ac:dyDescent="0.25">
      <c r="A184" s="112">
        <v>5</v>
      </c>
      <c r="B184" s="112">
        <v>1</v>
      </c>
      <c r="C184" s="112">
        <v>15</v>
      </c>
      <c r="D184" s="114" t="s">
        <v>62</v>
      </c>
      <c r="E184" s="114" t="s">
        <v>61</v>
      </c>
      <c r="J184" s="2"/>
      <c r="K184" s="2"/>
      <c r="L184" s="73"/>
      <c r="M184" s="73"/>
    </row>
    <row r="185" spans="1:13" ht="12.6" customHeight="1" x14ac:dyDescent="0.2">
      <c r="A185" s="112">
        <v>5</v>
      </c>
      <c r="B185" s="112">
        <v>1</v>
      </c>
      <c r="C185" s="112">
        <v>16</v>
      </c>
      <c r="D185" s="114" t="s">
        <v>73</v>
      </c>
      <c r="E185" s="114" t="s">
        <v>19</v>
      </c>
      <c r="J185" s="2"/>
      <c r="K185" s="2"/>
      <c r="L185"/>
      <c r="M185"/>
    </row>
    <row r="186" spans="1:13" ht="12.6" customHeight="1" x14ac:dyDescent="0.25">
      <c r="A186" s="112">
        <v>5</v>
      </c>
      <c r="B186" s="112">
        <v>1</v>
      </c>
      <c r="C186" s="112">
        <v>17</v>
      </c>
      <c r="D186" s="114" t="s">
        <v>68</v>
      </c>
      <c r="E186" s="114" t="s">
        <v>70</v>
      </c>
      <c r="J186" s="2"/>
      <c r="K186" s="2"/>
      <c r="L186" s="73"/>
      <c r="M186" s="73"/>
    </row>
    <row r="187" spans="1:13" ht="12.6" customHeight="1" x14ac:dyDescent="0.25">
      <c r="A187" s="112">
        <v>5</v>
      </c>
      <c r="B187" s="112">
        <v>1</v>
      </c>
      <c r="C187" s="112">
        <v>18</v>
      </c>
      <c r="D187" s="114" t="s">
        <v>76</v>
      </c>
      <c r="E187" s="114" t="s">
        <v>72</v>
      </c>
      <c r="J187" s="2"/>
      <c r="K187" s="2"/>
      <c r="L187" s="73"/>
      <c r="M187" s="73"/>
    </row>
    <row r="188" spans="1:13" ht="12.6" customHeight="1" x14ac:dyDescent="0.2">
      <c r="A188" s="112">
        <v>5</v>
      </c>
      <c r="B188" s="112">
        <v>1</v>
      </c>
      <c r="C188" s="112">
        <v>19</v>
      </c>
      <c r="D188" s="114" t="s">
        <v>80</v>
      </c>
      <c r="E188" s="114" t="s">
        <v>78</v>
      </c>
      <c r="J188" s="2"/>
      <c r="K188" s="2"/>
      <c r="L188"/>
      <c r="M188"/>
    </row>
    <row r="189" spans="1:13" ht="12.6" customHeight="1" x14ac:dyDescent="0.25">
      <c r="A189" s="112">
        <v>5</v>
      </c>
      <c r="B189" s="112">
        <v>1</v>
      </c>
      <c r="C189" s="112">
        <v>20</v>
      </c>
      <c r="D189" s="114" t="s">
        <v>20</v>
      </c>
      <c r="E189" s="114" t="s">
        <v>75</v>
      </c>
      <c r="J189" s="2"/>
      <c r="K189" s="2"/>
      <c r="L189" s="73"/>
      <c r="M189" s="73"/>
    </row>
    <row r="190" spans="1:13" ht="12.6" customHeight="1" x14ac:dyDescent="0.2">
      <c r="A190" s="112">
        <v>5</v>
      </c>
      <c r="B190" s="112">
        <v>1</v>
      </c>
      <c r="C190" s="112">
        <v>21</v>
      </c>
      <c r="D190" s="114" t="s">
        <v>83</v>
      </c>
      <c r="E190" s="114" t="s">
        <v>21</v>
      </c>
      <c r="J190" s="2"/>
      <c r="K190" s="2"/>
      <c r="L190"/>
      <c r="M190"/>
    </row>
    <row r="191" spans="1:13" ht="12.6" customHeight="1" x14ac:dyDescent="0.25">
      <c r="A191" s="112">
        <v>5</v>
      </c>
      <c r="B191" s="112">
        <v>1</v>
      </c>
      <c r="C191" s="112">
        <v>22</v>
      </c>
      <c r="D191" s="114" t="s">
        <v>85</v>
      </c>
      <c r="E191" s="114" t="s">
        <v>86</v>
      </c>
      <c r="J191" s="2"/>
      <c r="K191" s="2"/>
      <c r="L191" s="73"/>
      <c r="M191" s="73"/>
    </row>
    <row r="192" spans="1:13" ht="12.6" customHeight="1" x14ac:dyDescent="0.2">
      <c r="A192" s="112">
        <v>5</v>
      </c>
      <c r="B192" s="112">
        <v>1</v>
      </c>
      <c r="C192" s="112">
        <v>23</v>
      </c>
      <c r="D192" s="114" t="s">
        <v>92</v>
      </c>
      <c r="E192" s="114" t="s">
        <v>87</v>
      </c>
      <c r="J192" s="2"/>
      <c r="K192" s="2"/>
      <c r="L192"/>
      <c r="M192"/>
    </row>
    <row r="193" spans="1:13" ht="12.6" customHeight="1" x14ac:dyDescent="0.25">
      <c r="A193" s="112">
        <v>5</v>
      </c>
      <c r="B193" s="112">
        <v>1</v>
      </c>
      <c r="C193" s="112">
        <v>24</v>
      </c>
      <c r="D193" s="114" t="s">
        <v>91</v>
      </c>
      <c r="E193" s="114" t="s">
        <v>90</v>
      </c>
      <c r="J193" s="2"/>
      <c r="K193" s="2"/>
      <c r="L193" s="73"/>
      <c r="M193" s="73"/>
    </row>
    <row r="194" spans="1:13" ht="12.6" customHeight="1" x14ac:dyDescent="0.2">
      <c r="A194" s="112">
        <v>5</v>
      </c>
      <c r="B194" s="112">
        <v>1</v>
      </c>
      <c r="C194" s="112">
        <v>25</v>
      </c>
      <c r="D194" s="114" t="s">
        <v>23</v>
      </c>
      <c r="E194" s="114" t="s">
        <v>89</v>
      </c>
      <c r="J194" s="2"/>
      <c r="K194" s="2"/>
      <c r="L194"/>
      <c r="M194"/>
    </row>
    <row r="195" spans="1:13" ht="12.6" customHeight="1" x14ac:dyDescent="0.2">
      <c r="A195" s="112">
        <v>5</v>
      </c>
      <c r="B195" s="112">
        <v>1</v>
      </c>
      <c r="C195" s="112">
        <v>26</v>
      </c>
      <c r="D195" s="114" t="s">
        <v>99</v>
      </c>
      <c r="E195" s="114" t="s">
        <v>97</v>
      </c>
      <c r="J195" s="2"/>
      <c r="K195" s="2"/>
      <c r="L195"/>
      <c r="M195"/>
    </row>
    <row r="196" spans="1:13" ht="12.6" customHeight="1" x14ac:dyDescent="0.25">
      <c r="A196" s="112">
        <v>5</v>
      </c>
      <c r="B196" s="112">
        <v>1</v>
      </c>
      <c r="C196" s="112">
        <v>27</v>
      </c>
      <c r="D196" s="114" t="s">
        <v>101</v>
      </c>
      <c r="E196" s="114" t="s">
        <v>24</v>
      </c>
      <c r="J196" s="2"/>
      <c r="K196" s="2"/>
      <c r="L196" s="73"/>
      <c r="M196" s="73"/>
    </row>
    <row r="197" spans="1:13" ht="12.6" customHeight="1" x14ac:dyDescent="0.2">
      <c r="A197" s="112">
        <v>5</v>
      </c>
      <c r="B197" s="112">
        <v>1</v>
      </c>
      <c r="C197" s="112">
        <v>28</v>
      </c>
      <c r="D197" s="114" t="s">
        <v>105</v>
      </c>
      <c r="E197" s="114" t="s">
        <v>96</v>
      </c>
      <c r="J197" s="2"/>
      <c r="K197" s="2"/>
      <c r="L197"/>
      <c r="M197"/>
    </row>
    <row r="198" spans="1:13" ht="12.6" customHeight="1" x14ac:dyDescent="0.25">
      <c r="A198" s="112">
        <v>5</v>
      </c>
      <c r="B198" s="112">
        <v>1</v>
      </c>
      <c r="C198" s="112">
        <v>29</v>
      </c>
      <c r="D198" s="114" t="s">
        <v>106</v>
      </c>
      <c r="E198" s="114" t="s">
        <v>104</v>
      </c>
      <c r="J198" s="2"/>
      <c r="K198" s="2"/>
      <c r="L198" s="73"/>
      <c r="M198" s="73"/>
    </row>
    <row r="199" spans="1:13" ht="12.6" customHeight="1" x14ac:dyDescent="0.2">
      <c r="A199" s="112">
        <v>5</v>
      </c>
      <c r="B199" s="112">
        <v>1</v>
      </c>
      <c r="C199" s="112">
        <v>30</v>
      </c>
      <c r="D199" s="114" t="s">
        <v>25</v>
      </c>
      <c r="E199" s="114" t="s">
        <v>108</v>
      </c>
      <c r="J199" s="2"/>
      <c r="K199" s="2"/>
      <c r="L199"/>
      <c r="M199"/>
    </row>
    <row r="200" spans="1:13" ht="12.6" customHeight="1" x14ac:dyDescent="0.25">
      <c r="A200" s="112">
        <v>5</v>
      </c>
      <c r="B200" s="112">
        <v>1</v>
      </c>
      <c r="C200" s="112">
        <v>31</v>
      </c>
      <c r="D200" s="114" t="s">
        <v>139</v>
      </c>
      <c r="E200" s="114" t="s">
        <v>142</v>
      </c>
      <c r="J200" s="2"/>
      <c r="K200" s="2"/>
      <c r="L200" s="73"/>
      <c r="M200" s="73"/>
    </row>
    <row r="201" spans="1:13" ht="12.6" customHeight="1" x14ac:dyDescent="0.2">
      <c r="A201" s="112">
        <v>5</v>
      </c>
      <c r="B201" s="112">
        <v>1</v>
      </c>
      <c r="C201" s="112">
        <v>32</v>
      </c>
      <c r="D201" s="114" t="s">
        <v>146</v>
      </c>
      <c r="E201" s="114" t="s">
        <v>143</v>
      </c>
      <c r="J201" s="2"/>
      <c r="K201" s="2"/>
      <c r="L201"/>
      <c r="M201"/>
    </row>
    <row r="202" spans="1:13" ht="12.6" customHeight="1" x14ac:dyDescent="0.25">
      <c r="A202" s="112">
        <v>5</v>
      </c>
      <c r="B202" s="112">
        <v>1</v>
      </c>
      <c r="C202" s="112">
        <v>33</v>
      </c>
      <c r="D202" s="114" t="s">
        <v>147</v>
      </c>
      <c r="E202" s="114" t="s">
        <v>140</v>
      </c>
      <c r="J202" s="2"/>
      <c r="K202" s="2"/>
      <c r="L202" s="73"/>
      <c r="M202" s="73"/>
    </row>
    <row r="203" spans="1:13" ht="12.6" customHeight="1" x14ac:dyDescent="0.25">
      <c r="A203" s="112">
        <v>5</v>
      </c>
      <c r="B203" s="112">
        <v>1</v>
      </c>
      <c r="C203" s="112">
        <v>34</v>
      </c>
      <c r="D203" s="114" t="s">
        <v>149</v>
      </c>
      <c r="E203" s="114" t="s">
        <v>150</v>
      </c>
      <c r="J203" s="2"/>
      <c r="K203" s="2"/>
      <c r="L203" s="73"/>
      <c r="M203" s="73"/>
    </row>
    <row r="204" spans="1:13" ht="12.6" customHeight="1" x14ac:dyDescent="0.2">
      <c r="A204" s="112">
        <v>5</v>
      </c>
      <c r="B204" s="112">
        <v>1</v>
      </c>
      <c r="C204" s="112">
        <v>35</v>
      </c>
      <c r="D204" s="114" t="s">
        <v>145</v>
      </c>
      <c r="E204" s="114" t="s">
        <v>148</v>
      </c>
      <c r="J204" s="2"/>
      <c r="K204" s="2"/>
      <c r="L204"/>
      <c r="M204"/>
    </row>
    <row r="205" spans="1:13" ht="12.6" customHeight="1" x14ac:dyDescent="0.25">
      <c r="A205" s="112">
        <v>5</v>
      </c>
      <c r="B205" s="112">
        <v>1</v>
      </c>
      <c r="C205" s="112">
        <v>36</v>
      </c>
      <c r="D205" s="114" t="s">
        <v>156</v>
      </c>
      <c r="E205" s="114" t="s">
        <v>157</v>
      </c>
      <c r="J205" s="2"/>
      <c r="K205" s="2"/>
      <c r="L205" s="73"/>
      <c r="M205" s="73"/>
    </row>
    <row r="206" spans="1:13" ht="12.6" customHeight="1" x14ac:dyDescent="0.2">
      <c r="A206" s="112">
        <v>5</v>
      </c>
      <c r="B206" s="112">
        <v>1</v>
      </c>
      <c r="C206" s="112">
        <v>37</v>
      </c>
      <c r="D206" s="114" t="s">
        <v>159</v>
      </c>
      <c r="E206" s="114" t="s">
        <v>154</v>
      </c>
      <c r="J206" s="2"/>
      <c r="K206" s="2"/>
      <c r="L206"/>
      <c r="M206"/>
    </row>
    <row r="207" spans="1:13" ht="12.6" customHeight="1" x14ac:dyDescent="0.25">
      <c r="A207" s="112">
        <v>5</v>
      </c>
      <c r="B207" s="112">
        <v>1</v>
      </c>
      <c r="C207" s="112">
        <v>38</v>
      </c>
      <c r="D207" s="114" t="s">
        <v>164</v>
      </c>
      <c r="E207" s="114" t="s">
        <v>162</v>
      </c>
      <c r="J207" s="2"/>
      <c r="K207" s="2"/>
      <c r="L207" s="73"/>
      <c r="M207" s="73"/>
    </row>
    <row r="208" spans="1:13" ht="12.6" customHeight="1" x14ac:dyDescent="0.25">
      <c r="A208" s="112">
        <v>5</v>
      </c>
      <c r="B208" s="112">
        <v>1</v>
      </c>
      <c r="C208" s="112">
        <v>39</v>
      </c>
      <c r="D208" s="114" t="s">
        <v>167</v>
      </c>
      <c r="E208" s="114" t="s">
        <v>165</v>
      </c>
      <c r="J208" s="2"/>
      <c r="K208" s="2"/>
      <c r="L208" s="73"/>
      <c r="M208" s="73"/>
    </row>
    <row r="209" spans="1:13" ht="12.6" customHeight="1" x14ac:dyDescent="0.2">
      <c r="A209" s="112">
        <v>5</v>
      </c>
      <c r="B209" s="112">
        <v>1</v>
      </c>
      <c r="C209" s="112">
        <v>40</v>
      </c>
      <c r="D209" s="114" t="s">
        <v>163</v>
      </c>
      <c r="E209" s="114" t="s">
        <v>166</v>
      </c>
      <c r="J209" s="2"/>
      <c r="K209" s="2"/>
      <c r="L209"/>
      <c r="M209"/>
    </row>
    <row r="210" spans="1:13" ht="12.6" customHeight="1" x14ac:dyDescent="0.2">
      <c r="A210" s="112">
        <v>5</v>
      </c>
      <c r="B210" s="112">
        <v>2</v>
      </c>
      <c r="C210" s="112">
        <v>1</v>
      </c>
      <c r="D210" s="114" t="s">
        <v>31</v>
      </c>
      <c r="E210" s="114" t="s">
        <v>29</v>
      </c>
      <c r="J210" s="2"/>
      <c r="K210" s="2"/>
      <c r="L210"/>
      <c r="M210"/>
    </row>
    <row r="211" spans="1:13" ht="12.6" customHeight="1" x14ac:dyDescent="0.25">
      <c r="A211" s="112">
        <v>5</v>
      </c>
      <c r="B211" s="112">
        <v>2</v>
      </c>
      <c r="C211" s="112">
        <v>2</v>
      </c>
      <c r="D211" s="114" t="s">
        <v>28</v>
      </c>
      <c r="E211" s="114" t="s">
        <v>22</v>
      </c>
      <c r="J211" s="2"/>
      <c r="K211" s="2"/>
      <c r="L211" s="73"/>
      <c r="M211" s="73"/>
    </row>
    <row r="212" spans="1:13" ht="12.6" customHeight="1" x14ac:dyDescent="0.2">
      <c r="A212" s="112">
        <v>5</v>
      </c>
      <c r="B212" s="112">
        <v>2</v>
      </c>
      <c r="C212" s="112">
        <v>3</v>
      </c>
      <c r="D212" s="114" t="s">
        <v>37</v>
      </c>
      <c r="E212" s="114" t="s">
        <v>26</v>
      </c>
      <c r="J212" s="2"/>
      <c r="K212" s="2"/>
      <c r="L212"/>
      <c r="M212"/>
    </row>
    <row r="213" spans="1:13" ht="12.6" customHeight="1" x14ac:dyDescent="0.25">
      <c r="A213" s="112">
        <v>5</v>
      </c>
      <c r="B213" s="112">
        <v>2</v>
      </c>
      <c r="C213" s="112">
        <v>4</v>
      </c>
      <c r="D213" s="114" t="s">
        <v>38</v>
      </c>
      <c r="E213" s="114" t="s">
        <v>14</v>
      </c>
      <c r="J213" s="2"/>
      <c r="K213" s="2"/>
      <c r="L213" s="73"/>
      <c r="M213" s="73"/>
    </row>
    <row r="214" spans="1:13" ht="12.6" customHeight="1" x14ac:dyDescent="0.2">
      <c r="A214" s="112">
        <v>5</v>
      </c>
      <c r="B214" s="112">
        <v>2</v>
      </c>
      <c r="C214" s="112">
        <v>5</v>
      </c>
      <c r="D214" s="114" t="s">
        <v>33</v>
      </c>
      <c r="E214" s="114" t="s">
        <v>36</v>
      </c>
      <c r="L214"/>
      <c r="M214"/>
    </row>
    <row r="215" spans="1:13" ht="12.6" customHeight="1" x14ac:dyDescent="0.2">
      <c r="A215" s="112">
        <v>5</v>
      </c>
      <c r="B215" s="112">
        <v>2</v>
      </c>
      <c r="C215" s="112">
        <v>6</v>
      </c>
      <c r="D215" s="114" t="s">
        <v>43</v>
      </c>
      <c r="E215" s="114" t="s">
        <v>42</v>
      </c>
    </row>
    <row r="216" spans="1:13" ht="12.6" customHeight="1" x14ac:dyDescent="0.2">
      <c r="A216" s="112">
        <v>5</v>
      </c>
      <c r="B216" s="112">
        <v>2</v>
      </c>
      <c r="C216" s="112">
        <v>7</v>
      </c>
      <c r="D216" s="114" t="s">
        <v>15</v>
      </c>
      <c r="E216" s="114" t="s">
        <v>41</v>
      </c>
      <c r="L216"/>
      <c r="M216"/>
    </row>
    <row r="217" spans="1:13" ht="12.6" customHeight="1" x14ac:dyDescent="0.2">
      <c r="A217" s="112">
        <v>5</v>
      </c>
      <c r="B217" s="112">
        <v>2</v>
      </c>
      <c r="C217" s="112">
        <v>8</v>
      </c>
      <c r="D217" s="114" t="s">
        <v>52</v>
      </c>
      <c r="E217" s="114" t="s">
        <v>44</v>
      </c>
    </row>
    <row r="218" spans="1:13" ht="12.6" customHeight="1" x14ac:dyDescent="0.2">
      <c r="A218" s="112">
        <v>5</v>
      </c>
      <c r="B218" s="112">
        <v>2</v>
      </c>
      <c r="C218" s="112">
        <v>9</v>
      </c>
      <c r="D218" s="114" t="s">
        <v>51</v>
      </c>
      <c r="E218" s="114" t="s">
        <v>16</v>
      </c>
    </row>
    <row r="219" spans="1:13" ht="12.6" customHeight="1" x14ac:dyDescent="0.2">
      <c r="A219" s="112">
        <v>5</v>
      </c>
      <c r="B219" s="112">
        <v>2</v>
      </c>
      <c r="C219" s="112">
        <v>10</v>
      </c>
      <c r="D219" s="114" t="s">
        <v>50</v>
      </c>
      <c r="E219" s="114" t="s">
        <v>47</v>
      </c>
    </row>
    <row r="220" spans="1:13" ht="12.6" customHeight="1" x14ac:dyDescent="0.2">
      <c r="A220" s="112">
        <v>5</v>
      </c>
      <c r="B220" s="112">
        <v>2</v>
      </c>
      <c r="C220" s="112">
        <v>11</v>
      </c>
      <c r="D220" s="114" t="s">
        <v>55</v>
      </c>
      <c r="E220" s="114" t="s">
        <v>56</v>
      </c>
    </row>
    <row r="221" spans="1:13" ht="12.6" customHeight="1" x14ac:dyDescent="0.2">
      <c r="A221" s="112">
        <v>5</v>
      </c>
      <c r="B221" s="112">
        <v>2</v>
      </c>
      <c r="C221" s="112">
        <v>12</v>
      </c>
      <c r="D221" s="114" t="s">
        <v>54</v>
      </c>
      <c r="E221" s="114" t="s">
        <v>59</v>
      </c>
    </row>
    <row r="222" spans="1:13" ht="12.6" customHeight="1" x14ac:dyDescent="0.2">
      <c r="A222" s="112">
        <v>5</v>
      </c>
      <c r="B222" s="112">
        <v>2</v>
      </c>
      <c r="C222" s="112">
        <v>13</v>
      </c>
      <c r="D222" s="114" t="s">
        <v>61</v>
      </c>
      <c r="E222" s="114" t="s">
        <v>17</v>
      </c>
    </row>
    <row r="223" spans="1:13" ht="12.6" customHeight="1" x14ac:dyDescent="0.2">
      <c r="A223" s="112">
        <v>5</v>
      </c>
      <c r="B223" s="112">
        <v>2</v>
      </c>
      <c r="C223" s="112">
        <v>14</v>
      </c>
      <c r="D223" s="114" t="s">
        <v>65</v>
      </c>
      <c r="E223" s="114" t="s">
        <v>18</v>
      </c>
    </row>
    <row r="224" spans="1:13" ht="12.6" customHeight="1" x14ac:dyDescent="0.2">
      <c r="A224" s="112">
        <v>5</v>
      </c>
      <c r="B224" s="112">
        <v>2</v>
      </c>
      <c r="C224" s="112">
        <v>15</v>
      </c>
      <c r="D224" s="114" t="s">
        <v>62</v>
      </c>
      <c r="E224" s="114" t="s">
        <v>64</v>
      </c>
    </row>
    <row r="225" spans="1:5" ht="12.6" customHeight="1" x14ac:dyDescent="0.2">
      <c r="A225" s="112">
        <v>5</v>
      </c>
      <c r="B225" s="112">
        <v>2</v>
      </c>
      <c r="C225" s="112">
        <v>16</v>
      </c>
      <c r="D225" s="114" t="s">
        <v>72</v>
      </c>
      <c r="E225" s="114" t="s">
        <v>19</v>
      </c>
    </row>
    <row r="226" spans="1:5" ht="12.6" customHeight="1" x14ac:dyDescent="0.2">
      <c r="A226" s="112">
        <v>5</v>
      </c>
      <c r="B226" s="112">
        <v>2</v>
      </c>
      <c r="C226" s="112">
        <v>17</v>
      </c>
      <c r="D226" s="114" t="s">
        <v>70</v>
      </c>
      <c r="E226" s="114" t="s">
        <v>73</v>
      </c>
    </row>
    <row r="227" spans="1:5" ht="12.6" customHeight="1" x14ac:dyDescent="0.2">
      <c r="A227" s="112">
        <v>5</v>
      </c>
      <c r="B227" s="112">
        <v>2</v>
      </c>
      <c r="C227" s="112">
        <v>18</v>
      </c>
      <c r="D227" s="114" t="s">
        <v>20</v>
      </c>
      <c r="E227" s="114" t="s">
        <v>68</v>
      </c>
    </row>
    <row r="228" spans="1:5" ht="12.6" customHeight="1" x14ac:dyDescent="0.2">
      <c r="A228" s="112">
        <v>5</v>
      </c>
      <c r="B228" s="112">
        <v>2</v>
      </c>
      <c r="C228" s="112">
        <v>19</v>
      </c>
      <c r="D228" s="114" t="s">
        <v>75</v>
      </c>
      <c r="E228" s="114" t="s">
        <v>80</v>
      </c>
    </row>
    <row r="229" spans="1:5" ht="12.6" customHeight="1" x14ac:dyDescent="0.2">
      <c r="A229" s="112">
        <v>5</v>
      </c>
      <c r="B229" s="112">
        <v>2</v>
      </c>
      <c r="C229" s="112">
        <v>20</v>
      </c>
      <c r="D229" s="114" t="s">
        <v>78</v>
      </c>
      <c r="E229" s="114" t="s">
        <v>76</v>
      </c>
    </row>
    <row r="230" spans="1:5" ht="12.6" customHeight="1" x14ac:dyDescent="0.2">
      <c r="A230" s="112">
        <v>5</v>
      </c>
      <c r="B230" s="112">
        <v>2</v>
      </c>
      <c r="C230" s="112">
        <v>21</v>
      </c>
      <c r="D230" s="32" t="s">
        <v>83</v>
      </c>
      <c r="E230" s="32" t="s">
        <v>86</v>
      </c>
    </row>
    <row r="231" spans="1:5" ht="12.6" customHeight="1" x14ac:dyDescent="0.2">
      <c r="A231" s="112">
        <v>5</v>
      </c>
      <c r="B231" s="112">
        <v>2</v>
      </c>
      <c r="C231" s="112">
        <v>22</v>
      </c>
      <c r="D231" s="32" t="s">
        <v>87</v>
      </c>
      <c r="E231" s="32" t="s">
        <v>85</v>
      </c>
    </row>
    <row r="232" spans="1:5" ht="12.6" customHeight="1" x14ac:dyDescent="0.2">
      <c r="A232" s="112">
        <v>5</v>
      </c>
      <c r="B232" s="112">
        <v>2</v>
      </c>
      <c r="C232" s="112">
        <v>23</v>
      </c>
      <c r="D232" s="32" t="s">
        <v>89</v>
      </c>
      <c r="E232" s="32" t="s">
        <v>21</v>
      </c>
    </row>
    <row r="233" spans="1:5" ht="12.6" customHeight="1" x14ac:dyDescent="0.2">
      <c r="A233" s="112">
        <v>5</v>
      </c>
      <c r="B233" s="112">
        <v>2</v>
      </c>
      <c r="C233" s="112">
        <v>24</v>
      </c>
      <c r="D233" s="114" t="s">
        <v>23</v>
      </c>
      <c r="E233" s="114" t="s">
        <v>90</v>
      </c>
    </row>
    <row r="234" spans="1:5" ht="12.6" customHeight="1" x14ac:dyDescent="0.2">
      <c r="A234" s="112">
        <v>5</v>
      </c>
      <c r="B234" s="112">
        <v>2</v>
      </c>
      <c r="C234" s="112">
        <v>25</v>
      </c>
      <c r="D234" s="114" t="s">
        <v>92</v>
      </c>
      <c r="E234" s="114" t="s">
        <v>91</v>
      </c>
    </row>
    <row r="235" spans="1:5" ht="12.6" customHeight="1" x14ac:dyDescent="0.2">
      <c r="A235" s="112">
        <v>5</v>
      </c>
      <c r="B235" s="112">
        <v>2</v>
      </c>
      <c r="C235" s="112">
        <v>26</v>
      </c>
      <c r="D235" s="114" t="s">
        <v>24</v>
      </c>
      <c r="E235" s="114" t="s">
        <v>96</v>
      </c>
    </row>
    <row r="236" spans="1:5" ht="12.6" customHeight="1" x14ac:dyDescent="0.2">
      <c r="A236" s="112">
        <v>5</v>
      </c>
      <c r="B236" s="112">
        <v>2</v>
      </c>
      <c r="C236" s="112">
        <v>27</v>
      </c>
      <c r="D236" s="114" t="s">
        <v>97</v>
      </c>
      <c r="E236" s="114" t="s">
        <v>101</v>
      </c>
    </row>
    <row r="237" spans="1:5" ht="12.6" customHeight="1" x14ac:dyDescent="0.2">
      <c r="A237" s="112">
        <v>5</v>
      </c>
      <c r="B237" s="112">
        <v>2</v>
      </c>
      <c r="C237" s="112">
        <v>28</v>
      </c>
      <c r="D237" s="114" t="s">
        <v>105</v>
      </c>
      <c r="E237" s="114" t="s">
        <v>99</v>
      </c>
    </row>
    <row r="238" spans="1:5" ht="12.6" customHeight="1" x14ac:dyDescent="0.2">
      <c r="A238" s="112">
        <v>5</v>
      </c>
      <c r="B238" s="112">
        <v>2</v>
      </c>
      <c r="C238" s="112">
        <v>29</v>
      </c>
      <c r="D238" s="114" t="s">
        <v>104</v>
      </c>
      <c r="E238" s="114" t="s">
        <v>25</v>
      </c>
    </row>
    <row r="239" spans="1:5" ht="12.6" customHeight="1" x14ac:dyDescent="0.2">
      <c r="A239" s="112">
        <v>5</v>
      </c>
      <c r="B239" s="112">
        <v>2</v>
      </c>
      <c r="C239" s="112">
        <v>30</v>
      </c>
      <c r="D239" s="114" t="s">
        <v>106</v>
      </c>
      <c r="E239" s="114" t="s">
        <v>108</v>
      </c>
    </row>
    <row r="240" spans="1:5" ht="12.6" customHeight="1" x14ac:dyDescent="0.2">
      <c r="A240" s="112">
        <v>5</v>
      </c>
      <c r="B240" s="112">
        <v>2</v>
      </c>
      <c r="C240" s="112">
        <v>31</v>
      </c>
      <c r="D240" s="114" t="s">
        <v>143</v>
      </c>
      <c r="E240" s="114" t="s">
        <v>139</v>
      </c>
    </row>
    <row r="241" spans="1:13" ht="12.6" customHeight="1" x14ac:dyDescent="0.2">
      <c r="A241" s="112">
        <v>5</v>
      </c>
      <c r="B241" s="112">
        <v>2</v>
      </c>
      <c r="C241" s="112">
        <v>32</v>
      </c>
      <c r="D241" s="114" t="s">
        <v>140</v>
      </c>
      <c r="E241" s="114" t="s">
        <v>142</v>
      </c>
    </row>
    <row r="242" spans="1:13" ht="12.6" customHeight="1" x14ac:dyDescent="0.2">
      <c r="A242" s="112">
        <v>5</v>
      </c>
      <c r="B242" s="112">
        <v>2</v>
      </c>
      <c r="C242" s="112">
        <v>33</v>
      </c>
      <c r="D242" s="114" t="s">
        <v>148</v>
      </c>
      <c r="E242" s="114" t="s">
        <v>146</v>
      </c>
    </row>
    <row r="243" spans="1:13" ht="12.6" customHeight="1" x14ac:dyDescent="0.2">
      <c r="A243" s="112">
        <v>5</v>
      </c>
      <c r="B243" s="112">
        <v>2</v>
      </c>
      <c r="C243" s="112">
        <v>34</v>
      </c>
      <c r="D243" s="114" t="s">
        <v>147</v>
      </c>
      <c r="E243" s="114" t="s">
        <v>149</v>
      </c>
    </row>
    <row r="244" spans="1:13" ht="12.6" customHeight="1" x14ac:dyDescent="0.2">
      <c r="A244" s="112">
        <v>5</v>
      </c>
      <c r="B244" s="112">
        <v>2</v>
      </c>
      <c r="C244" s="112">
        <v>35</v>
      </c>
      <c r="D244" s="114" t="s">
        <v>150</v>
      </c>
      <c r="E244" s="114" t="s">
        <v>145</v>
      </c>
    </row>
    <row r="245" spans="1:13" ht="12.6" customHeight="1" x14ac:dyDescent="0.25">
      <c r="A245" s="112">
        <v>5</v>
      </c>
      <c r="B245" s="112">
        <v>2</v>
      </c>
      <c r="C245" s="112">
        <v>36</v>
      </c>
      <c r="D245" s="114" t="s">
        <v>157</v>
      </c>
      <c r="E245" s="114" t="s">
        <v>162</v>
      </c>
      <c r="L245" s="73"/>
      <c r="M245" s="73"/>
    </row>
    <row r="246" spans="1:13" ht="12.6" customHeight="1" x14ac:dyDescent="0.2">
      <c r="A246" s="112">
        <v>5</v>
      </c>
      <c r="B246" s="112">
        <v>2</v>
      </c>
      <c r="C246" s="112">
        <v>37</v>
      </c>
      <c r="D246" s="114" t="s">
        <v>154</v>
      </c>
      <c r="E246" s="114" t="s">
        <v>156</v>
      </c>
    </row>
    <row r="247" spans="1:13" ht="12.6" customHeight="1" x14ac:dyDescent="0.2">
      <c r="A247" s="112">
        <v>5</v>
      </c>
      <c r="B247" s="112">
        <v>2</v>
      </c>
      <c r="C247" s="112">
        <v>38</v>
      </c>
      <c r="D247" s="114" t="s">
        <v>165</v>
      </c>
      <c r="E247" s="114" t="s">
        <v>159</v>
      </c>
    </row>
    <row r="248" spans="1:13" ht="12.6" customHeight="1" x14ac:dyDescent="0.2">
      <c r="A248" s="112">
        <v>5</v>
      </c>
      <c r="B248" s="112">
        <v>2</v>
      </c>
      <c r="C248" s="112">
        <v>39</v>
      </c>
      <c r="D248" s="114" t="s">
        <v>167</v>
      </c>
      <c r="E248" s="114" t="s">
        <v>163</v>
      </c>
    </row>
    <row r="249" spans="1:13" ht="12.6" customHeight="1" x14ac:dyDescent="0.2">
      <c r="A249" s="112">
        <v>5</v>
      </c>
      <c r="B249" s="112">
        <v>2</v>
      </c>
      <c r="C249" s="112">
        <v>40</v>
      </c>
      <c r="D249" s="114" t="s">
        <v>166</v>
      </c>
      <c r="E249" s="114" t="s">
        <v>164</v>
      </c>
    </row>
    <row r="250" spans="1:13" ht="12.6" customHeight="1" x14ac:dyDescent="0.2">
      <c r="A250" s="112">
        <v>5</v>
      </c>
      <c r="B250" s="112">
        <v>3</v>
      </c>
      <c r="C250" s="112">
        <v>1</v>
      </c>
      <c r="D250" s="114" t="s">
        <v>29</v>
      </c>
      <c r="E250" s="114" t="s">
        <v>22</v>
      </c>
    </row>
    <row r="251" spans="1:13" ht="12.6" customHeight="1" x14ac:dyDescent="0.2">
      <c r="A251" s="112">
        <v>5</v>
      </c>
      <c r="B251" s="112">
        <v>3</v>
      </c>
      <c r="C251" s="112">
        <v>2</v>
      </c>
      <c r="D251" s="114" t="s">
        <v>26</v>
      </c>
      <c r="E251" s="114" t="s">
        <v>31</v>
      </c>
    </row>
    <row r="252" spans="1:13" ht="12.6" customHeight="1" x14ac:dyDescent="0.2">
      <c r="A252" s="112">
        <v>5</v>
      </c>
      <c r="B252" s="112">
        <v>3</v>
      </c>
      <c r="C252" s="112">
        <v>3</v>
      </c>
      <c r="D252" s="114" t="s">
        <v>36</v>
      </c>
      <c r="E252" s="114" t="s">
        <v>28</v>
      </c>
    </row>
    <row r="253" spans="1:13" ht="12.6" customHeight="1" x14ac:dyDescent="0.2">
      <c r="A253" s="112">
        <v>5</v>
      </c>
      <c r="B253" s="112">
        <v>3</v>
      </c>
      <c r="C253" s="112">
        <v>4</v>
      </c>
      <c r="D253" s="114" t="s">
        <v>14</v>
      </c>
      <c r="E253" s="114" t="s">
        <v>37</v>
      </c>
    </row>
    <row r="254" spans="1:13" ht="12.6" customHeight="1" x14ac:dyDescent="0.2">
      <c r="A254" s="112">
        <v>5</v>
      </c>
      <c r="B254" s="112">
        <v>3</v>
      </c>
      <c r="C254" s="112">
        <v>5</v>
      </c>
      <c r="D254" s="114" t="s">
        <v>38</v>
      </c>
      <c r="E254" s="114" t="s">
        <v>33</v>
      </c>
    </row>
    <row r="255" spans="1:13" ht="12.6" customHeight="1" x14ac:dyDescent="0.2">
      <c r="A255" s="112">
        <v>5</v>
      </c>
      <c r="B255" s="112">
        <v>3</v>
      </c>
      <c r="C255" s="112">
        <v>6</v>
      </c>
      <c r="D255" s="114" t="s">
        <v>42</v>
      </c>
      <c r="E255" s="114" t="s">
        <v>15</v>
      </c>
    </row>
    <row r="256" spans="1:13" ht="12.6" customHeight="1" x14ac:dyDescent="0.2">
      <c r="A256" s="112">
        <v>5</v>
      </c>
      <c r="B256" s="112">
        <v>3</v>
      </c>
      <c r="C256" s="112">
        <v>7</v>
      </c>
      <c r="D256" s="114" t="s">
        <v>44</v>
      </c>
      <c r="E256" s="114" t="s">
        <v>41</v>
      </c>
    </row>
    <row r="257" spans="1:5" ht="12.6" customHeight="1" x14ac:dyDescent="0.2">
      <c r="A257" s="112">
        <v>5</v>
      </c>
      <c r="B257" s="112">
        <v>3</v>
      </c>
      <c r="C257" s="112">
        <v>8</v>
      </c>
      <c r="D257" s="114" t="s">
        <v>47</v>
      </c>
      <c r="E257" s="114" t="s">
        <v>43</v>
      </c>
    </row>
    <row r="258" spans="1:5" ht="12.6" customHeight="1" x14ac:dyDescent="0.2">
      <c r="A258" s="112">
        <v>5</v>
      </c>
      <c r="B258" s="112">
        <v>3</v>
      </c>
      <c r="C258" s="112">
        <v>9</v>
      </c>
      <c r="D258" s="114" t="s">
        <v>52</v>
      </c>
      <c r="E258" s="114" t="s">
        <v>51</v>
      </c>
    </row>
    <row r="259" spans="1:5" ht="12.6" customHeight="1" x14ac:dyDescent="0.2">
      <c r="A259" s="112">
        <v>5</v>
      </c>
      <c r="B259" s="112">
        <v>3</v>
      </c>
      <c r="C259" s="112">
        <v>10</v>
      </c>
      <c r="D259" s="114" t="s">
        <v>16</v>
      </c>
      <c r="E259" s="114" t="s">
        <v>50</v>
      </c>
    </row>
    <row r="260" spans="1:5" ht="12.6" customHeight="1" x14ac:dyDescent="0.2">
      <c r="A260" s="112">
        <v>5</v>
      </c>
      <c r="B260" s="112">
        <v>3</v>
      </c>
      <c r="C260" s="112">
        <v>11</v>
      </c>
      <c r="D260" s="114" t="s">
        <v>59</v>
      </c>
      <c r="E260" s="114" t="s">
        <v>17</v>
      </c>
    </row>
    <row r="261" spans="1:5" ht="12.6" customHeight="1" x14ac:dyDescent="0.2">
      <c r="A261" s="112">
        <v>5</v>
      </c>
      <c r="B261" s="112">
        <v>3</v>
      </c>
      <c r="C261" s="112">
        <v>12</v>
      </c>
      <c r="D261" s="114" t="s">
        <v>56</v>
      </c>
      <c r="E261" s="114" t="s">
        <v>54</v>
      </c>
    </row>
    <row r="262" spans="1:5" ht="12.6" customHeight="1" x14ac:dyDescent="0.2">
      <c r="A262" s="112">
        <v>5</v>
      </c>
      <c r="B262" s="112">
        <v>3</v>
      </c>
      <c r="C262" s="112">
        <v>13</v>
      </c>
      <c r="D262" s="114" t="s">
        <v>65</v>
      </c>
      <c r="E262" s="114" t="s">
        <v>55</v>
      </c>
    </row>
    <row r="263" spans="1:5" ht="12.6" customHeight="1" x14ac:dyDescent="0.2">
      <c r="A263" s="112">
        <v>5</v>
      </c>
      <c r="B263" s="112">
        <v>3</v>
      </c>
      <c r="C263" s="112">
        <v>14</v>
      </c>
      <c r="D263" s="114" t="s">
        <v>18</v>
      </c>
      <c r="E263" s="114" t="s">
        <v>62</v>
      </c>
    </row>
    <row r="264" spans="1:5" ht="12.6" customHeight="1" x14ac:dyDescent="0.2">
      <c r="A264" s="112">
        <v>5</v>
      </c>
      <c r="B264" s="112">
        <v>3</v>
      </c>
      <c r="C264" s="112">
        <v>15</v>
      </c>
      <c r="D264" s="114" t="s">
        <v>64</v>
      </c>
      <c r="E264" s="114" t="s">
        <v>61</v>
      </c>
    </row>
    <row r="265" spans="1:5" ht="12.6" customHeight="1" x14ac:dyDescent="0.2">
      <c r="A265" s="112">
        <v>5</v>
      </c>
      <c r="B265" s="112">
        <v>3</v>
      </c>
      <c r="C265" s="112">
        <v>16</v>
      </c>
      <c r="D265" s="114" t="s">
        <v>70</v>
      </c>
      <c r="E265" s="114" t="s">
        <v>72</v>
      </c>
    </row>
    <row r="266" spans="1:5" ht="12.6" customHeight="1" x14ac:dyDescent="0.2">
      <c r="A266" s="112">
        <v>5</v>
      </c>
      <c r="B266" s="112">
        <v>3</v>
      </c>
      <c r="C266" s="112">
        <v>17</v>
      </c>
      <c r="D266" s="114" t="s">
        <v>19</v>
      </c>
      <c r="E266" s="114" t="s">
        <v>68</v>
      </c>
    </row>
    <row r="267" spans="1:5" ht="12.6" customHeight="1" x14ac:dyDescent="0.2">
      <c r="A267" s="112">
        <v>5</v>
      </c>
      <c r="B267" s="112">
        <v>3</v>
      </c>
      <c r="C267" s="112">
        <v>18</v>
      </c>
      <c r="D267" s="114" t="s">
        <v>78</v>
      </c>
      <c r="E267" s="114" t="s">
        <v>73</v>
      </c>
    </row>
    <row r="268" spans="1:5" ht="12.6" customHeight="1" x14ac:dyDescent="0.2">
      <c r="A268" s="112">
        <v>5</v>
      </c>
      <c r="B268" s="112">
        <v>3</v>
      </c>
      <c r="C268" s="112">
        <v>19</v>
      </c>
      <c r="D268" s="114" t="s">
        <v>80</v>
      </c>
      <c r="E268" s="114" t="s">
        <v>20</v>
      </c>
    </row>
    <row r="269" spans="1:5" ht="12.6" customHeight="1" x14ac:dyDescent="0.2">
      <c r="A269" s="112">
        <v>5</v>
      </c>
      <c r="B269" s="112">
        <v>3</v>
      </c>
      <c r="C269" s="112">
        <v>20</v>
      </c>
      <c r="D269" s="114" t="s">
        <v>76</v>
      </c>
      <c r="E269" s="114" t="s">
        <v>75</v>
      </c>
    </row>
    <row r="270" spans="1:5" ht="12.6" customHeight="1" x14ac:dyDescent="0.2">
      <c r="A270" s="112">
        <v>5</v>
      </c>
      <c r="B270" s="112">
        <v>3</v>
      </c>
      <c r="C270" s="112">
        <v>21</v>
      </c>
      <c r="D270" s="114" t="s">
        <v>86</v>
      </c>
      <c r="E270" s="114" t="s">
        <v>87</v>
      </c>
    </row>
    <row r="271" spans="1:5" ht="12.6" customHeight="1" x14ac:dyDescent="0.2">
      <c r="A271" s="112">
        <v>5</v>
      </c>
      <c r="B271" s="112">
        <v>3</v>
      </c>
      <c r="C271" s="112">
        <v>22</v>
      </c>
      <c r="D271" s="114" t="s">
        <v>21</v>
      </c>
      <c r="E271" s="114" t="s">
        <v>85</v>
      </c>
    </row>
    <row r="272" spans="1:5" ht="12.6" customHeight="1" x14ac:dyDescent="0.2">
      <c r="A272" s="112">
        <v>5</v>
      </c>
      <c r="B272" s="112">
        <v>3</v>
      </c>
      <c r="C272" s="112">
        <v>23</v>
      </c>
      <c r="D272" s="114" t="s">
        <v>90</v>
      </c>
      <c r="E272" s="114" t="s">
        <v>83</v>
      </c>
    </row>
    <row r="273" spans="1:5" ht="12.6" customHeight="1" x14ac:dyDescent="0.2">
      <c r="A273" s="112">
        <v>5</v>
      </c>
      <c r="B273" s="112">
        <v>3</v>
      </c>
      <c r="C273" s="112">
        <v>24</v>
      </c>
      <c r="D273" s="114" t="s">
        <v>91</v>
      </c>
      <c r="E273" s="114" t="s">
        <v>23</v>
      </c>
    </row>
    <row r="274" spans="1:5" ht="12.6" customHeight="1" x14ac:dyDescent="0.2">
      <c r="A274" s="112">
        <v>5</v>
      </c>
      <c r="B274" s="112">
        <v>3</v>
      </c>
      <c r="C274" s="112">
        <v>25</v>
      </c>
      <c r="D274" s="114" t="s">
        <v>89</v>
      </c>
      <c r="E274" s="114" t="s">
        <v>92</v>
      </c>
    </row>
    <row r="275" spans="1:5" ht="12.6" customHeight="1" x14ac:dyDescent="0.2">
      <c r="A275" s="112">
        <v>5</v>
      </c>
      <c r="B275" s="112">
        <v>3</v>
      </c>
      <c r="C275" s="112">
        <v>26</v>
      </c>
      <c r="D275" s="114" t="s">
        <v>99</v>
      </c>
      <c r="E275" s="114" t="s">
        <v>101</v>
      </c>
    </row>
    <row r="276" spans="1:5" ht="12.6" customHeight="1" x14ac:dyDescent="0.2">
      <c r="A276" s="112">
        <v>5</v>
      </c>
      <c r="B276" s="112">
        <v>3</v>
      </c>
      <c r="C276" s="112">
        <v>27</v>
      </c>
      <c r="D276" s="114" t="s">
        <v>96</v>
      </c>
      <c r="E276" s="114" t="s">
        <v>97</v>
      </c>
    </row>
    <row r="277" spans="1:5" ht="12.6" customHeight="1" x14ac:dyDescent="0.2">
      <c r="A277" s="112">
        <v>5</v>
      </c>
      <c r="B277" s="112">
        <v>3</v>
      </c>
      <c r="C277" s="112">
        <v>28</v>
      </c>
      <c r="D277" s="114" t="s">
        <v>104</v>
      </c>
      <c r="E277" s="114" t="s">
        <v>24</v>
      </c>
    </row>
    <row r="278" spans="1:5" ht="12.6" customHeight="1" x14ac:dyDescent="0.2">
      <c r="A278" s="112">
        <v>5</v>
      </c>
      <c r="B278" s="112">
        <v>3</v>
      </c>
      <c r="C278" s="112">
        <v>29</v>
      </c>
      <c r="D278" s="114" t="s">
        <v>25</v>
      </c>
      <c r="E278" s="114" t="s">
        <v>106</v>
      </c>
    </row>
    <row r="279" spans="1:5" ht="12.6" customHeight="1" x14ac:dyDescent="0.2">
      <c r="A279" s="112">
        <v>5</v>
      </c>
      <c r="B279" s="112">
        <v>3</v>
      </c>
      <c r="C279" s="112">
        <v>30</v>
      </c>
      <c r="D279" s="114" t="s">
        <v>108</v>
      </c>
      <c r="E279" s="114" t="s">
        <v>105</v>
      </c>
    </row>
    <row r="280" spans="1:5" ht="12.6" customHeight="1" x14ac:dyDescent="0.2">
      <c r="A280" s="112">
        <v>5</v>
      </c>
      <c r="B280" s="112">
        <v>3</v>
      </c>
      <c r="C280" s="112">
        <v>31</v>
      </c>
      <c r="D280" s="114" t="s">
        <v>146</v>
      </c>
      <c r="E280" s="114" t="s">
        <v>140</v>
      </c>
    </row>
    <row r="281" spans="1:5" ht="12.6" customHeight="1" x14ac:dyDescent="0.2">
      <c r="A281" s="112">
        <v>5</v>
      </c>
      <c r="B281" s="112">
        <v>3</v>
      </c>
      <c r="C281" s="112">
        <v>32</v>
      </c>
      <c r="D281" s="114" t="s">
        <v>142</v>
      </c>
      <c r="E281" s="114" t="s">
        <v>143</v>
      </c>
    </row>
    <row r="282" spans="1:5" ht="12.6" customHeight="1" x14ac:dyDescent="0.2">
      <c r="A282" s="112">
        <v>5</v>
      </c>
      <c r="B282" s="112">
        <v>3</v>
      </c>
      <c r="C282" s="112">
        <v>33</v>
      </c>
      <c r="D282" s="114" t="s">
        <v>149</v>
      </c>
      <c r="E282" s="114" t="s">
        <v>139</v>
      </c>
    </row>
    <row r="283" spans="1:5" ht="12.6" customHeight="1" x14ac:dyDescent="0.2">
      <c r="A283" s="112">
        <v>5</v>
      </c>
      <c r="B283" s="112">
        <v>3</v>
      </c>
      <c r="C283" s="112">
        <v>34</v>
      </c>
      <c r="D283" s="114" t="s">
        <v>145</v>
      </c>
      <c r="E283" s="114" t="s">
        <v>147</v>
      </c>
    </row>
    <row r="284" spans="1:5" ht="12.6" customHeight="1" x14ac:dyDescent="0.2">
      <c r="A284" s="112">
        <v>5</v>
      </c>
      <c r="B284" s="112">
        <v>3</v>
      </c>
      <c r="C284" s="112">
        <v>35</v>
      </c>
      <c r="D284" s="114" t="s">
        <v>150</v>
      </c>
      <c r="E284" s="114" t="s">
        <v>148</v>
      </c>
    </row>
    <row r="285" spans="1:5" ht="12.6" customHeight="1" x14ac:dyDescent="0.2">
      <c r="A285" s="112">
        <v>5</v>
      </c>
      <c r="B285" s="112">
        <v>3</v>
      </c>
      <c r="C285" s="112">
        <v>36</v>
      </c>
      <c r="D285" s="114" t="s">
        <v>162</v>
      </c>
      <c r="E285" s="114" t="s">
        <v>156</v>
      </c>
    </row>
    <row r="286" spans="1:5" ht="12.6" customHeight="1" x14ac:dyDescent="0.2">
      <c r="A286" s="112">
        <v>5</v>
      </c>
      <c r="B286" s="112">
        <v>3</v>
      </c>
      <c r="C286" s="112">
        <v>37</v>
      </c>
      <c r="D286" s="114" t="s">
        <v>159</v>
      </c>
      <c r="E286" s="114" t="s">
        <v>157</v>
      </c>
    </row>
    <row r="287" spans="1:5" ht="12.6" customHeight="1" x14ac:dyDescent="0.2">
      <c r="A287" s="112">
        <v>5</v>
      </c>
      <c r="B287" s="112">
        <v>3</v>
      </c>
      <c r="C287" s="112">
        <v>38</v>
      </c>
      <c r="D287" s="114" t="s">
        <v>163</v>
      </c>
      <c r="E287" s="114" t="s">
        <v>154</v>
      </c>
    </row>
    <row r="288" spans="1:5" ht="12.6" customHeight="1" x14ac:dyDescent="0.2">
      <c r="A288" s="112">
        <v>5</v>
      </c>
      <c r="B288" s="112">
        <v>3</v>
      </c>
      <c r="C288" s="112">
        <v>39</v>
      </c>
      <c r="D288" s="114" t="s">
        <v>164</v>
      </c>
      <c r="E288" s="114" t="s">
        <v>167</v>
      </c>
    </row>
    <row r="289" spans="1:5" ht="12.6" customHeight="1" x14ac:dyDescent="0.2">
      <c r="A289" s="112">
        <v>5</v>
      </c>
      <c r="B289" s="112">
        <v>3</v>
      </c>
      <c r="C289" s="112">
        <v>40</v>
      </c>
      <c r="D289" s="114" t="s">
        <v>166</v>
      </c>
      <c r="E289" s="114" t="s">
        <v>165</v>
      </c>
    </row>
    <row r="290" spans="1:5" ht="12.6" customHeight="1" x14ac:dyDescent="0.2">
      <c r="A290" s="32">
        <v>6</v>
      </c>
      <c r="B290" s="32">
        <v>1</v>
      </c>
      <c r="C290" s="32">
        <v>1</v>
      </c>
      <c r="D290" s="114" t="s">
        <v>22</v>
      </c>
      <c r="E290" s="114" t="s">
        <v>31</v>
      </c>
    </row>
    <row r="291" spans="1:5" ht="12.6" customHeight="1" x14ac:dyDescent="0.2">
      <c r="A291" s="32">
        <v>6</v>
      </c>
      <c r="B291" s="32">
        <v>1</v>
      </c>
      <c r="C291" s="32">
        <v>2</v>
      </c>
      <c r="D291" s="114" t="s">
        <v>29</v>
      </c>
      <c r="E291" s="114" t="s">
        <v>26</v>
      </c>
    </row>
    <row r="292" spans="1:5" ht="12.6" customHeight="1" x14ac:dyDescent="0.2">
      <c r="A292" s="32">
        <v>6</v>
      </c>
      <c r="B292" s="32">
        <v>1</v>
      </c>
      <c r="C292" s="32">
        <v>3</v>
      </c>
      <c r="D292" s="114" t="s">
        <v>30</v>
      </c>
      <c r="E292" s="114" t="s">
        <v>28</v>
      </c>
    </row>
    <row r="293" spans="1:5" ht="12.6" customHeight="1" x14ac:dyDescent="0.2">
      <c r="A293" s="32">
        <v>6</v>
      </c>
      <c r="B293" s="32">
        <v>1</v>
      </c>
      <c r="C293" s="32">
        <v>4</v>
      </c>
      <c r="D293" s="114" t="s">
        <v>38</v>
      </c>
      <c r="E293" s="114" t="s">
        <v>14</v>
      </c>
    </row>
    <row r="294" spans="1:5" ht="12.6" customHeight="1" x14ac:dyDescent="0.2">
      <c r="A294" s="32">
        <v>6</v>
      </c>
      <c r="B294" s="32">
        <v>1</v>
      </c>
      <c r="C294" s="32">
        <v>5</v>
      </c>
      <c r="D294" s="114" t="s">
        <v>37</v>
      </c>
      <c r="E294" s="114" t="s">
        <v>33</v>
      </c>
    </row>
    <row r="295" spans="1:5" ht="12.6" customHeight="1" x14ac:dyDescent="0.2">
      <c r="A295" s="32">
        <v>6</v>
      </c>
      <c r="B295" s="32">
        <v>1</v>
      </c>
      <c r="C295" s="32">
        <v>6</v>
      </c>
      <c r="D295" s="114" t="s">
        <v>35</v>
      </c>
      <c r="E295" s="114" t="s">
        <v>36</v>
      </c>
    </row>
    <row r="296" spans="1:5" ht="12.6" customHeight="1" x14ac:dyDescent="0.2">
      <c r="A296" s="32">
        <v>6</v>
      </c>
      <c r="B296" s="32">
        <v>1</v>
      </c>
      <c r="C296" s="32">
        <v>7</v>
      </c>
      <c r="D296" s="114" t="s">
        <v>15</v>
      </c>
      <c r="E296" s="114" t="s">
        <v>43</v>
      </c>
    </row>
    <row r="297" spans="1:5" ht="12.6" customHeight="1" x14ac:dyDescent="0.2">
      <c r="A297" s="32">
        <v>6</v>
      </c>
      <c r="B297" s="32">
        <v>1</v>
      </c>
      <c r="C297" s="32">
        <v>8</v>
      </c>
      <c r="D297" s="114" t="s">
        <v>41</v>
      </c>
      <c r="E297" s="114" t="s">
        <v>40</v>
      </c>
    </row>
    <row r="298" spans="1:5" ht="12.6" customHeight="1" x14ac:dyDescent="0.2">
      <c r="A298" s="32">
        <v>6</v>
      </c>
      <c r="B298" s="32">
        <v>1</v>
      </c>
      <c r="C298" s="32">
        <v>9</v>
      </c>
      <c r="D298" s="114" t="s">
        <v>42</v>
      </c>
      <c r="E298" s="114" t="s">
        <v>44</v>
      </c>
    </row>
    <row r="299" spans="1:5" ht="12.6" customHeight="1" x14ac:dyDescent="0.2">
      <c r="A299" s="32">
        <v>6</v>
      </c>
      <c r="B299" s="32">
        <v>1</v>
      </c>
      <c r="C299" s="32">
        <v>10</v>
      </c>
      <c r="D299" s="114" t="s">
        <v>49</v>
      </c>
      <c r="E299" s="114" t="s">
        <v>16</v>
      </c>
    </row>
    <row r="300" spans="1:5" ht="12.6" customHeight="1" x14ac:dyDescent="0.2">
      <c r="A300" s="32">
        <v>6</v>
      </c>
      <c r="B300" s="32">
        <v>1</v>
      </c>
      <c r="C300" s="32">
        <v>11</v>
      </c>
      <c r="D300" s="114" t="s">
        <v>50</v>
      </c>
      <c r="E300" s="114" t="s">
        <v>51</v>
      </c>
    </row>
    <row r="301" spans="1:5" ht="12.6" customHeight="1" x14ac:dyDescent="0.2">
      <c r="A301" s="32">
        <v>6</v>
      </c>
      <c r="B301" s="32">
        <v>1</v>
      </c>
      <c r="C301" s="32">
        <v>12</v>
      </c>
      <c r="D301" s="114" t="s">
        <v>52</v>
      </c>
      <c r="E301" s="114" t="s">
        <v>47</v>
      </c>
    </row>
    <row r="302" spans="1:5" ht="12.6" customHeight="1" x14ac:dyDescent="0.2">
      <c r="A302" s="32">
        <v>6</v>
      </c>
      <c r="B302" s="32">
        <v>1</v>
      </c>
      <c r="C302" s="32">
        <v>13</v>
      </c>
      <c r="D302" s="114" t="s">
        <v>17</v>
      </c>
      <c r="E302" s="114" t="s">
        <v>55</v>
      </c>
    </row>
    <row r="303" spans="1:5" ht="12.6" customHeight="1" x14ac:dyDescent="0.2">
      <c r="A303" s="32">
        <v>6</v>
      </c>
      <c r="B303" s="32">
        <v>1</v>
      </c>
      <c r="C303" s="32">
        <v>14</v>
      </c>
      <c r="D303" s="114" t="s">
        <v>56</v>
      </c>
      <c r="E303" s="114" t="s">
        <v>59</v>
      </c>
    </row>
    <row r="304" spans="1:5" ht="12.6" customHeight="1" x14ac:dyDescent="0.2">
      <c r="A304" s="32">
        <v>6</v>
      </c>
      <c r="B304" s="32">
        <v>1</v>
      </c>
      <c r="C304" s="32">
        <v>15</v>
      </c>
      <c r="D304" s="114" t="s">
        <v>57</v>
      </c>
      <c r="E304" s="114" t="s">
        <v>54</v>
      </c>
    </row>
    <row r="305" spans="1:5" ht="12.6" customHeight="1" x14ac:dyDescent="0.2">
      <c r="A305" s="32">
        <v>6</v>
      </c>
      <c r="B305" s="32">
        <v>1</v>
      </c>
      <c r="C305" s="32">
        <v>16</v>
      </c>
      <c r="D305" s="114" t="s">
        <v>61</v>
      </c>
      <c r="E305" s="114" t="s">
        <v>18</v>
      </c>
    </row>
    <row r="306" spans="1:5" ht="12.6" customHeight="1" x14ac:dyDescent="0.2">
      <c r="A306" s="32">
        <v>6</v>
      </c>
      <c r="B306" s="32">
        <v>1</v>
      </c>
      <c r="C306" s="32">
        <v>17</v>
      </c>
      <c r="D306" s="114" t="s">
        <v>62</v>
      </c>
      <c r="E306" s="114" t="s">
        <v>65</v>
      </c>
    </row>
    <row r="307" spans="1:5" ht="12.6" customHeight="1" x14ac:dyDescent="0.2">
      <c r="A307" s="32">
        <v>6</v>
      </c>
      <c r="B307" s="32">
        <v>1</v>
      </c>
      <c r="C307" s="32">
        <v>18</v>
      </c>
      <c r="D307" s="114" t="s">
        <v>66</v>
      </c>
      <c r="E307" s="114" t="s">
        <v>64</v>
      </c>
    </row>
    <row r="308" spans="1:5" ht="12.6" customHeight="1" x14ac:dyDescent="0.2">
      <c r="A308" s="32">
        <v>6</v>
      </c>
      <c r="B308" s="32">
        <v>1</v>
      </c>
      <c r="C308" s="32">
        <v>19</v>
      </c>
      <c r="D308" s="114" t="s">
        <v>19</v>
      </c>
      <c r="E308" s="114" t="s">
        <v>70</v>
      </c>
    </row>
    <row r="309" spans="1:5" ht="12.6" customHeight="1" x14ac:dyDescent="0.2">
      <c r="A309" s="32">
        <v>6</v>
      </c>
      <c r="B309" s="32">
        <v>1</v>
      </c>
      <c r="C309" s="32">
        <v>20</v>
      </c>
      <c r="D309" s="114" t="s">
        <v>71</v>
      </c>
      <c r="E309" s="114" t="s">
        <v>68</v>
      </c>
    </row>
    <row r="310" spans="1:5" ht="12.6" customHeight="1" x14ac:dyDescent="0.2">
      <c r="A310" s="32">
        <v>6</v>
      </c>
      <c r="B310" s="32">
        <v>1</v>
      </c>
      <c r="C310" s="32">
        <v>21</v>
      </c>
      <c r="D310" s="114" t="s">
        <v>72</v>
      </c>
      <c r="E310" s="114" t="s">
        <v>73</v>
      </c>
    </row>
    <row r="311" spans="1:5" ht="12.6" customHeight="1" x14ac:dyDescent="0.2">
      <c r="A311" s="32">
        <v>6</v>
      </c>
      <c r="B311" s="32">
        <v>1</v>
      </c>
      <c r="C311" s="32">
        <v>22</v>
      </c>
      <c r="D311" s="114" t="s">
        <v>80</v>
      </c>
      <c r="E311" s="114" t="s">
        <v>20</v>
      </c>
    </row>
    <row r="312" spans="1:5" ht="12.6" customHeight="1" x14ac:dyDescent="0.2">
      <c r="A312" s="32">
        <v>6</v>
      </c>
      <c r="B312" s="32">
        <v>1</v>
      </c>
      <c r="C312" s="32">
        <v>23</v>
      </c>
      <c r="D312" s="114" t="s">
        <v>76</v>
      </c>
      <c r="E312" s="114" t="s">
        <v>78</v>
      </c>
    </row>
    <row r="313" spans="1:5" ht="12.6" customHeight="1" x14ac:dyDescent="0.2">
      <c r="A313" s="32">
        <v>6</v>
      </c>
      <c r="B313" s="32">
        <v>1</v>
      </c>
      <c r="C313" s="32">
        <v>24</v>
      </c>
      <c r="D313" s="114" t="s">
        <v>79</v>
      </c>
      <c r="E313" s="114" t="s">
        <v>75</v>
      </c>
    </row>
    <row r="314" spans="1:5" ht="12.6" customHeight="1" x14ac:dyDescent="0.2">
      <c r="A314" s="32">
        <v>6</v>
      </c>
      <c r="B314" s="32">
        <v>1</v>
      </c>
      <c r="C314" s="32">
        <v>25</v>
      </c>
      <c r="D314" s="114" t="s">
        <v>21</v>
      </c>
      <c r="E314" s="114" t="s">
        <v>85</v>
      </c>
    </row>
    <row r="315" spans="1:5" ht="12.6" customHeight="1" x14ac:dyDescent="0.2">
      <c r="A315" s="32">
        <v>6</v>
      </c>
      <c r="B315" s="32">
        <v>1</v>
      </c>
      <c r="C315" s="32">
        <v>26</v>
      </c>
      <c r="D315" s="114" t="s">
        <v>87</v>
      </c>
      <c r="E315" s="114" t="s">
        <v>83</v>
      </c>
    </row>
    <row r="316" spans="1:5" ht="12.6" customHeight="1" x14ac:dyDescent="0.2">
      <c r="A316" s="32">
        <v>6</v>
      </c>
      <c r="B316" s="32">
        <v>1</v>
      </c>
      <c r="C316" s="32">
        <v>27</v>
      </c>
      <c r="D316" s="114" t="s">
        <v>86</v>
      </c>
      <c r="E316" s="114" t="s">
        <v>84</v>
      </c>
    </row>
    <row r="317" spans="1:5" ht="12.6" customHeight="1" x14ac:dyDescent="0.2">
      <c r="A317" s="32">
        <v>6</v>
      </c>
      <c r="B317" s="32">
        <v>1</v>
      </c>
      <c r="C317" s="32">
        <v>28</v>
      </c>
      <c r="D317" s="114" t="s">
        <v>93</v>
      </c>
      <c r="E317" s="114" t="s">
        <v>23</v>
      </c>
    </row>
    <row r="318" spans="1:5" ht="12.6" customHeight="1" x14ac:dyDescent="0.2">
      <c r="A318" s="32">
        <v>6</v>
      </c>
      <c r="B318" s="32">
        <v>1</v>
      </c>
      <c r="C318" s="32">
        <v>29</v>
      </c>
      <c r="D318" s="114" t="s">
        <v>90</v>
      </c>
      <c r="E318" s="114" t="s">
        <v>92</v>
      </c>
    </row>
    <row r="319" spans="1:5" ht="12.6" customHeight="1" x14ac:dyDescent="0.2">
      <c r="A319" s="32">
        <v>6</v>
      </c>
      <c r="B319" s="32">
        <v>1</v>
      </c>
      <c r="C319" s="32">
        <v>30</v>
      </c>
      <c r="D319" s="114" t="s">
        <v>89</v>
      </c>
      <c r="E319" s="114" t="s">
        <v>91</v>
      </c>
    </row>
    <row r="320" spans="1:5" ht="12.6" customHeight="1" x14ac:dyDescent="0.2">
      <c r="A320" s="32">
        <v>6</v>
      </c>
      <c r="B320" s="32">
        <v>1</v>
      </c>
      <c r="C320" s="32">
        <v>31</v>
      </c>
      <c r="D320" s="114" t="s">
        <v>24</v>
      </c>
      <c r="E320" s="114" t="s">
        <v>99</v>
      </c>
    </row>
    <row r="321" spans="1:5" ht="12.6" customHeight="1" x14ac:dyDescent="0.2">
      <c r="A321" s="32">
        <v>6</v>
      </c>
      <c r="B321" s="32">
        <v>1</v>
      </c>
      <c r="C321" s="32">
        <v>32</v>
      </c>
      <c r="D321" s="114" t="s">
        <v>101</v>
      </c>
      <c r="E321" s="114" t="s">
        <v>97</v>
      </c>
    </row>
    <row r="322" spans="1:5" ht="12.6" customHeight="1" x14ac:dyDescent="0.2">
      <c r="A322" s="32">
        <v>6</v>
      </c>
      <c r="B322" s="32">
        <v>1</v>
      </c>
      <c r="C322" s="32">
        <v>33</v>
      </c>
      <c r="D322" s="114" t="s">
        <v>96</v>
      </c>
      <c r="E322" s="114" t="s">
        <v>100</v>
      </c>
    </row>
    <row r="323" spans="1:5" ht="12.6" customHeight="1" x14ac:dyDescent="0.2">
      <c r="A323" s="32">
        <v>6</v>
      </c>
      <c r="B323" s="32">
        <v>1</v>
      </c>
      <c r="C323" s="32">
        <v>34</v>
      </c>
      <c r="D323" s="114" t="s">
        <v>104</v>
      </c>
      <c r="E323" s="114" t="s">
        <v>25</v>
      </c>
    </row>
    <row r="324" spans="1:5" ht="12.6" customHeight="1" x14ac:dyDescent="0.2">
      <c r="A324" s="32">
        <v>6</v>
      </c>
      <c r="B324" s="32">
        <v>1</v>
      </c>
      <c r="C324" s="32">
        <v>35</v>
      </c>
      <c r="D324" s="114" t="s">
        <v>106</v>
      </c>
      <c r="E324" s="114" t="s">
        <v>105</v>
      </c>
    </row>
    <row r="325" spans="1:5" ht="12.6" customHeight="1" x14ac:dyDescent="0.2">
      <c r="A325" s="32">
        <v>6</v>
      </c>
      <c r="B325" s="32">
        <v>1</v>
      </c>
      <c r="C325" s="32">
        <v>36</v>
      </c>
      <c r="D325" s="114" t="s">
        <v>108</v>
      </c>
      <c r="E325" s="114" t="s">
        <v>103</v>
      </c>
    </row>
    <row r="326" spans="1:5" ht="12.6" customHeight="1" x14ac:dyDescent="0.2">
      <c r="A326" s="32">
        <v>6</v>
      </c>
      <c r="B326" s="32">
        <v>1</v>
      </c>
      <c r="C326" s="32">
        <v>37</v>
      </c>
      <c r="D326" s="114" t="s">
        <v>143</v>
      </c>
      <c r="E326" s="114" t="s">
        <v>139</v>
      </c>
    </row>
    <row r="327" spans="1:5" ht="12.6" customHeight="1" x14ac:dyDescent="0.2">
      <c r="A327" s="32">
        <v>6</v>
      </c>
      <c r="B327" s="32">
        <v>1</v>
      </c>
      <c r="C327" s="32">
        <v>38</v>
      </c>
      <c r="D327" s="114" t="s">
        <v>141</v>
      </c>
      <c r="E327" s="114" t="s">
        <v>140</v>
      </c>
    </row>
    <row r="328" spans="1:5" ht="12.6" customHeight="1" x14ac:dyDescent="0.2">
      <c r="A328" s="32">
        <v>6</v>
      </c>
      <c r="B328" s="32">
        <v>1</v>
      </c>
      <c r="C328" s="32">
        <v>39</v>
      </c>
      <c r="D328" s="114" t="s">
        <v>146</v>
      </c>
      <c r="E328" s="114" t="s">
        <v>142</v>
      </c>
    </row>
    <row r="329" spans="1:5" ht="12.6" customHeight="1" x14ac:dyDescent="0.2">
      <c r="A329" s="32">
        <v>6</v>
      </c>
      <c r="B329" s="32">
        <v>1</v>
      </c>
      <c r="C329" s="32">
        <v>40</v>
      </c>
      <c r="D329" s="114" t="s">
        <v>150</v>
      </c>
      <c r="E329" s="114" t="s">
        <v>147</v>
      </c>
    </row>
    <row r="330" spans="1:5" ht="12.6" customHeight="1" x14ac:dyDescent="0.2">
      <c r="A330" s="32">
        <v>6</v>
      </c>
      <c r="B330" s="32">
        <v>1</v>
      </c>
      <c r="C330" s="32">
        <v>41</v>
      </c>
      <c r="D330" s="114" t="s">
        <v>145</v>
      </c>
      <c r="E330" s="114" t="s">
        <v>148</v>
      </c>
    </row>
    <row r="331" spans="1:5" ht="12.6" customHeight="1" x14ac:dyDescent="0.2">
      <c r="A331" s="32">
        <v>6</v>
      </c>
      <c r="B331" s="32">
        <v>1</v>
      </c>
      <c r="C331" s="32">
        <v>42</v>
      </c>
      <c r="D331" s="114" t="s">
        <v>149</v>
      </c>
      <c r="E331" s="114" t="s">
        <v>151</v>
      </c>
    </row>
    <row r="332" spans="1:5" ht="12.6" customHeight="1" x14ac:dyDescent="0.2">
      <c r="A332" s="32">
        <v>6</v>
      </c>
      <c r="B332" s="32">
        <v>1</v>
      </c>
      <c r="C332" s="32">
        <v>43</v>
      </c>
      <c r="D332" s="114" t="s">
        <v>162</v>
      </c>
      <c r="E332" s="114" t="s">
        <v>160</v>
      </c>
    </row>
    <row r="333" spans="1:5" ht="12.6" customHeight="1" x14ac:dyDescent="0.2">
      <c r="A333" s="32">
        <v>6</v>
      </c>
      <c r="B333" s="32">
        <v>1</v>
      </c>
      <c r="C333" s="32">
        <v>44</v>
      </c>
      <c r="D333" s="114" t="s">
        <v>159</v>
      </c>
      <c r="E333" s="114" t="s">
        <v>154</v>
      </c>
    </row>
    <row r="334" spans="1:5" ht="12.6" customHeight="1" x14ac:dyDescent="0.2">
      <c r="A334" s="32">
        <v>6</v>
      </c>
      <c r="B334" s="32">
        <v>1</v>
      </c>
      <c r="C334" s="32">
        <v>45</v>
      </c>
      <c r="D334" s="114" t="s">
        <v>157</v>
      </c>
      <c r="E334" s="114" t="s">
        <v>156</v>
      </c>
    </row>
    <row r="335" spans="1:5" ht="12.6" customHeight="1" x14ac:dyDescent="0.2">
      <c r="A335" s="32">
        <v>6</v>
      </c>
      <c r="B335" s="32">
        <v>1</v>
      </c>
      <c r="C335" s="32">
        <v>46</v>
      </c>
      <c r="D335" s="114" t="s">
        <v>163</v>
      </c>
      <c r="E335" s="114" t="s">
        <v>164</v>
      </c>
    </row>
    <row r="336" spans="1:5" ht="12.6" customHeight="1" x14ac:dyDescent="0.2">
      <c r="A336" s="32">
        <v>6</v>
      </c>
      <c r="B336" s="32">
        <v>1</v>
      </c>
      <c r="C336" s="32">
        <v>47</v>
      </c>
      <c r="D336" s="114" t="s">
        <v>165</v>
      </c>
      <c r="E336" s="114" t="s">
        <v>166</v>
      </c>
    </row>
    <row r="337" spans="1:5" ht="12.6" customHeight="1" x14ac:dyDescent="0.2">
      <c r="A337" s="32">
        <v>6</v>
      </c>
      <c r="B337" s="32">
        <v>1</v>
      </c>
      <c r="C337" s="32">
        <v>48</v>
      </c>
      <c r="D337" s="114" t="s">
        <v>167</v>
      </c>
      <c r="E337" s="114" t="s">
        <v>168</v>
      </c>
    </row>
    <row r="338" spans="1:5" ht="12.6" customHeight="1" x14ac:dyDescent="0.2">
      <c r="A338" s="32">
        <v>6</v>
      </c>
      <c r="B338" s="32">
        <v>2</v>
      </c>
      <c r="C338" s="32">
        <v>1</v>
      </c>
      <c r="D338" s="114" t="s">
        <v>26</v>
      </c>
      <c r="E338" s="114" t="s">
        <v>22</v>
      </c>
    </row>
    <row r="339" spans="1:5" ht="12.6" customHeight="1" x14ac:dyDescent="0.2">
      <c r="A339" s="32">
        <v>6</v>
      </c>
      <c r="B339" s="32">
        <v>2</v>
      </c>
      <c r="C339" s="32">
        <v>2</v>
      </c>
      <c r="D339" s="114" t="s">
        <v>31</v>
      </c>
      <c r="E339" s="114" t="s">
        <v>30</v>
      </c>
    </row>
    <row r="340" spans="1:5" ht="12.6" customHeight="1" x14ac:dyDescent="0.2">
      <c r="A340" s="32">
        <v>6</v>
      </c>
      <c r="B340" s="32">
        <v>2</v>
      </c>
      <c r="C340" s="32">
        <v>3</v>
      </c>
      <c r="D340" s="114" t="s">
        <v>28</v>
      </c>
      <c r="E340" s="114" t="s">
        <v>29</v>
      </c>
    </row>
    <row r="341" spans="1:5" ht="12.6" customHeight="1" x14ac:dyDescent="0.2">
      <c r="A341" s="32">
        <v>6</v>
      </c>
      <c r="B341" s="32">
        <v>2</v>
      </c>
      <c r="C341" s="32">
        <v>4</v>
      </c>
      <c r="D341" s="114" t="s">
        <v>14</v>
      </c>
      <c r="E341" s="114" t="s">
        <v>35</v>
      </c>
    </row>
    <row r="342" spans="1:5" ht="12.6" customHeight="1" x14ac:dyDescent="0.2">
      <c r="A342" s="32">
        <v>6</v>
      </c>
      <c r="B342" s="32">
        <v>2</v>
      </c>
      <c r="C342" s="32">
        <v>5</v>
      </c>
      <c r="D342" s="114" t="s">
        <v>33</v>
      </c>
      <c r="E342" s="114" t="s">
        <v>38</v>
      </c>
    </row>
    <row r="343" spans="1:5" ht="12.6" customHeight="1" x14ac:dyDescent="0.2">
      <c r="A343" s="32">
        <v>6</v>
      </c>
      <c r="B343" s="32">
        <v>2</v>
      </c>
      <c r="C343" s="32">
        <v>6</v>
      </c>
      <c r="D343" s="32" t="s">
        <v>36</v>
      </c>
      <c r="E343" s="32" t="s">
        <v>37</v>
      </c>
    </row>
    <row r="344" spans="1:5" ht="12.6" customHeight="1" x14ac:dyDescent="0.2">
      <c r="A344" s="32">
        <v>6</v>
      </c>
      <c r="B344" s="32">
        <v>2</v>
      </c>
      <c r="C344" s="32">
        <v>7</v>
      </c>
      <c r="D344" s="32" t="s">
        <v>44</v>
      </c>
      <c r="E344" s="32" t="s">
        <v>15</v>
      </c>
    </row>
    <row r="345" spans="1:5" ht="12.6" customHeight="1" x14ac:dyDescent="0.2">
      <c r="A345" s="32">
        <v>6</v>
      </c>
      <c r="B345" s="32">
        <v>2</v>
      </c>
      <c r="C345" s="32">
        <v>8</v>
      </c>
      <c r="D345" s="32" t="s">
        <v>43</v>
      </c>
      <c r="E345" s="32" t="s">
        <v>41</v>
      </c>
    </row>
    <row r="346" spans="1:5" ht="12.6" customHeight="1" x14ac:dyDescent="0.2">
      <c r="A346" s="32">
        <v>6</v>
      </c>
      <c r="B346" s="32">
        <v>2</v>
      </c>
      <c r="C346" s="32">
        <v>9</v>
      </c>
      <c r="D346" s="32" t="s">
        <v>40</v>
      </c>
      <c r="E346" s="32" t="s">
        <v>42</v>
      </c>
    </row>
    <row r="347" spans="1:5" ht="12.6" customHeight="1" x14ac:dyDescent="0.2">
      <c r="A347" s="32">
        <v>6</v>
      </c>
      <c r="B347" s="32">
        <v>2</v>
      </c>
      <c r="C347" s="32">
        <v>10</v>
      </c>
      <c r="D347" s="32" t="s">
        <v>16</v>
      </c>
      <c r="E347" s="32" t="s">
        <v>50</v>
      </c>
    </row>
    <row r="348" spans="1:5" ht="12.6" customHeight="1" x14ac:dyDescent="0.2">
      <c r="A348" s="32">
        <v>6</v>
      </c>
      <c r="B348" s="32">
        <v>2</v>
      </c>
      <c r="C348" s="32">
        <v>11</v>
      </c>
      <c r="D348" s="32" t="s">
        <v>51</v>
      </c>
      <c r="E348" s="32" t="s">
        <v>52</v>
      </c>
    </row>
    <row r="349" spans="1:5" ht="12.6" customHeight="1" x14ac:dyDescent="0.2">
      <c r="A349" s="32">
        <v>6</v>
      </c>
      <c r="B349" s="32">
        <v>2</v>
      </c>
      <c r="C349" s="32">
        <v>12</v>
      </c>
      <c r="D349" s="32" t="s">
        <v>47</v>
      </c>
      <c r="E349" s="32" t="s">
        <v>49</v>
      </c>
    </row>
    <row r="350" spans="1:5" ht="12.6" customHeight="1" x14ac:dyDescent="0.2">
      <c r="A350" s="32">
        <v>6</v>
      </c>
      <c r="B350" s="32">
        <v>2</v>
      </c>
      <c r="C350" s="32">
        <v>13</v>
      </c>
      <c r="D350" s="32" t="s">
        <v>54</v>
      </c>
      <c r="E350" s="32" t="s">
        <v>17</v>
      </c>
    </row>
    <row r="351" spans="1:5" ht="12.6" customHeight="1" x14ac:dyDescent="0.2">
      <c r="A351" s="32">
        <v>6</v>
      </c>
      <c r="B351" s="32">
        <v>2</v>
      </c>
      <c r="C351" s="32">
        <v>14</v>
      </c>
      <c r="D351" s="32" t="s">
        <v>55</v>
      </c>
      <c r="E351" s="32" t="s">
        <v>56</v>
      </c>
    </row>
    <row r="352" spans="1:5" ht="12.6" customHeight="1" x14ac:dyDescent="0.2">
      <c r="A352" s="32">
        <v>6</v>
      </c>
      <c r="B352" s="32">
        <v>2</v>
      </c>
      <c r="C352" s="32">
        <v>15</v>
      </c>
      <c r="D352" s="32" t="s">
        <v>59</v>
      </c>
      <c r="E352" s="32" t="s">
        <v>57</v>
      </c>
    </row>
    <row r="353" spans="1:5" ht="12.6" customHeight="1" x14ac:dyDescent="0.2">
      <c r="A353" s="32">
        <v>6</v>
      </c>
      <c r="B353" s="32">
        <v>2</v>
      </c>
      <c r="C353" s="32">
        <v>16</v>
      </c>
      <c r="D353" s="32" t="s">
        <v>18</v>
      </c>
      <c r="E353" s="32" t="s">
        <v>66</v>
      </c>
    </row>
    <row r="354" spans="1:5" ht="12.6" customHeight="1" x14ac:dyDescent="0.2">
      <c r="A354" s="32">
        <v>6</v>
      </c>
      <c r="B354" s="32">
        <v>2</v>
      </c>
      <c r="C354" s="32">
        <v>17</v>
      </c>
      <c r="D354" s="32" t="s">
        <v>65</v>
      </c>
      <c r="E354" s="32" t="s">
        <v>61</v>
      </c>
    </row>
    <row r="355" spans="1:5" ht="12.6" customHeight="1" x14ac:dyDescent="0.2">
      <c r="A355" s="32">
        <v>6</v>
      </c>
      <c r="B355" s="32">
        <v>2</v>
      </c>
      <c r="C355" s="32">
        <v>18</v>
      </c>
      <c r="D355" s="32" t="s">
        <v>64</v>
      </c>
      <c r="E355" s="32" t="s">
        <v>62</v>
      </c>
    </row>
    <row r="356" spans="1:5" ht="12.6" customHeight="1" x14ac:dyDescent="0.2">
      <c r="A356" s="32">
        <v>6</v>
      </c>
      <c r="B356" s="32">
        <v>2</v>
      </c>
      <c r="C356" s="32">
        <v>19</v>
      </c>
      <c r="D356" s="32" t="s">
        <v>73</v>
      </c>
      <c r="E356" s="32" t="s">
        <v>19</v>
      </c>
    </row>
    <row r="357" spans="1:5" ht="12.6" customHeight="1" x14ac:dyDescent="0.2">
      <c r="A357" s="32">
        <v>6</v>
      </c>
      <c r="B357" s="32">
        <v>2</v>
      </c>
      <c r="C357" s="32">
        <v>20</v>
      </c>
      <c r="D357" s="32" t="s">
        <v>68</v>
      </c>
      <c r="E357" s="32" t="s">
        <v>72</v>
      </c>
    </row>
    <row r="358" spans="1:5" ht="12.6" customHeight="1" x14ac:dyDescent="0.2">
      <c r="A358" s="32">
        <v>6</v>
      </c>
      <c r="B358" s="32">
        <v>2</v>
      </c>
      <c r="C358" s="32">
        <v>21</v>
      </c>
      <c r="D358" s="32" t="s">
        <v>70</v>
      </c>
      <c r="E358" s="32" t="s">
        <v>71</v>
      </c>
    </row>
    <row r="359" spans="1:5" ht="12.6" customHeight="1" x14ac:dyDescent="0.2">
      <c r="A359" s="32">
        <v>6</v>
      </c>
      <c r="B359" s="32">
        <v>2</v>
      </c>
      <c r="C359" s="32">
        <v>22</v>
      </c>
      <c r="D359" s="32" t="s">
        <v>20</v>
      </c>
      <c r="E359" s="32" t="s">
        <v>79</v>
      </c>
    </row>
    <row r="360" spans="1:5" ht="12.6" customHeight="1" x14ac:dyDescent="0.2">
      <c r="A360" s="32">
        <v>6</v>
      </c>
      <c r="B360" s="32">
        <v>2</v>
      </c>
      <c r="C360" s="32">
        <v>23</v>
      </c>
      <c r="D360" s="32" t="s">
        <v>75</v>
      </c>
      <c r="E360" s="32" t="s">
        <v>76</v>
      </c>
    </row>
    <row r="361" spans="1:5" ht="12.6" customHeight="1" x14ac:dyDescent="0.2">
      <c r="A361" s="32">
        <v>6</v>
      </c>
      <c r="B361" s="32">
        <v>2</v>
      </c>
      <c r="C361" s="32">
        <v>24</v>
      </c>
      <c r="D361" s="32" t="s">
        <v>78</v>
      </c>
      <c r="E361" s="32" t="s">
        <v>80</v>
      </c>
    </row>
    <row r="362" spans="1:5" ht="12.6" customHeight="1" x14ac:dyDescent="0.2">
      <c r="A362" s="32">
        <v>6</v>
      </c>
      <c r="B362" s="32">
        <v>2</v>
      </c>
      <c r="C362" s="32">
        <v>25</v>
      </c>
      <c r="D362" s="32" t="s">
        <v>83</v>
      </c>
      <c r="E362" s="32" t="s">
        <v>21</v>
      </c>
    </row>
    <row r="363" spans="1:5" ht="12.6" customHeight="1" x14ac:dyDescent="0.2">
      <c r="A363" s="32">
        <v>6</v>
      </c>
      <c r="B363" s="32">
        <v>2</v>
      </c>
      <c r="C363" s="32">
        <v>26</v>
      </c>
      <c r="D363" s="32" t="s">
        <v>85</v>
      </c>
      <c r="E363" s="32" t="s">
        <v>86</v>
      </c>
    </row>
    <row r="364" spans="1:5" ht="12.6" customHeight="1" x14ac:dyDescent="0.2">
      <c r="A364" s="32">
        <v>6</v>
      </c>
      <c r="B364" s="32">
        <v>2</v>
      </c>
      <c r="C364" s="32">
        <v>27</v>
      </c>
      <c r="D364" s="32" t="s">
        <v>84</v>
      </c>
      <c r="E364" s="32" t="s">
        <v>87</v>
      </c>
    </row>
    <row r="365" spans="1:5" ht="12.6" customHeight="1" x14ac:dyDescent="0.2">
      <c r="A365" s="32">
        <v>6</v>
      </c>
      <c r="B365" s="32">
        <v>2</v>
      </c>
      <c r="C365" s="32">
        <v>28</v>
      </c>
      <c r="D365" s="32" t="s">
        <v>23</v>
      </c>
      <c r="E365" s="32" t="s">
        <v>89</v>
      </c>
    </row>
    <row r="366" spans="1:5" ht="12.6" customHeight="1" x14ac:dyDescent="0.2">
      <c r="A366" s="32">
        <v>6</v>
      </c>
      <c r="B366" s="32">
        <v>2</v>
      </c>
      <c r="C366" s="32">
        <v>29</v>
      </c>
      <c r="D366" s="32" t="s">
        <v>92</v>
      </c>
      <c r="E366" s="32" t="s">
        <v>93</v>
      </c>
    </row>
    <row r="367" spans="1:5" ht="12.6" customHeight="1" x14ac:dyDescent="0.2">
      <c r="A367" s="32">
        <v>6</v>
      </c>
      <c r="B367" s="32">
        <v>2</v>
      </c>
      <c r="C367" s="32">
        <v>30</v>
      </c>
      <c r="D367" s="32" t="s">
        <v>91</v>
      </c>
      <c r="E367" s="32" t="s">
        <v>90</v>
      </c>
    </row>
    <row r="368" spans="1:5" ht="12.6" customHeight="1" x14ac:dyDescent="0.2">
      <c r="A368" s="32">
        <v>6</v>
      </c>
      <c r="B368" s="32">
        <v>2</v>
      </c>
      <c r="C368" s="32">
        <v>31</v>
      </c>
      <c r="D368" s="32" t="s">
        <v>100</v>
      </c>
      <c r="E368" s="32" t="s">
        <v>24</v>
      </c>
    </row>
    <row r="369" spans="1:5" ht="12.6" customHeight="1" x14ac:dyDescent="0.2">
      <c r="A369" s="32">
        <v>6</v>
      </c>
      <c r="B369" s="32">
        <v>2</v>
      </c>
      <c r="C369" s="32">
        <v>32</v>
      </c>
      <c r="D369" s="32" t="s">
        <v>99</v>
      </c>
      <c r="E369" s="32" t="s">
        <v>101</v>
      </c>
    </row>
    <row r="370" spans="1:5" ht="12.6" customHeight="1" x14ac:dyDescent="0.2">
      <c r="A370" s="32">
        <v>6</v>
      </c>
      <c r="B370" s="32">
        <v>2</v>
      </c>
      <c r="C370" s="32">
        <v>33</v>
      </c>
      <c r="D370" s="32" t="s">
        <v>97</v>
      </c>
      <c r="E370" s="32" t="s">
        <v>96</v>
      </c>
    </row>
    <row r="371" spans="1:5" ht="12.6" customHeight="1" x14ac:dyDescent="0.2">
      <c r="A371" s="32">
        <v>6</v>
      </c>
      <c r="B371" s="32">
        <v>2</v>
      </c>
      <c r="C371" s="32">
        <v>34</v>
      </c>
      <c r="D371" s="32" t="s">
        <v>25</v>
      </c>
      <c r="E371" s="32" t="s">
        <v>108</v>
      </c>
    </row>
    <row r="372" spans="1:5" ht="12.6" customHeight="1" x14ac:dyDescent="0.2">
      <c r="A372" s="32">
        <v>6</v>
      </c>
      <c r="B372" s="32">
        <v>2</v>
      </c>
      <c r="C372" s="32">
        <v>35</v>
      </c>
      <c r="D372" s="32" t="s">
        <v>105</v>
      </c>
      <c r="E372" s="32" t="s">
        <v>104</v>
      </c>
    </row>
    <row r="373" spans="1:5" ht="12.6" customHeight="1" x14ac:dyDescent="0.2">
      <c r="A373" s="32">
        <v>6</v>
      </c>
      <c r="B373" s="32">
        <v>2</v>
      </c>
      <c r="C373" s="32">
        <v>36</v>
      </c>
      <c r="D373" s="32" t="s">
        <v>103</v>
      </c>
      <c r="E373" s="32" t="s">
        <v>106</v>
      </c>
    </row>
    <row r="374" spans="1:5" ht="12.6" customHeight="1" x14ac:dyDescent="0.2">
      <c r="A374" s="32">
        <v>6</v>
      </c>
      <c r="B374" s="32">
        <v>2</v>
      </c>
      <c r="C374" s="32">
        <v>37</v>
      </c>
      <c r="D374" s="32" t="s">
        <v>139</v>
      </c>
      <c r="E374" s="32" t="s">
        <v>146</v>
      </c>
    </row>
    <row r="375" spans="1:5" ht="12.6" customHeight="1" x14ac:dyDescent="0.2">
      <c r="A375" s="32">
        <v>6</v>
      </c>
      <c r="B375" s="32">
        <v>2</v>
      </c>
      <c r="C375" s="32">
        <v>38</v>
      </c>
      <c r="D375" s="32" t="s">
        <v>140</v>
      </c>
      <c r="E375" s="32" t="s">
        <v>143</v>
      </c>
    </row>
    <row r="376" spans="1:5" ht="12.6" customHeight="1" x14ac:dyDescent="0.2">
      <c r="A376" s="32">
        <v>6</v>
      </c>
      <c r="B376" s="32">
        <v>2</v>
      </c>
      <c r="C376" s="32">
        <v>39</v>
      </c>
      <c r="D376" s="32" t="s">
        <v>142</v>
      </c>
      <c r="E376" s="32" t="s">
        <v>141</v>
      </c>
    </row>
    <row r="377" spans="1:5" ht="12.6" customHeight="1" x14ac:dyDescent="0.2">
      <c r="A377" s="32">
        <v>6</v>
      </c>
      <c r="B377" s="32">
        <v>2</v>
      </c>
      <c r="C377" s="32">
        <v>40</v>
      </c>
      <c r="D377" s="32" t="s">
        <v>147</v>
      </c>
      <c r="E377" s="32" t="s">
        <v>145</v>
      </c>
    </row>
    <row r="378" spans="1:5" ht="12.6" customHeight="1" x14ac:dyDescent="0.2">
      <c r="A378" s="32">
        <v>6</v>
      </c>
      <c r="B378" s="32">
        <v>2</v>
      </c>
      <c r="C378" s="32">
        <v>41</v>
      </c>
      <c r="D378" s="32" t="s">
        <v>151</v>
      </c>
      <c r="E378" s="32" t="s">
        <v>150</v>
      </c>
    </row>
    <row r="379" spans="1:5" ht="12.6" customHeight="1" x14ac:dyDescent="0.2">
      <c r="A379" s="32">
        <v>6</v>
      </c>
      <c r="B379" s="32">
        <v>2</v>
      </c>
      <c r="C379" s="32">
        <v>42</v>
      </c>
      <c r="D379" s="32" t="s">
        <v>148</v>
      </c>
      <c r="E379" s="32" t="s">
        <v>149</v>
      </c>
    </row>
    <row r="380" spans="1:5" ht="12.6" customHeight="1" x14ac:dyDescent="0.2">
      <c r="A380" s="32">
        <v>6</v>
      </c>
      <c r="B380" s="32">
        <v>2</v>
      </c>
      <c r="C380" s="32">
        <v>43</v>
      </c>
      <c r="D380" s="32" t="s">
        <v>154</v>
      </c>
      <c r="E380" s="32" t="s">
        <v>162</v>
      </c>
    </row>
    <row r="381" spans="1:5" ht="12.6" customHeight="1" x14ac:dyDescent="0.2">
      <c r="A381" s="32">
        <v>6</v>
      </c>
      <c r="B381" s="32">
        <v>2</v>
      </c>
      <c r="C381" s="32">
        <v>44</v>
      </c>
      <c r="D381" s="32" t="s">
        <v>156</v>
      </c>
      <c r="E381" s="32" t="s">
        <v>159</v>
      </c>
    </row>
    <row r="382" spans="1:5" ht="12.6" customHeight="1" x14ac:dyDescent="0.2">
      <c r="A382" s="32">
        <v>6</v>
      </c>
      <c r="B382" s="32">
        <v>2</v>
      </c>
      <c r="C382" s="32">
        <v>45</v>
      </c>
      <c r="D382" s="32" t="s">
        <v>160</v>
      </c>
      <c r="E382" s="32" t="s">
        <v>157</v>
      </c>
    </row>
    <row r="383" spans="1:5" ht="12.6" customHeight="1" x14ac:dyDescent="0.2">
      <c r="A383" s="32">
        <v>6</v>
      </c>
      <c r="B383" s="32">
        <v>2</v>
      </c>
      <c r="C383" s="32">
        <v>46</v>
      </c>
      <c r="D383" s="32" t="s">
        <v>168</v>
      </c>
      <c r="E383" s="32" t="s">
        <v>163</v>
      </c>
    </row>
    <row r="384" spans="1:5" ht="12.6" customHeight="1" x14ac:dyDescent="0.2">
      <c r="A384" s="32">
        <v>6</v>
      </c>
      <c r="B384" s="32">
        <v>2</v>
      </c>
      <c r="C384" s="32">
        <v>47</v>
      </c>
      <c r="D384" s="32" t="s">
        <v>166</v>
      </c>
      <c r="E384" s="32" t="s">
        <v>167</v>
      </c>
    </row>
    <row r="385" spans="1:5" ht="12.6" customHeight="1" x14ac:dyDescent="0.2">
      <c r="A385" s="32">
        <v>6</v>
      </c>
      <c r="B385" s="32">
        <v>2</v>
      </c>
      <c r="C385" s="32">
        <v>48</v>
      </c>
      <c r="D385" s="32" t="s">
        <v>164</v>
      </c>
      <c r="E385" s="32" t="s">
        <v>165</v>
      </c>
    </row>
    <row r="386" spans="1:5" ht="12.6" customHeight="1" x14ac:dyDescent="0.2">
      <c r="A386" s="32">
        <v>6</v>
      </c>
      <c r="B386" s="32">
        <v>3</v>
      </c>
      <c r="C386" s="32">
        <v>1</v>
      </c>
      <c r="D386" s="114" t="s">
        <v>22</v>
      </c>
      <c r="E386" s="114" t="s">
        <v>28</v>
      </c>
    </row>
    <row r="387" spans="1:5" ht="12.6" customHeight="1" x14ac:dyDescent="0.2">
      <c r="A387" s="32">
        <v>6</v>
      </c>
      <c r="B387" s="32">
        <v>3</v>
      </c>
      <c r="C387" s="32">
        <v>2</v>
      </c>
      <c r="D387" s="114" t="s">
        <v>26</v>
      </c>
      <c r="E387" s="114" t="s">
        <v>31</v>
      </c>
    </row>
    <row r="388" spans="1:5" ht="12.6" customHeight="1" x14ac:dyDescent="0.2">
      <c r="A388" s="32">
        <v>6</v>
      </c>
      <c r="B388" s="32">
        <v>3</v>
      </c>
      <c r="C388" s="32">
        <v>3</v>
      </c>
      <c r="D388" s="114" t="s">
        <v>30</v>
      </c>
      <c r="E388" s="114" t="s">
        <v>29</v>
      </c>
    </row>
    <row r="389" spans="1:5" ht="12.6" customHeight="1" x14ac:dyDescent="0.2">
      <c r="A389" s="32">
        <v>6</v>
      </c>
      <c r="B389" s="32">
        <v>3</v>
      </c>
      <c r="C389" s="32">
        <v>4</v>
      </c>
      <c r="D389" s="114" t="s">
        <v>33</v>
      </c>
      <c r="E389" s="114" t="s">
        <v>14</v>
      </c>
    </row>
    <row r="390" spans="1:5" ht="12.6" customHeight="1" x14ac:dyDescent="0.2">
      <c r="A390" s="32">
        <v>6</v>
      </c>
      <c r="B390" s="32">
        <v>3</v>
      </c>
      <c r="C390" s="32">
        <v>5</v>
      </c>
      <c r="D390" s="114" t="s">
        <v>38</v>
      </c>
      <c r="E390" s="114" t="s">
        <v>36</v>
      </c>
    </row>
    <row r="391" spans="1:5" ht="12.6" customHeight="1" x14ac:dyDescent="0.2">
      <c r="A391" s="32">
        <v>6</v>
      </c>
      <c r="B391" s="32">
        <v>3</v>
      </c>
      <c r="C391" s="32">
        <v>6</v>
      </c>
      <c r="D391" s="114" t="s">
        <v>37</v>
      </c>
      <c r="E391" s="114" t="s">
        <v>35</v>
      </c>
    </row>
    <row r="392" spans="1:5" ht="12.6" customHeight="1" x14ac:dyDescent="0.2">
      <c r="A392" s="32">
        <v>6</v>
      </c>
      <c r="B392" s="32">
        <v>3</v>
      </c>
      <c r="C392" s="32">
        <v>7</v>
      </c>
      <c r="D392" s="114" t="s">
        <v>15</v>
      </c>
      <c r="E392" s="114" t="s">
        <v>42</v>
      </c>
    </row>
    <row r="393" spans="1:5" ht="12.6" customHeight="1" x14ac:dyDescent="0.2">
      <c r="A393" s="32">
        <v>6</v>
      </c>
      <c r="B393" s="32">
        <v>3</v>
      </c>
      <c r="C393" s="32">
        <v>8</v>
      </c>
      <c r="D393" s="114" t="s">
        <v>44</v>
      </c>
      <c r="E393" s="114" t="s">
        <v>41</v>
      </c>
    </row>
    <row r="394" spans="1:5" ht="12.6" customHeight="1" x14ac:dyDescent="0.2">
      <c r="A394" s="32">
        <v>6</v>
      </c>
      <c r="B394" s="32">
        <v>3</v>
      </c>
      <c r="C394" s="32">
        <v>9</v>
      </c>
      <c r="D394" s="114" t="s">
        <v>40</v>
      </c>
      <c r="E394" s="114" t="s">
        <v>43</v>
      </c>
    </row>
    <row r="395" spans="1:5" ht="12.6" customHeight="1" x14ac:dyDescent="0.2">
      <c r="A395" s="32">
        <v>6</v>
      </c>
      <c r="B395" s="32">
        <v>3</v>
      </c>
      <c r="C395" s="32">
        <v>10</v>
      </c>
      <c r="D395" s="114" t="s">
        <v>52</v>
      </c>
      <c r="E395" s="114" t="s">
        <v>16</v>
      </c>
    </row>
    <row r="396" spans="1:5" ht="12.6" customHeight="1" x14ac:dyDescent="0.2">
      <c r="A396" s="32">
        <v>6</v>
      </c>
      <c r="B396" s="32">
        <v>3</v>
      </c>
      <c r="C396" s="32">
        <v>11</v>
      </c>
      <c r="D396" s="114" t="s">
        <v>50</v>
      </c>
      <c r="E396" s="114" t="s">
        <v>49</v>
      </c>
    </row>
    <row r="397" spans="1:5" ht="12.6" customHeight="1" x14ac:dyDescent="0.2">
      <c r="A397" s="32">
        <v>6</v>
      </c>
      <c r="B397" s="32">
        <v>3</v>
      </c>
      <c r="C397" s="32">
        <v>12</v>
      </c>
      <c r="D397" s="114" t="s">
        <v>51</v>
      </c>
      <c r="E397" s="114" t="s">
        <v>47</v>
      </c>
    </row>
    <row r="398" spans="1:5" ht="12.6" customHeight="1" x14ac:dyDescent="0.2">
      <c r="A398" s="32">
        <v>6</v>
      </c>
      <c r="B398" s="32">
        <v>3</v>
      </c>
      <c r="C398" s="32">
        <v>13</v>
      </c>
      <c r="D398" s="114" t="s">
        <v>17</v>
      </c>
      <c r="E398" s="114" t="s">
        <v>57</v>
      </c>
    </row>
    <row r="399" spans="1:5" ht="12.6" customHeight="1" x14ac:dyDescent="0.2">
      <c r="A399" s="32">
        <v>6</v>
      </c>
      <c r="B399" s="32">
        <v>3</v>
      </c>
      <c r="C399" s="32">
        <v>14</v>
      </c>
      <c r="D399" s="114" t="s">
        <v>56</v>
      </c>
      <c r="E399" s="114" t="s">
        <v>54</v>
      </c>
    </row>
    <row r="400" spans="1:5" ht="12.6" customHeight="1" x14ac:dyDescent="0.2">
      <c r="A400" s="32">
        <v>6</v>
      </c>
      <c r="B400" s="32">
        <v>3</v>
      </c>
      <c r="C400" s="32">
        <v>15</v>
      </c>
      <c r="D400" s="114" t="s">
        <v>55</v>
      </c>
      <c r="E400" s="114" t="s">
        <v>59</v>
      </c>
    </row>
    <row r="401" spans="1:5" ht="12.6" customHeight="1" x14ac:dyDescent="0.2">
      <c r="A401" s="32">
        <v>6</v>
      </c>
      <c r="B401" s="32">
        <v>3</v>
      </c>
      <c r="C401" s="32">
        <v>16</v>
      </c>
      <c r="D401" s="114" t="s">
        <v>64</v>
      </c>
      <c r="E401" s="114" t="s">
        <v>18</v>
      </c>
    </row>
    <row r="402" spans="1:5" ht="12.6" customHeight="1" x14ac:dyDescent="0.2">
      <c r="A402" s="32">
        <v>6</v>
      </c>
      <c r="B402" s="32">
        <v>3</v>
      </c>
      <c r="C402" s="32">
        <v>17</v>
      </c>
      <c r="D402" s="114" t="s">
        <v>61</v>
      </c>
      <c r="E402" s="114" t="s">
        <v>62</v>
      </c>
    </row>
    <row r="403" spans="1:5" ht="12.6" customHeight="1" x14ac:dyDescent="0.2">
      <c r="A403" s="32">
        <v>6</v>
      </c>
      <c r="B403" s="32">
        <v>3</v>
      </c>
      <c r="C403" s="32">
        <v>18</v>
      </c>
      <c r="D403" s="114" t="s">
        <v>65</v>
      </c>
      <c r="E403" s="114" t="s">
        <v>66</v>
      </c>
    </row>
    <row r="404" spans="1:5" ht="12.6" customHeight="1" x14ac:dyDescent="0.2">
      <c r="A404" s="32">
        <v>6</v>
      </c>
      <c r="B404" s="32">
        <v>3</v>
      </c>
      <c r="C404" s="32">
        <v>19</v>
      </c>
      <c r="D404" s="114" t="s">
        <v>19</v>
      </c>
      <c r="E404" s="114" t="s">
        <v>68</v>
      </c>
    </row>
    <row r="405" spans="1:5" ht="12.6" customHeight="1" x14ac:dyDescent="0.2">
      <c r="A405" s="32">
        <v>6</v>
      </c>
      <c r="B405" s="32">
        <v>3</v>
      </c>
      <c r="C405" s="32">
        <v>20</v>
      </c>
      <c r="D405" s="114" t="s">
        <v>70</v>
      </c>
      <c r="E405" s="114" t="s">
        <v>73</v>
      </c>
    </row>
    <row r="406" spans="1:5" ht="12.6" customHeight="1" x14ac:dyDescent="0.2">
      <c r="A406" s="32">
        <v>6</v>
      </c>
      <c r="B406" s="32">
        <v>3</v>
      </c>
      <c r="C406" s="32">
        <v>21</v>
      </c>
      <c r="D406" s="114" t="s">
        <v>71</v>
      </c>
      <c r="E406" s="114" t="s">
        <v>72</v>
      </c>
    </row>
    <row r="407" spans="1:5" ht="12.6" customHeight="1" x14ac:dyDescent="0.2">
      <c r="A407" s="32">
        <v>6</v>
      </c>
      <c r="B407" s="32">
        <v>3</v>
      </c>
      <c r="C407" s="32">
        <v>22</v>
      </c>
      <c r="D407" s="114" t="s">
        <v>78</v>
      </c>
      <c r="E407" s="114" t="s">
        <v>20</v>
      </c>
    </row>
    <row r="408" spans="1:5" ht="12.6" customHeight="1" x14ac:dyDescent="0.2">
      <c r="A408" s="32">
        <v>6</v>
      </c>
      <c r="B408" s="32">
        <v>3</v>
      </c>
      <c r="C408" s="32">
        <v>23</v>
      </c>
      <c r="D408" s="114" t="s">
        <v>79</v>
      </c>
      <c r="E408" s="114" t="s">
        <v>76</v>
      </c>
    </row>
    <row r="409" spans="1:5" ht="12.6" customHeight="1" x14ac:dyDescent="0.2">
      <c r="A409" s="32">
        <v>6</v>
      </c>
      <c r="B409" s="32">
        <v>3</v>
      </c>
      <c r="C409" s="32">
        <v>24</v>
      </c>
      <c r="D409" s="114" t="s">
        <v>75</v>
      </c>
      <c r="E409" s="114" t="s">
        <v>80</v>
      </c>
    </row>
    <row r="410" spans="1:5" ht="12.6" customHeight="1" x14ac:dyDescent="0.2">
      <c r="A410" s="32">
        <v>6</v>
      </c>
      <c r="B410" s="32">
        <v>3</v>
      </c>
      <c r="C410" s="32">
        <v>25</v>
      </c>
      <c r="D410" s="114" t="s">
        <v>21</v>
      </c>
      <c r="E410" s="114" t="s">
        <v>87</v>
      </c>
    </row>
    <row r="411" spans="1:5" ht="12.6" customHeight="1" x14ac:dyDescent="0.2">
      <c r="A411" s="32">
        <v>6</v>
      </c>
      <c r="B411" s="32">
        <v>3</v>
      </c>
      <c r="C411" s="32">
        <v>26</v>
      </c>
      <c r="D411" s="114" t="s">
        <v>83</v>
      </c>
      <c r="E411" s="114" t="s">
        <v>86</v>
      </c>
    </row>
    <row r="412" spans="1:5" ht="12.6" customHeight="1" x14ac:dyDescent="0.2">
      <c r="A412" s="32">
        <v>6</v>
      </c>
      <c r="B412" s="32">
        <v>3</v>
      </c>
      <c r="C412" s="32">
        <v>27</v>
      </c>
      <c r="D412" s="114" t="s">
        <v>84</v>
      </c>
      <c r="E412" s="114" t="s">
        <v>85</v>
      </c>
    </row>
    <row r="413" spans="1:5" ht="12.6" customHeight="1" x14ac:dyDescent="0.2">
      <c r="A413" s="32">
        <v>6</v>
      </c>
      <c r="B413" s="32">
        <v>3</v>
      </c>
      <c r="C413" s="32">
        <v>28</v>
      </c>
      <c r="D413" s="114" t="s">
        <v>90</v>
      </c>
      <c r="E413" s="114" t="s">
        <v>23</v>
      </c>
    </row>
    <row r="414" spans="1:5" ht="12.6" customHeight="1" x14ac:dyDescent="0.2">
      <c r="A414" s="32">
        <v>6</v>
      </c>
      <c r="B414" s="32">
        <v>3</v>
      </c>
      <c r="C414" s="32">
        <v>29</v>
      </c>
      <c r="D414" s="114" t="s">
        <v>92</v>
      </c>
      <c r="E414" s="114" t="s">
        <v>91</v>
      </c>
    </row>
    <row r="415" spans="1:5" ht="12.6" customHeight="1" x14ac:dyDescent="0.2">
      <c r="A415" s="32">
        <v>6</v>
      </c>
      <c r="B415" s="32">
        <v>3</v>
      </c>
      <c r="C415" s="32">
        <v>30</v>
      </c>
      <c r="D415" s="114" t="s">
        <v>93</v>
      </c>
      <c r="E415" s="114" t="s">
        <v>89</v>
      </c>
    </row>
    <row r="416" spans="1:5" ht="12.6" customHeight="1" x14ac:dyDescent="0.2">
      <c r="A416" s="32">
        <v>6</v>
      </c>
      <c r="B416" s="32">
        <v>3</v>
      </c>
      <c r="C416" s="32">
        <v>31</v>
      </c>
      <c r="D416" s="114" t="s">
        <v>24</v>
      </c>
      <c r="E416" s="114" t="s">
        <v>96</v>
      </c>
    </row>
    <row r="417" spans="1:5" ht="12.6" customHeight="1" x14ac:dyDescent="0.2">
      <c r="A417" s="32">
        <v>6</v>
      </c>
      <c r="B417" s="32">
        <v>3</v>
      </c>
      <c r="C417" s="32">
        <v>32</v>
      </c>
      <c r="D417" s="114" t="s">
        <v>100</v>
      </c>
      <c r="E417" s="114" t="s">
        <v>101</v>
      </c>
    </row>
    <row r="418" spans="1:5" ht="12.6" customHeight="1" x14ac:dyDescent="0.2">
      <c r="A418" s="32">
        <v>6</v>
      </c>
      <c r="B418" s="32">
        <v>3</v>
      </c>
      <c r="C418" s="32">
        <v>33</v>
      </c>
      <c r="D418" s="114" t="s">
        <v>97</v>
      </c>
      <c r="E418" s="114" t="s">
        <v>99</v>
      </c>
    </row>
    <row r="419" spans="1:5" ht="12.6" customHeight="1" x14ac:dyDescent="0.2">
      <c r="A419" s="32">
        <v>6</v>
      </c>
      <c r="B419" s="32">
        <v>3</v>
      </c>
      <c r="C419" s="32">
        <v>34</v>
      </c>
      <c r="D419" s="114" t="s">
        <v>25</v>
      </c>
      <c r="E419" s="114" t="s">
        <v>105</v>
      </c>
    </row>
    <row r="420" spans="1:5" ht="12.6" customHeight="1" x14ac:dyDescent="0.2">
      <c r="A420" s="32">
        <v>6</v>
      </c>
      <c r="B420" s="32">
        <v>3</v>
      </c>
      <c r="C420" s="32">
        <v>35</v>
      </c>
      <c r="D420" s="114" t="s">
        <v>108</v>
      </c>
      <c r="E420" s="114" t="s">
        <v>106</v>
      </c>
    </row>
    <row r="421" spans="1:5" ht="12.6" customHeight="1" x14ac:dyDescent="0.2">
      <c r="A421" s="32">
        <v>6</v>
      </c>
      <c r="B421" s="32">
        <v>3</v>
      </c>
      <c r="C421" s="32">
        <v>36</v>
      </c>
      <c r="D421" s="114" t="s">
        <v>104</v>
      </c>
      <c r="E421" s="114" t="s">
        <v>103</v>
      </c>
    </row>
    <row r="422" spans="1:5" ht="12.6" customHeight="1" x14ac:dyDescent="0.2">
      <c r="A422" s="32">
        <v>6</v>
      </c>
      <c r="B422" s="32">
        <v>3</v>
      </c>
      <c r="C422" s="32">
        <v>37</v>
      </c>
      <c r="D422" s="114" t="s">
        <v>141</v>
      </c>
      <c r="E422" s="114" t="s">
        <v>139</v>
      </c>
    </row>
    <row r="423" spans="1:5" ht="12.6" customHeight="1" x14ac:dyDescent="0.2">
      <c r="A423" s="32">
        <v>6</v>
      </c>
      <c r="B423" s="32">
        <v>3</v>
      </c>
      <c r="C423" s="32">
        <v>38</v>
      </c>
      <c r="D423" s="114" t="s">
        <v>140</v>
      </c>
      <c r="E423" s="114" t="s">
        <v>142</v>
      </c>
    </row>
    <row r="424" spans="1:5" ht="12.6" customHeight="1" x14ac:dyDescent="0.2">
      <c r="A424" s="32">
        <v>6</v>
      </c>
      <c r="B424" s="32">
        <v>3</v>
      </c>
      <c r="C424" s="32">
        <v>39</v>
      </c>
      <c r="D424" s="114" t="s">
        <v>143</v>
      </c>
      <c r="E424" s="114" t="s">
        <v>146</v>
      </c>
    </row>
    <row r="425" spans="1:5" ht="12.6" customHeight="1" x14ac:dyDescent="0.2">
      <c r="A425" s="32">
        <v>6</v>
      </c>
      <c r="B425" s="32">
        <v>3</v>
      </c>
      <c r="C425" s="32">
        <v>40</v>
      </c>
      <c r="D425" s="114" t="s">
        <v>148</v>
      </c>
      <c r="E425" s="114" t="s">
        <v>147</v>
      </c>
    </row>
    <row r="426" spans="1:5" ht="12.6" customHeight="1" x14ac:dyDescent="0.2">
      <c r="A426" s="32">
        <v>6</v>
      </c>
      <c r="B426" s="32">
        <v>3</v>
      </c>
      <c r="C426" s="32">
        <v>41</v>
      </c>
      <c r="D426" s="114" t="s">
        <v>149</v>
      </c>
      <c r="E426" s="114" t="s">
        <v>150</v>
      </c>
    </row>
    <row r="427" spans="1:5" ht="12.6" customHeight="1" x14ac:dyDescent="0.2">
      <c r="A427" s="32">
        <v>6</v>
      </c>
      <c r="B427" s="32">
        <v>3</v>
      </c>
      <c r="C427" s="32">
        <v>42</v>
      </c>
      <c r="D427" s="114" t="s">
        <v>145</v>
      </c>
      <c r="E427" s="114" t="s">
        <v>151</v>
      </c>
    </row>
    <row r="428" spans="1:5" ht="12.6" customHeight="1" x14ac:dyDescent="0.2">
      <c r="A428" s="32">
        <v>6</v>
      </c>
      <c r="B428" s="32">
        <v>3</v>
      </c>
      <c r="C428" s="32">
        <v>43</v>
      </c>
      <c r="D428" s="114" t="s">
        <v>157</v>
      </c>
      <c r="E428" s="114" t="s">
        <v>162</v>
      </c>
    </row>
    <row r="429" spans="1:5" ht="12.6" customHeight="1" x14ac:dyDescent="0.2">
      <c r="A429" s="32">
        <v>6</v>
      </c>
      <c r="B429" s="32">
        <v>3</v>
      </c>
      <c r="C429" s="32">
        <v>44</v>
      </c>
      <c r="D429" s="114" t="s">
        <v>156</v>
      </c>
      <c r="E429" s="114" t="s">
        <v>154</v>
      </c>
    </row>
    <row r="430" spans="1:5" ht="12.6" customHeight="1" x14ac:dyDescent="0.2">
      <c r="A430" s="32">
        <v>6</v>
      </c>
      <c r="B430" s="32">
        <v>3</v>
      </c>
      <c r="C430" s="32">
        <v>45</v>
      </c>
      <c r="D430" s="114" t="s">
        <v>159</v>
      </c>
      <c r="E430" s="114" t="s">
        <v>160</v>
      </c>
    </row>
    <row r="431" spans="1:5" ht="12.6" customHeight="1" x14ac:dyDescent="0.2">
      <c r="A431" s="32">
        <v>6</v>
      </c>
      <c r="B431" s="32">
        <v>3</v>
      </c>
      <c r="C431" s="32">
        <v>46</v>
      </c>
      <c r="D431" s="114" t="s">
        <v>163</v>
      </c>
      <c r="E431" s="114" t="s">
        <v>167</v>
      </c>
    </row>
    <row r="432" spans="1:5" ht="12.6" customHeight="1" x14ac:dyDescent="0.2">
      <c r="A432" s="32">
        <v>6</v>
      </c>
      <c r="B432" s="32">
        <v>3</v>
      </c>
      <c r="C432" s="32">
        <v>47</v>
      </c>
      <c r="D432" s="114" t="s">
        <v>166</v>
      </c>
      <c r="E432" s="114" t="s">
        <v>164</v>
      </c>
    </row>
    <row r="433" spans="1:5" ht="12.6" customHeight="1" x14ac:dyDescent="0.2">
      <c r="A433" s="32">
        <v>6</v>
      </c>
      <c r="B433" s="32">
        <v>3</v>
      </c>
      <c r="C433" s="32">
        <v>48</v>
      </c>
      <c r="D433" s="114" t="s">
        <v>165</v>
      </c>
      <c r="E433" s="114" t="s">
        <v>168</v>
      </c>
    </row>
    <row r="434" spans="1:5" ht="12.6" customHeight="1" x14ac:dyDescent="0.2">
      <c r="A434" s="112">
        <v>7</v>
      </c>
      <c r="B434" s="112">
        <v>1</v>
      </c>
      <c r="C434" s="112">
        <v>1</v>
      </c>
      <c r="D434" s="32" t="s">
        <v>31</v>
      </c>
      <c r="E434" s="32" t="s">
        <v>30</v>
      </c>
    </row>
    <row r="435" spans="1:5" ht="12.6" customHeight="1" x14ac:dyDescent="0.2">
      <c r="A435" s="112">
        <v>7</v>
      </c>
      <c r="B435" s="112">
        <v>1</v>
      </c>
      <c r="C435" s="112">
        <v>2</v>
      </c>
      <c r="D435" s="32" t="s">
        <v>29</v>
      </c>
      <c r="E435" s="32" t="s">
        <v>22</v>
      </c>
    </row>
    <row r="436" spans="1:5" ht="12.6" customHeight="1" x14ac:dyDescent="0.2">
      <c r="A436" s="112">
        <v>7</v>
      </c>
      <c r="B436" s="112">
        <v>1</v>
      </c>
      <c r="C436" s="112">
        <v>3</v>
      </c>
      <c r="D436" s="32" t="s">
        <v>26</v>
      </c>
      <c r="E436" s="32" t="s">
        <v>27</v>
      </c>
    </row>
    <row r="437" spans="1:5" ht="12.6" customHeight="1" x14ac:dyDescent="0.2">
      <c r="A437" s="112">
        <v>7</v>
      </c>
      <c r="B437" s="112">
        <v>1</v>
      </c>
      <c r="C437" s="112">
        <v>4</v>
      </c>
      <c r="D437" s="32" t="s">
        <v>38</v>
      </c>
      <c r="E437" s="32" t="s">
        <v>28</v>
      </c>
    </row>
    <row r="438" spans="1:5" ht="12.6" customHeight="1" x14ac:dyDescent="0.2">
      <c r="A438" s="112">
        <v>7</v>
      </c>
      <c r="B438" s="112">
        <v>1</v>
      </c>
      <c r="C438" s="112">
        <v>5</v>
      </c>
      <c r="D438" s="32" t="s">
        <v>36</v>
      </c>
      <c r="E438" s="32" t="s">
        <v>37</v>
      </c>
    </row>
    <row r="439" spans="1:5" ht="12.6" customHeight="1" x14ac:dyDescent="0.2">
      <c r="A439" s="112">
        <v>7</v>
      </c>
      <c r="B439" s="112">
        <v>1</v>
      </c>
      <c r="C439" s="112">
        <v>6</v>
      </c>
      <c r="D439" s="32" t="s">
        <v>33</v>
      </c>
      <c r="E439" s="32" t="s">
        <v>14</v>
      </c>
    </row>
    <row r="440" spans="1:5" ht="12.6" customHeight="1" x14ac:dyDescent="0.2">
      <c r="A440" s="112">
        <v>7</v>
      </c>
      <c r="B440" s="112">
        <v>1</v>
      </c>
      <c r="C440" s="112">
        <v>7</v>
      </c>
      <c r="D440" s="32" t="s">
        <v>35</v>
      </c>
      <c r="E440" s="32" t="s">
        <v>34</v>
      </c>
    </row>
    <row r="441" spans="1:5" ht="12.6" customHeight="1" x14ac:dyDescent="0.2">
      <c r="A441" s="112">
        <v>7</v>
      </c>
      <c r="B441" s="112">
        <v>1</v>
      </c>
      <c r="C441" s="112">
        <v>8</v>
      </c>
      <c r="D441" s="32" t="s">
        <v>45</v>
      </c>
      <c r="E441" s="32" t="s">
        <v>41</v>
      </c>
    </row>
    <row r="442" spans="1:5" ht="12.6" customHeight="1" x14ac:dyDescent="0.2">
      <c r="A442" s="112">
        <v>7</v>
      </c>
      <c r="B442" s="112">
        <v>1</v>
      </c>
      <c r="C442" s="112">
        <v>9</v>
      </c>
      <c r="D442" s="32" t="s">
        <v>44</v>
      </c>
      <c r="E442" s="32" t="s">
        <v>15</v>
      </c>
    </row>
    <row r="443" spans="1:5" ht="12.6" customHeight="1" x14ac:dyDescent="0.2">
      <c r="A443" s="112">
        <v>7</v>
      </c>
      <c r="B443" s="112">
        <v>1</v>
      </c>
      <c r="C443" s="112">
        <v>10</v>
      </c>
      <c r="D443" s="32" t="s">
        <v>40</v>
      </c>
      <c r="E443" s="32" t="s">
        <v>43</v>
      </c>
    </row>
    <row r="444" spans="1:5" ht="12.6" customHeight="1" x14ac:dyDescent="0.2">
      <c r="A444" s="112">
        <v>7</v>
      </c>
      <c r="B444" s="112">
        <v>1</v>
      </c>
      <c r="C444" s="112">
        <v>11</v>
      </c>
      <c r="D444" s="32" t="s">
        <v>52</v>
      </c>
      <c r="E444" s="32" t="s">
        <v>42</v>
      </c>
    </row>
    <row r="445" spans="1:5" ht="12.6" customHeight="1" x14ac:dyDescent="0.2">
      <c r="A445" s="112">
        <v>7</v>
      </c>
      <c r="B445" s="112">
        <v>1</v>
      </c>
      <c r="C445" s="112">
        <v>12</v>
      </c>
      <c r="D445" s="32" t="s">
        <v>49</v>
      </c>
      <c r="E445" s="32" t="s">
        <v>51</v>
      </c>
    </row>
    <row r="446" spans="1:5" ht="12.6" customHeight="1" x14ac:dyDescent="0.2">
      <c r="A446" s="112">
        <v>7</v>
      </c>
      <c r="B446" s="112">
        <v>1</v>
      </c>
      <c r="C446" s="112">
        <v>13</v>
      </c>
      <c r="D446" s="32" t="s">
        <v>50</v>
      </c>
      <c r="E446" s="32" t="s">
        <v>47</v>
      </c>
    </row>
    <row r="447" spans="1:5" ht="12.6" customHeight="1" x14ac:dyDescent="0.2">
      <c r="A447" s="112">
        <v>7</v>
      </c>
      <c r="B447" s="112">
        <v>1</v>
      </c>
      <c r="C447" s="112">
        <v>14</v>
      </c>
      <c r="D447" s="32" t="s">
        <v>48</v>
      </c>
      <c r="E447" s="32" t="s">
        <v>16</v>
      </c>
    </row>
    <row r="448" spans="1:5" ht="12.6" customHeight="1" x14ac:dyDescent="0.2">
      <c r="A448" s="112">
        <v>7</v>
      </c>
      <c r="B448" s="112">
        <v>1</v>
      </c>
      <c r="C448" s="112">
        <v>15</v>
      </c>
      <c r="D448" s="32" t="s">
        <v>58</v>
      </c>
      <c r="E448" s="32" t="s">
        <v>56</v>
      </c>
    </row>
    <row r="449" spans="1:5" ht="12.6" customHeight="1" x14ac:dyDescent="0.2">
      <c r="A449" s="112">
        <v>7</v>
      </c>
      <c r="B449" s="112">
        <v>1</v>
      </c>
      <c r="C449" s="112">
        <v>16</v>
      </c>
      <c r="D449" s="32" t="s">
        <v>59</v>
      </c>
      <c r="E449" s="32" t="s">
        <v>54</v>
      </c>
    </row>
    <row r="450" spans="1:5" ht="12.6" customHeight="1" x14ac:dyDescent="0.2">
      <c r="A450" s="112">
        <v>7</v>
      </c>
      <c r="B450" s="112">
        <v>1</v>
      </c>
      <c r="C450" s="112">
        <v>17</v>
      </c>
      <c r="D450" s="32" t="s">
        <v>57</v>
      </c>
      <c r="E450" s="32" t="s">
        <v>55</v>
      </c>
    </row>
    <row r="451" spans="1:5" ht="12.6" customHeight="1" x14ac:dyDescent="0.2">
      <c r="A451" s="112">
        <v>7</v>
      </c>
      <c r="B451" s="112">
        <v>1</v>
      </c>
      <c r="C451" s="112">
        <v>18</v>
      </c>
      <c r="D451" s="32" t="s">
        <v>63</v>
      </c>
      <c r="E451" s="32" t="s">
        <v>17</v>
      </c>
    </row>
    <row r="452" spans="1:5" ht="12.6" customHeight="1" x14ac:dyDescent="0.2">
      <c r="A452" s="112">
        <v>7</v>
      </c>
      <c r="B452" s="112">
        <v>1</v>
      </c>
      <c r="C452" s="112">
        <v>19</v>
      </c>
      <c r="D452" s="32" t="s">
        <v>65</v>
      </c>
      <c r="E452" s="32" t="s">
        <v>61</v>
      </c>
    </row>
    <row r="453" spans="1:5" ht="12.6" customHeight="1" x14ac:dyDescent="0.2">
      <c r="A453" s="112">
        <v>7</v>
      </c>
      <c r="B453" s="112">
        <v>1</v>
      </c>
      <c r="C453" s="112">
        <v>20</v>
      </c>
      <c r="D453" s="32" t="s">
        <v>18</v>
      </c>
      <c r="E453" s="32" t="s">
        <v>62</v>
      </c>
    </row>
    <row r="454" spans="1:5" ht="12.6" customHeight="1" x14ac:dyDescent="0.2">
      <c r="A454" s="112">
        <v>7</v>
      </c>
      <c r="B454" s="112">
        <v>1</v>
      </c>
      <c r="C454" s="112">
        <v>21</v>
      </c>
      <c r="D454" s="32" t="s">
        <v>64</v>
      </c>
      <c r="E454" s="32" t="s">
        <v>66</v>
      </c>
    </row>
    <row r="455" spans="1:5" ht="12.6" customHeight="1" x14ac:dyDescent="0.2">
      <c r="A455" s="112">
        <v>7</v>
      </c>
      <c r="B455" s="112">
        <v>1</v>
      </c>
      <c r="C455" s="112">
        <v>22</v>
      </c>
      <c r="D455" s="32" t="s">
        <v>72</v>
      </c>
      <c r="E455" s="32" t="s">
        <v>73</v>
      </c>
    </row>
    <row r="456" spans="1:5" ht="12.6" customHeight="1" x14ac:dyDescent="0.2">
      <c r="A456" s="112">
        <v>7</v>
      </c>
      <c r="B456" s="112">
        <v>1</v>
      </c>
      <c r="C456" s="112">
        <v>23</v>
      </c>
      <c r="D456" s="32" t="s">
        <v>71</v>
      </c>
      <c r="E456" s="32" t="s">
        <v>70</v>
      </c>
    </row>
    <row r="457" spans="1:5" ht="12.6" customHeight="1" x14ac:dyDescent="0.2">
      <c r="A457" s="112">
        <v>7</v>
      </c>
      <c r="B457" s="112">
        <v>1</v>
      </c>
      <c r="C457" s="112">
        <v>24</v>
      </c>
      <c r="D457" s="32" t="s">
        <v>69</v>
      </c>
      <c r="E457" s="32" t="s">
        <v>19</v>
      </c>
    </row>
    <row r="458" spans="1:5" ht="12.6" customHeight="1" x14ac:dyDescent="0.2">
      <c r="A458" s="112">
        <v>7</v>
      </c>
      <c r="B458" s="112">
        <v>1</v>
      </c>
      <c r="C458" s="112">
        <v>25</v>
      </c>
      <c r="D458" s="32" t="s">
        <v>78</v>
      </c>
      <c r="E458" s="32" t="s">
        <v>68</v>
      </c>
    </row>
    <row r="459" spans="1:5" ht="12.6" customHeight="1" x14ac:dyDescent="0.2">
      <c r="A459" s="112">
        <v>7</v>
      </c>
      <c r="B459" s="112">
        <v>1</v>
      </c>
      <c r="C459" s="112">
        <v>26</v>
      </c>
      <c r="D459" s="32" t="s">
        <v>80</v>
      </c>
      <c r="E459" s="32" t="s">
        <v>77</v>
      </c>
    </row>
    <row r="460" spans="1:5" ht="12.6" customHeight="1" x14ac:dyDescent="0.2">
      <c r="A460" s="112">
        <v>7</v>
      </c>
      <c r="B460" s="112">
        <v>1</v>
      </c>
      <c r="C460" s="112">
        <v>27</v>
      </c>
      <c r="D460" s="32" t="s">
        <v>75</v>
      </c>
      <c r="E460" s="32" t="s">
        <v>76</v>
      </c>
    </row>
    <row r="461" spans="1:5" ht="12.6" customHeight="1" x14ac:dyDescent="0.2">
      <c r="A461" s="112">
        <v>7</v>
      </c>
      <c r="B461" s="112">
        <v>1</v>
      </c>
      <c r="C461" s="112">
        <v>28</v>
      </c>
      <c r="D461" s="32" t="s">
        <v>20</v>
      </c>
      <c r="E461" s="32" t="s">
        <v>79</v>
      </c>
    </row>
    <row r="462" spans="1:5" ht="12.6" customHeight="1" x14ac:dyDescent="0.2">
      <c r="A462" s="112">
        <v>7</v>
      </c>
      <c r="B462" s="112">
        <v>1</v>
      </c>
      <c r="C462" s="112">
        <v>29</v>
      </c>
      <c r="D462" s="32" t="s">
        <v>86</v>
      </c>
      <c r="E462" s="32" t="s">
        <v>85</v>
      </c>
    </row>
    <row r="463" spans="1:5" ht="12.6" customHeight="1" x14ac:dyDescent="0.2">
      <c r="A463" s="112">
        <v>7</v>
      </c>
      <c r="B463" s="112">
        <v>1</v>
      </c>
      <c r="C463" s="112">
        <v>30</v>
      </c>
      <c r="D463" s="32" t="s">
        <v>82</v>
      </c>
      <c r="E463" s="32" t="s">
        <v>21</v>
      </c>
    </row>
    <row r="464" spans="1:5" ht="12.6" customHeight="1" x14ac:dyDescent="0.2">
      <c r="A464" s="112">
        <v>7</v>
      </c>
      <c r="B464" s="112">
        <v>1</v>
      </c>
      <c r="C464" s="112">
        <v>31</v>
      </c>
      <c r="D464" s="32" t="s">
        <v>84</v>
      </c>
      <c r="E464" s="32" t="s">
        <v>87</v>
      </c>
    </row>
    <row r="465" spans="1:5" ht="12.6" customHeight="1" x14ac:dyDescent="0.2">
      <c r="A465" s="112">
        <v>7</v>
      </c>
      <c r="B465" s="112">
        <v>1</v>
      </c>
      <c r="C465" s="112">
        <v>32</v>
      </c>
      <c r="D465" s="32" t="s">
        <v>91</v>
      </c>
      <c r="E465" s="32" t="s">
        <v>83</v>
      </c>
    </row>
    <row r="466" spans="1:5" ht="12.6" customHeight="1" x14ac:dyDescent="0.2">
      <c r="A466" s="112">
        <v>7</v>
      </c>
      <c r="B466" s="112">
        <v>1</v>
      </c>
      <c r="C466" s="112">
        <v>33</v>
      </c>
      <c r="D466" s="32" t="s">
        <v>23</v>
      </c>
      <c r="E466" s="32" t="s">
        <v>94</v>
      </c>
    </row>
    <row r="467" spans="1:5" ht="12.6" customHeight="1" x14ac:dyDescent="0.2">
      <c r="A467" s="112">
        <v>7</v>
      </c>
      <c r="B467" s="112">
        <v>1</v>
      </c>
      <c r="C467" s="112">
        <v>34</v>
      </c>
      <c r="D467" s="32" t="s">
        <v>90</v>
      </c>
      <c r="E467" s="32" t="s">
        <v>92</v>
      </c>
    </row>
    <row r="468" spans="1:5" ht="12.6" customHeight="1" x14ac:dyDescent="0.2">
      <c r="A468" s="112">
        <v>7</v>
      </c>
      <c r="B468" s="112">
        <v>1</v>
      </c>
      <c r="C468" s="112">
        <v>35</v>
      </c>
      <c r="D468" s="32" t="s">
        <v>93</v>
      </c>
      <c r="E468" s="32" t="s">
        <v>89</v>
      </c>
    </row>
    <row r="469" spans="1:5" ht="12.6" customHeight="1" x14ac:dyDescent="0.2">
      <c r="A469" s="112">
        <v>7</v>
      </c>
      <c r="B469" s="112">
        <v>1</v>
      </c>
      <c r="C469" s="112">
        <v>36</v>
      </c>
      <c r="D469" s="32" t="s">
        <v>96</v>
      </c>
      <c r="E469" s="32" t="s">
        <v>24</v>
      </c>
    </row>
    <row r="470" spans="1:5" ht="12.6" customHeight="1" x14ac:dyDescent="0.2">
      <c r="A470" s="112">
        <v>7</v>
      </c>
      <c r="B470" s="112">
        <v>1</v>
      </c>
      <c r="C470" s="112">
        <v>37</v>
      </c>
      <c r="D470" s="32" t="s">
        <v>98</v>
      </c>
      <c r="E470" s="32" t="s">
        <v>100</v>
      </c>
    </row>
    <row r="471" spans="1:5" ht="12.6" customHeight="1" x14ac:dyDescent="0.2">
      <c r="A471" s="112">
        <v>7</v>
      </c>
      <c r="B471" s="112">
        <v>1</v>
      </c>
      <c r="C471" s="112">
        <v>38</v>
      </c>
      <c r="D471" s="32" t="s">
        <v>97</v>
      </c>
      <c r="E471" s="32" t="s">
        <v>99</v>
      </c>
    </row>
    <row r="472" spans="1:5" ht="12.6" customHeight="1" x14ac:dyDescent="0.2">
      <c r="A472" s="112">
        <v>7</v>
      </c>
      <c r="B472" s="112">
        <v>1</v>
      </c>
      <c r="C472" s="112">
        <v>39</v>
      </c>
      <c r="D472" s="32" t="s">
        <v>103</v>
      </c>
      <c r="E472" s="32" t="s">
        <v>101</v>
      </c>
    </row>
    <row r="473" spans="1:5" ht="12.6" customHeight="1" x14ac:dyDescent="0.2">
      <c r="A473" s="112">
        <v>7</v>
      </c>
      <c r="B473" s="112">
        <v>1</v>
      </c>
      <c r="C473" s="112">
        <v>40</v>
      </c>
      <c r="D473" s="32" t="s">
        <v>108</v>
      </c>
      <c r="E473" s="32" t="s">
        <v>106</v>
      </c>
    </row>
    <row r="474" spans="1:5" ht="12.6" customHeight="1" x14ac:dyDescent="0.2">
      <c r="A474" s="112">
        <v>7</v>
      </c>
      <c r="B474" s="112">
        <v>1</v>
      </c>
      <c r="C474" s="112">
        <v>41</v>
      </c>
      <c r="D474" s="32" t="s">
        <v>25</v>
      </c>
      <c r="E474" s="32" t="s">
        <v>107</v>
      </c>
    </row>
    <row r="475" spans="1:5" ht="12.6" customHeight="1" x14ac:dyDescent="0.2">
      <c r="A475" s="112">
        <v>7</v>
      </c>
      <c r="B475" s="112">
        <v>1</v>
      </c>
      <c r="C475" s="112">
        <v>42</v>
      </c>
      <c r="D475" s="32" t="s">
        <v>104</v>
      </c>
      <c r="E475" s="32" t="s">
        <v>105</v>
      </c>
    </row>
    <row r="476" spans="1:5" ht="12.6" customHeight="1" x14ac:dyDescent="0.2">
      <c r="A476" s="112">
        <v>7</v>
      </c>
      <c r="B476" s="112">
        <v>1</v>
      </c>
      <c r="C476" s="112">
        <v>43</v>
      </c>
      <c r="D476" s="32" t="s">
        <v>146</v>
      </c>
      <c r="E476" s="32" t="s">
        <v>142</v>
      </c>
    </row>
    <row r="477" spans="1:5" ht="12.6" customHeight="1" x14ac:dyDescent="0.2">
      <c r="A477" s="112">
        <v>7</v>
      </c>
      <c r="B477" s="112">
        <v>1</v>
      </c>
      <c r="C477" s="112">
        <v>44</v>
      </c>
      <c r="D477" s="32" t="s">
        <v>139</v>
      </c>
      <c r="E477" s="32" t="s">
        <v>140</v>
      </c>
    </row>
    <row r="478" spans="1:5" ht="12.6" customHeight="1" x14ac:dyDescent="0.2">
      <c r="A478" s="112">
        <v>7</v>
      </c>
      <c r="B478" s="112">
        <v>1</v>
      </c>
      <c r="C478" s="112">
        <v>45</v>
      </c>
      <c r="D478" s="32" t="s">
        <v>141</v>
      </c>
      <c r="E478" s="32" t="s">
        <v>143</v>
      </c>
    </row>
    <row r="479" spans="1:5" ht="12.6" customHeight="1" x14ac:dyDescent="0.2">
      <c r="A479" s="112">
        <v>7</v>
      </c>
      <c r="B479" s="112">
        <v>1</v>
      </c>
      <c r="C479" s="112">
        <v>46</v>
      </c>
      <c r="D479" s="32" t="s">
        <v>145</v>
      </c>
      <c r="E479" s="32" t="s">
        <v>138</v>
      </c>
    </row>
    <row r="480" spans="1:5" ht="12.6" customHeight="1" x14ac:dyDescent="0.2">
      <c r="A480" s="112">
        <v>7</v>
      </c>
      <c r="B480" s="112">
        <v>1</v>
      </c>
      <c r="C480" s="112">
        <v>47</v>
      </c>
      <c r="D480" s="32" t="s">
        <v>151</v>
      </c>
      <c r="E480" s="32" t="s">
        <v>153</v>
      </c>
    </row>
    <row r="481" spans="1:5" ht="12.6" customHeight="1" x14ac:dyDescent="0.2">
      <c r="A481" s="112">
        <v>7</v>
      </c>
      <c r="B481" s="112">
        <v>1</v>
      </c>
      <c r="C481" s="112">
        <v>48</v>
      </c>
      <c r="D481" s="32" t="s">
        <v>150</v>
      </c>
      <c r="E481" s="32" t="s">
        <v>148</v>
      </c>
    </row>
    <row r="482" spans="1:5" ht="12.6" customHeight="1" x14ac:dyDescent="0.2">
      <c r="A482" s="112">
        <v>7</v>
      </c>
      <c r="B482" s="112">
        <v>1</v>
      </c>
      <c r="C482" s="112">
        <v>49</v>
      </c>
      <c r="D482" s="114" t="s">
        <v>149</v>
      </c>
      <c r="E482" s="114" t="s">
        <v>147</v>
      </c>
    </row>
    <row r="483" spans="1:5" ht="12.6" customHeight="1" x14ac:dyDescent="0.2">
      <c r="A483" s="112">
        <v>7</v>
      </c>
      <c r="B483" s="112">
        <v>1</v>
      </c>
      <c r="C483" s="112">
        <v>50</v>
      </c>
      <c r="D483" s="114" t="s">
        <v>159</v>
      </c>
      <c r="E483" s="114" t="s">
        <v>158</v>
      </c>
    </row>
    <row r="484" spans="1:5" ht="12.6" customHeight="1" x14ac:dyDescent="0.2">
      <c r="A484" s="112">
        <v>7</v>
      </c>
      <c r="B484" s="112">
        <v>1</v>
      </c>
      <c r="C484" s="112">
        <v>51</v>
      </c>
      <c r="D484" s="114" t="s">
        <v>156</v>
      </c>
      <c r="E484" s="114" t="s">
        <v>162</v>
      </c>
    </row>
    <row r="485" spans="1:5" ht="12.6" customHeight="1" x14ac:dyDescent="0.2">
      <c r="A485" s="112">
        <v>7</v>
      </c>
      <c r="B485" s="112">
        <v>1</v>
      </c>
      <c r="C485" s="112">
        <v>52</v>
      </c>
      <c r="D485" s="114" t="s">
        <v>157</v>
      </c>
      <c r="E485" s="114" t="s">
        <v>160</v>
      </c>
    </row>
    <row r="486" spans="1:5" ht="12.6" customHeight="1" x14ac:dyDescent="0.2">
      <c r="A486" s="112">
        <v>7</v>
      </c>
      <c r="B486" s="112">
        <v>1</v>
      </c>
      <c r="C486" s="112">
        <v>53</v>
      </c>
      <c r="D486" s="114" t="s">
        <v>161</v>
      </c>
      <c r="E486" s="114" t="s">
        <v>154</v>
      </c>
    </row>
    <row r="487" spans="1:5" ht="12.6" customHeight="1" x14ac:dyDescent="0.2">
      <c r="A487" s="112">
        <v>7</v>
      </c>
      <c r="B487" s="112">
        <v>1</v>
      </c>
      <c r="C487" s="112">
        <v>54</v>
      </c>
      <c r="D487" s="114" t="s">
        <v>163</v>
      </c>
      <c r="E487" s="114" t="s">
        <v>168</v>
      </c>
    </row>
    <row r="488" spans="1:5" ht="12.6" customHeight="1" x14ac:dyDescent="0.2">
      <c r="A488" s="112">
        <v>7</v>
      </c>
      <c r="B488" s="112">
        <v>1</v>
      </c>
      <c r="C488" s="112">
        <v>55</v>
      </c>
      <c r="D488" s="114" t="s">
        <v>166</v>
      </c>
      <c r="E488" s="114" t="s">
        <v>167</v>
      </c>
    </row>
    <row r="489" spans="1:5" ht="12.6" customHeight="1" x14ac:dyDescent="0.2">
      <c r="A489" s="112">
        <v>7</v>
      </c>
      <c r="B489" s="112">
        <v>1</v>
      </c>
      <c r="C489" s="112">
        <v>56</v>
      </c>
      <c r="D489" s="114" t="s">
        <v>164</v>
      </c>
      <c r="E489" s="114" t="s">
        <v>165</v>
      </c>
    </row>
    <row r="490" spans="1:5" ht="12.6" customHeight="1" x14ac:dyDescent="0.2">
      <c r="A490" s="112">
        <v>7</v>
      </c>
      <c r="B490" s="112">
        <v>2</v>
      </c>
      <c r="C490" s="112">
        <v>1</v>
      </c>
      <c r="D490" s="114" t="s">
        <v>31</v>
      </c>
      <c r="E490" s="114" t="s">
        <v>26</v>
      </c>
    </row>
    <row r="491" spans="1:5" ht="12.6" customHeight="1" x14ac:dyDescent="0.2">
      <c r="A491" s="112">
        <v>7</v>
      </c>
      <c r="B491" s="112">
        <v>2</v>
      </c>
      <c r="C491" s="112">
        <v>2</v>
      </c>
      <c r="D491" s="114" t="s">
        <v>30</v>
      </c>
      <c r="E491" s="114" t="s">
        <v>29</v>
      </c>
    </row>
    <row r="492" spans="1:5" ht="12.6" customHeight="1" x14ac:dyDescent="0.2">
      <c r="A492" s="112">
        <v>7</v>
      </c>
      <c r="B492" s="112">
        <v>2</v>
      </c>
      <c r="C492" s="112">
        <v>3</v>
      </c>
      <c r="D492" s="114" t="s">
        <v>27</v>
      </c>
      <c r="E492" s="114" t="s">
        <v>28</v>
      </c>
    </row>
    <row r="493" spans="1:5" ht="12.6" customHeight="1" x14ac:dyDescent="0.2">
      <c r="A493" s="112">
        <v>7</v>
      </c>
      <c r="B493" s="112">
        <v>2</v>
      </c>
      <c r="C493" s="112">
        <v>4</v>
      </c>
      <c r="D493" s="114" t="s">
        <v>37</v>
      </c>
      <c r="E493" s="114" t="s">
        <v>22</v>
      </c>
    </row>
    <row r="494" spans="1:5" ht="12.6" customHeight="1" x14ac:dyDescent="0.2">
      <c r="A494" s="112">
        <v>7</v>
      </c>
      <c r="B494" s="112">
        <v>2</v>
      </c>
      <c r="C494" s="112">
        <v>5</v>
      </c>
      <c r="D494" s="114" t="s">
        <v>38</v>
      </c>
      <c r="E494" s="114" t="s">
        <v>34</v>
      </c>
    </row>
    <row r="495" spans="1:5" ht="12.6" customHeight="1" x14ac:dyDescent="0.2">
      <c r="A495" s="112">
        <v>7</v>
      </c>
      <c r="B495" s="112">
        <v>2</v>
      </c>
      <c r="C495" s="112">
        <v>6</v>
      </c>
      <c r="D495" s="114" t="s">
        <v>33</v>
      </c>
      <c r="E495" s="114" t="s">
        <v>35</v>
      </c>
    </row>
    <row r="496" spans="1:5" ht="12.6" customHeight="1" x14ac:dyDescent="0.2">
      <c r="A496" s="112">
        <v>7</v>
      </c>
      <c r="B496" s="112">
        <v>2</v>
      </c>
      <c r="C496" s="112">
        <v>7</v>
      </c>
      <c r="D496" s="114" t="s">
        <v>14</v>
      </c>
      <c r="E496" s="114" t="s">
        <v>36</v>
      </c>
    </row>
    <row r="497" spans="1:5" ht="12.6" customHeight="1" x14ac:dyDescent="0.2">
      <c r="A497" s="112">
        <v>7</v>
      </c>
      <c r="B497" s="112">
        <v>2</v>
      </c>
      <c r="C497" s="112">
        <v>8</v>
      </c>
      <c r="D497" s="114" t="s">
        <v>41</v>
      </c>
      <c r="E497" s="114" t="s">
        <v>15</v>
      </c>
    </row>
    <row r="498" spans="1:5" ht="12.6" customHeight="1" x14ac:dyDescent="0.2">
      <c r="A498" s="112">
        <v>7</v>
      </c>
      <c r="B498" s="112">
        <v>2</v>
      </c>
      <c r="C498" s="112">
        <v>9</v>
      </c>
      <c r="D498" s="114" t="s">
        <v>42</v>
      </c>
      <c r="E498" s="114" t="s">
        <v>44</v>
      </c>
    </row>
    <row r="499" spans="1:5" ht="12.6" customHeight="1" x14ac:dyDescent="0.2">
      <c r="A499" s="112">
        <v>7</v>
      </c>
      <c r="B499" s="112">
        <v>2</v>
      </c>
      <c r="C499" s="112">
        <v>10</v>
      </c>
      <c r="D499" s="114" t="s">
        <v>43</v>
      </c>
      <c r="E499" s="114" t="s">
        <v>45</v>
      </c>
    </row>
    <row r="500" spans="1:5" ht="12.6" customHeight="1" x14ac:dyDescent="0.2">
      <c r="A500" s="112">
        <v>7</v>
      </c>
      <c r="B500" s="112">
        <v>2</v>
      </c>
      <c r="C500" s="112">
        <v>11</v>
      </c>
      <c r="D500" s="114" t="s">
        <v>50</v>
      </c>
      <c r="E500" s="114" t="s">
        <v>40</v>
      </c>
    </row>
    <row r="501" spans="1:5" ht="12.6" customHeight="1" x14ac:dyDescent="0.2">
      <c r="A501" s="112">
        <v>7</v>
      </c>
      <c r="B501" s="112">
        <v>2</v>
      </c>
      <c r="C501" s="112">
        <v>12</v>
      </c>
      <c r="D501" s="114" t="s">
        <v>47</v>
      </c>
      <c r="E501" s="114" t="s">
        <v>49</v>
      </c>
    </row>
    <row r="502" spans="1:5" ht="12.6" customHeight="1" x14ac:dyDescent="0.2">
      <c r="A502" s="112">
        <v>7</v>
      </c>
      <c r="B502" s="112">
        <v>2</v>
      </c>
      <c r="C502" s="112">
        <v>13</v>
      </c>
      <c r="D502" s="114" t="s">
        <v>16</v>
      </c>
      <c r="E502" s="114" t="s">
        <v>51</v>
      </c>
    </row>
    <row r="503" spans="1:5" ht="12.6" customHeight="1" x14ac:dyDescent="0.2">
      <c r="A503" s="112">
        <v>7</v>
      </c>
      <c r="B503" s="112">
        <v>2</v>
      </c>
      <c r="C503" s="112">
        <v>14</v>
      </c>
      <c r="D503" s="114" t="s">
        <v>48</v>
      </c>
      <c r="E503" s="114" t="s">
        <v>52</v>
      </c>
    </row>
    <row r="504" spans="1:5" ht="12.6" customHeight="1" x14ac:dyDescent="0.2">
      <c r="A504" s="112">
        <v>7</v>
      </c>
      <c r="B504" s="112">
        <v>2</v>
      </c>
      <c r="C504" s="112">
        <v>15</v>
      </c>
      <c r="D504" s="114" t="s">
        <v>56</v>
      </c>
      <c r="E504" s="114" t="s">
        <v>55</v>
      </c>
    </row>
    <row r="505" spans="1:5" ht="12.6" customHeight="1" x14ac:dyDescent="0.2">
      <c r="A505" s="112">
        <v>7</v>
      </c>
      <c r="B505" s="112">
        <v>2</v>
      </c>
      <c r="C505" s="112">
        <v>16</v>
      </c>
      <c r="D505" s="114" t="s">
        <v>54</v>
      </c>
      <c r="E505" s="114" t="s">
        <v>58</v>
      </c>
    </row>
    <row r="506" spans="1:5" ht="12.6" customHeight="1" x14ac:dyDescent="0.2">
      <c r="A506" s="112">
        <v>7</v>
      </c>
      <c r="B506" s="112">
        <v>2</v>
      </c>
      <c r="C506" s="112">
        <v>17</v>
      </c>
      <c r="D506" s="114" t="s">
        <v>59</v>
      </c>
      <c r="E506" s="114" t="s">
        <v>17</v>
      </c>
    </row>
    <row r="507" spans="1:5" ht="12.6" customHeight="1" x14ac:dyDescent="0.2">
      <c r="A507" s="112">
        <v>7</v>
      </c>
      <c r="B507" s="112">
        <v>2</v>
      </c>
      <c r="C507" s="112">
        <v>18</v>
      </c>
      <c r="D507" s="114" t="s">
        <v>18</v>
      </c>
      <c r="E507" s="114" t="s">
        <v>57</v>
      </c>
    </row>
    <row r="508" spans="1:5" ht="12.6" customHeight="1" x14ac:dyDescent="0.2">
      <c r="A508" s="112">
        <v>7</v>
      </c>
      <c r="B508" s="112">
        <v>2</v>
      </c>
      <c r="C508" s="112">
        <v>19</v>
      </c>
      <c r="D508" s="114" t="s">
        <v>61</v>
      </c>
      <c r="E508" s="114" t="s">
        <v>62</v>
      </c>
    </row>
    <row r="509" spans="1:5" ht="12.6" customHeight="1" x14ac:dyDescent="0.2">
      <c r="A509" s="112">
        <v>7</v>
      </c>
      <c r="B509" s="112">
        <v>2</v>
      </c>
      <c r="C509" s="112">
        <v>20</v>
      </c>
      <c r="D509" s="114" t="s">
        <v>66</v>
      </c>
      <c r="E509" s="114" t="s">
        <v>65</v>
      </c>
    </row>
    <row r="510" spans="1:5" ht="12.6" customHeight="1" x14ac:dyDescent="0.2">
      <c r="A510" s="112">
        <v>7</v>
      </c>
      <c r="B510" s="112">
        <v>2</v>
      </c>
      <c r="C510" s="112">
        <v>21</v>
      </c>
      <c r="D510" s="114" t="s">
        <v>64</v>
      </c>
      <c r="E510" s="114" t="s">
        <v>63</v>
      </c>
    </row>
    <row r="511" spans="1:5" ht="12.6" customHeight="1" x14ac:dyDescent="0.2">
      <c r="A511" s="112">
        <v>7</v>
      </c>
      <c r="B511" s="112">
        <v>2</v>
      </c>
      <c r="C511" s="112">
        <v>22</v>
      </c>
      <c r="D511" s="114" t="s">
        <v>73</v>
      </c>
      <c r="E511" s="114" t="s">
        <v>19</v>
      </c>
    </row>
    <row r="512" spans="1:5" ht="12.6" customHeight="1" x14ac:dyDescent="0.2">
      <c r="A512" s="112">
        <v>7</v>
      </c>
      <c r="B512" s="112">
        <v>2</v>
      </c>
      <c r="C512" s="112">
        <v>23</v>
      </c>
      <c r="D512" s="114" t="s">
        <v>72</v>
      </c>
      <c r="E512" s="114" t="s">
        <v>71</v>
      </c>
    </row>
    <row r="513" spans="1:5" ht="12.6" customHeight="1" x14ac:dyDescent="0.2">
      <c r="A513" s="112">
        <v>7</v>
      </c>
      <c r="B513" s="112">
        <v>2</v>
      </c>
      <c r="C513" s="112">
        <v>24</v>
      </c>
      <c r="D513" s="114" t="s">
        <v>68</v>
      </c>
      <c r="E513" s="114" t="s">
        <v>69</v>
      </c>
    </row>
    <row r="514" spans="1:5" ht="12.6" customHeight="1" x14ac:dyDescent="0.2">
      <c r="A514" s="112">
        <v>7</v>
      </c>
      <c r="B514" s="112">
        <v>2</v>
      </c>
      <c r="C514" s="112">
        <v>25</v>
      </c>
      <c r="D514" s="114" t="s">
        <v>76</v>
      </c>
      <c r="E514" s="114" t="s">
        <v>70</v>
      </c>
    </row>
    <row r="515" spans="1:5" ht="12.6" customHeight="1" x14ac:dyDescent="0.2">
      <c r="A515" s="112">
        <v>7</v>
      </c>
      <c r="B515" s="112">
        <v>2</v>
      </c>
      <c r="C515" s="112">
        <v>26</v>
      </c>
      <c r="D515" s="114" t="s">
        <v>77</v>
      </c>
      <c r="E515" s="114" t="s">
        <v>79</v>
      </c>
    </row>
    <row r="516" spans="1:5" ht="12.6" customHeight="1" x14ac:dyDescent="0.2">
      <c r="A516" s="112">
        <v>7</v>
      </c>
      <c r="B516" s="112">
        <v>2</v>
      </c>
      <c r="C516" s="112">
        <v>27</v>
      </c>
      <c r="D516" s="114" t="s">
        <v>80</v>
      </c>
      <c r="E516" s="114" t="s">
        <v>78</v>
      </c>
    </row>
    <row r="517" spans="1:5" ht="12.6" customHeight="1" x14ac:dyDescent="0.2">
      <c r="A517" s="112">
        <v>7</v>
      </c>
      <c r="B517" s="112">
        <v>2</v>
      </c>
      <c r="C517" s="112">
        <v>28</v>
      </c>
      <c r="D517" s="114" t="s">
        <v>20</v>
      </c>
      <c r="E517" s="114" t="s">
        <v>75</v>
      </c>
    </row>
    <row r="518" spans="1:5" ht="12.6" customHeight="1" x14ac:dyDescent="0.2">
      <c r="A518" s="112">
        <v>7</v>
      </c>
      <c r="B518" s="112">
        <v>2</v>
      </c>
      <c r="C518" s="112">
        <v>29</v>
      </c>
      <c r="D518" s="114" t="s">
        <v>82</v>
      </c>
      <c r="E518" s="114" t="s">
        <v>86</v>
      </c>
    </row>
    <row r="519" spans="1:5" ht="12.6" customHeight="1" x14ac:dyDescent="0.2">
      <c r="A519" s="112">
        <v>7</v>
      </c>
      <c r="B519" s="112">
        <v>2</v>
      </c>
      <c r="C519" s="112">
        <v>30</v>
      </c>
      <c r="D519" s="114" t="s">
        <v>83</v>
      </c>
      <c r="E519" s="114" t="s">
        <v>21</v>
      </c>
    </row>
    <row r="520" spans="1:5" ht="12.6" customHeight="1" x14ac:dyDescent="0.2">
      <c r="A520" s="112">
        <v>7</v>
      </c>
      <c r="B520" s="112">
        <v>2</v>
      </c>
      <c r="C520" s="112">
        <v>31</v>
      </c>
      <c r="D520" s="114" t="s">
        <v>87</v>
      </c>
      <c r="E520" s="114" t="s">
        <v>85</v>
      </c>
    </row>
    <row r="521" spans="1:5" ht="12.6" customHeight="1" x14ac:dyDescent="0.2">
      <c r="A521" s="112">
        <v>7</v>
      </c>
      <c r="B521" s="112">
        <v>2</v>
      </c>
      <c r="C521" s="112">
        <v>32</v>
      </c>
      <c r="D521" s="114" t="s">
        <v>94</v>
      </c>
      <c r="E521" s="114" t="s">
        <v>84</v>
      </c>
    </row>
    <row r="522" spans="1:5" ht="12.6" customHeight="1" x14ac:dyDescent="0.2">
      <c r="A522" s="112">
        <v>7</v>
      </c>
      <c r="B522" s="112">
        <v>2</v>
      </c>
      <c r="C522" s="112">
        <v>33</v>
      </c>
      <c r="D522" s="114" t="s">
        <v>92</v>
      </c>
      <c r="E522" s="114" t="s">
        <v>93</v>
      </c>
    </row>
    <row r="523" spans="1:5" ht="12.6" customHeight="1" x14ac:dyDescent="0.2">
      <c r="A523" s="112">
        <v>7</v>
      </c>
      <c r="B523" s="112">
        <v>2</v>
      </c>
      <c r="C523" s="112">
        <v>34</v>
      </c>
      <c r="D523" s="114" t="s">
        <v>91</v>
      </c>
      <c r="E523" s="114" t="s">
        <v>23</v>
      </c>
    </row>
    <row r="524" spans="1:5" ht="12.6" customHeight="1" x14ac:dyDescent="0.2">
      <c r="A524" s="112">
        <v>7</v>
      </c>
      <c r="B524" s="112">
        <v>2</v>
      </c>
      <c r="C524" s="112">
        <v>35</v>
      </c>
      <c r="D524" s="114" t="s">
        <v>89</v>
      </c>
      <c r="E524" s="114" t="s">
        <v>90</v>
      </c>
    </row>
    <row r="525" spans="1:5" ht="12.6" customHeight="1" x14ac:dyDescent="0.2">
      <c r="A525" s="112">
        <v>7</v>
      </c>
      <c r="B525" s="112">
        <v>2</v>
      </c>
      <c r="C525" s="112">
        <v>36</v>
      </c>
      <c r="D525" s="114" t="s">
        <v>101</v>
      </c>
      <c r="E525" s="114" t="s">
        <v>98</v>
      </c>
    </row>
    <row r="526" spans="1:5" ht="12.6" customHeight="1" x14ac:dyDescent="0.2">
      <c r="A526" s="112">
        <v>7</v>
      </c>
      <c r="B526" s="112">
        <v>2</v>
      </c>
      <c r="C526" s="112">
        <v>37</v>
      </c>
      <c r="D526" s="114" t="s">
        <v>96</v>
      </c>
      <c r="E526" s="114" t="s">
        <v>99</v>
      </c>
    </row>
    <row r="527" spans="1:5" ht="12.6" customHeight="1" x14ac:dyDescent="0.2">
      <c r="A527" s="112">
        <v>7</v>
      </c>
      <c r="B527" s="112">
        <v>2</v>
      </c>
      <c r="C527" s="112">
        <v>38</v>
      </c>
      <c r="D527" s="114" t="s">
        <v>100</v>
      </c>
      <c r="E527" s="114" t="s">
        <v>24</v>
      </c>
    </row>
    <row r="528" spans="1:5" ht="12.6" customHeight="1" x14ac:dyDescent="0.2">
      <c r="A528" s="112">
        <v>7</v>
      </c>
      <c r="B528" s="112">
        <v>2</v>
      </c>
      <c r="C528" s="112">
        <v>39</v>
      </c>
      <c r="D528" s="114" t="s">
        <v>107</v>
      </c>
      <c r="E528" s="114" t="s">
        <v>97</v>
      </c>
    </row>
    <row r="529" spans="1:5" ht="12.6" customHeight="1" x14ac:dyDescent="0.2">
      <c r="A529" s="112">
        <v>7</v>
      </c>
      <c r="B529" s="112">
        <v>2</v>
      </c>
      <c r="C529" s="112">
        <v>40</v>
      </c>
      <c r="D529" s="114" t="s">
        <v>103</v>
      </c>
      <c r="E529" s="114" t="s">
        <v>106</v>
      </c>
    </row>
    <row r="530" spans="1:5" ht="12.6" customHeight="1" x14ac:dyDescent="0.2">
      <c r="A530" s="112">
        <v>7</v>
      </c>
      <c r="B530" s="112">
        <v>2</v>
      </c>
      <c r="C530" s="112">
        <v>41</v>
      </c>
      <c r="D530" s="114" t="s">
        <v>25</v>
      </c>
      <c r="E530" s="114" t="s">
        <v>104</v>
      </c>
    </row>
    <row r="531" spans="1:5" ht="12.6" customHeight="1" x14ac:dyDescent="0.2">
      <c r="A531" s="112">
        <v>7</v>
      </c>
      <c r="B531" s="112">
        <v>2</v>
      </c>
      <c r="C531" s="112">
        <v>42</v>
      </c>
      <c r="D531" s="114" t="s">
        <v>105</v>
      </c>
      <c r="E531" s="114" t="s">
        <v>108</v>
      </c>
    </row>
    <row r="532" spans="1:5" ht="12.6" customHeight="1" x14ac:dyDescent="0.2">
      <c r="A532" s="112">
        <v>7</v>
      </c>
      <c r="B532" s="112">
        <v>2</v>
      </c>
      <c r="C532" s="112">
        <v>43</v>
      </c>
      <c r="D532" s="114" t="s">
        <v>143</v>
      </c>
      <c r="E532" s="114" t="s">
        <v>146</v>
      </c>
    </row>
    <row r="533" spans="1:5" ht="12.6" customHeight="1" x14ac:dyDescent="0.2">
      <c r="A533" s="112">
        <v>7</v>
      </c>
      <c r="B533" s="112">
        <v>2</v>
      </c>
      <c r="C533" s="112">
        <v>44</v>
      </c>
      <c r="D533" s="114" t="s">
        <v>140</v>
      </c>
      <c r="E533" s="114" t="s">
        <v>142</v>
      </c>
    </row>
    <row r="534" spans="1:5" ht="12.6" customHeight="1" x14ac:dyDescent="0.2">
      <c r="A534" s="112">
        <v>7</v>
      </c>
      <c r="B534" s="112">
        <v>2</v>
      </c>
      <c r="C534" s="112">
        <v>45</v>
      </c>
      <c r="D534" s="114" t="s">
        <v>138</v>
      </c>
      <c r="E534" s="114" t="s">
        <v>141</v>
      </c>
    </row>
    <row r="535" spans="1:5" ht="12.6" customHeight="1" x14ac:dyDescent="0.2">
      <c r="A535" s="112">
        <v>7</v>
      </c>
      <c r="B535" s="112">
        <v>2</v>
      </c>
      <c r="C535" s="112">
        <v>46</v>
      </c>
      <c r="D535" s="114" t="s">
        <v>151</v>
      </c>
      <c r="E535" s="114" t="s">
        <v>139</v>
      </c>
    </row>
    <row r="536" spans="1:5" ht="12.6" customHeight="1" x14ac:dyDescent="0.2">
      <c r="A536" s="112">
        <v>7</v>
      </c>
      <c r="B536" s="112">
        <v>2</v>
      </c>
      <c r="C536" s="112">
        <v>47</v>
      </c>
      <c r="D536" s="114" t="s">
        <v>147</v>
      </c>
      <c r="E536" s="114" t="s">
        <v>150</v>
      </c>
    </row>
    <row r="537" spans="1:5" ht="12.6" customHeight="1" x14ac:dyDescent="0.2">
      <c r="A537" s="112">
        <v>7</v>
      </c>
      <c r="B537" s="112">
        <v>2</v>
      </c>
      <c r="C537" s="112">
        <v>48</v>
      </c>
      <c r="D537" s="114" t="s">
        <v>148</v>
      </c>
      <c r="E537" s="114" t="s">
        <v>149</v>
      </c>
    </row>
    <row r="538" spans="1:5" ht="12.6" customHeight="1" x14ac:dyDescent="0.2">
      <c r="A538" s="112">
        <v>7</v>
      </c>
      <c r="B538" s="112">
        <v>2</v>
      </c>
      <c r="C538" s="112">
        <v>49</v>
      </c>
      <c r="D538" s="114" t="s">
        <v>153</v>
      </c>
      <c r="E538" s="114" t="s">
        <v>145</v>
      </c>
    </row>
    <row r="539" spans="1:5" ht="12.6" customHeight="1" x14ac:dyDescent="0.2">
      <c r="A539" s="112">
        <v>7</v>
      </c>
      <c r="B539" s="112">
        <v>2</v>
      </c>
      <c r="C539" s="112">
        <v>50</v>
      </c>
      <c r="D539" s="114" t="s">
        <v>156</v>
      </c>
      <c r="E539" s="114" t="s">
        <v>157</v>
      </c>
    </row>
    <row r="540" spans="1:5" ht="12.6" customHeight="1" x14ac:dyDescent="0.2">
      <c r="A540" s="112">
        <v>7</v>
      </c>
      <c r="B540" s="112">
        <v>2</v>
      </c>
      <c r="C540" s="112">
        <v>51</v>
      </c>
      <c r="D540" s="114" t="s">
        <v>158</v>
      </c>
      <c r="E540" s="114" t="s">
        <v>162</v>
      </c>
    </row>
    <row r="541" spans="1:5" ht="12.6" customHeight="1" x14ac:dyDescent="0.2">
      <c r="A541" s="112">
        <v>7</v>
      </c>
      <c r="B541" s="112">
        <v>2</v>
      </c>
      <c r="C541" s="112">
        <v>52</v>
      </c>
      <c r="D541" s="114" t="s">
        <v>154</v>
      </c>
      <c r="E541" s="114" t="s">
        <v>160</v>
      </c>
    </row>
    <row r="542" spans="1:5" ht="12.6" customHeight="1" x14ac:dyDescent="0.2">
      <c r="A542" s="31">
        <v>7</v>
      </c>
      <c r="B542" s="31">
        <v>2</v>
      </c>
      <c r="C542" s="31">
        <v>53</v>
      </c>
      <c r="D542" s="94" t="s">
        <v>163</v>
      </c>
      <c r="E542" s="94" t="s">
        <v>159</v>
      </c>
    </row>
    <row r="543" spans="1:5" ht="12.6" customHeight="1" x14ac:dyDescent="0.2">
      <c r="A543" s="31">
        <v>7</v>
      </c>
      <c r="B543" s="31">
        <v>2</v>
      </c>
      <c r="C543" s="31">
        <v>54</v>
      </c>
      <c r="D543" s="94" t="s">
        <v>161</v>
      </c>
      <c r="E543" s="94" t="s">
        <v>164</v>
      </c>
    </row>
    <row r="544" spans="1:5" ht="12.6" customHeight="1" x14ac:dyDescent="0.2">
      <c r="A544" s="31">
        <v>7</v>
      </c>
      <c r="B544" s="31">
        <v>2</v>
      </c>
      <c r="C544" s="31">
        <v>55</v>
      </c>
      <c r="D544" s="94" t="s">
        <v>167</v>
      </c>
      <c r="E544" s="94" t="s">
        <v>168</v>
      </c>
    </row>
    <row r="545" spans="1:5" ht="12.6" customHeight="1" x14ac:dyDescent="0.2">
      <c r="A545" s="31">
        <v>7</v>
      </c>
      <c r="B545" s="31">
        <v>2</v>
      </c>
      <c r="C545" s="31">
        <v>56</v>
      </c>
      <c r="D545" s="94" t="s">
        <v>165</v>
      </c>
      <c r="E545" s="94" t="s">
        <v>166</v>
      </c>
    </row>
    <row r="546" spans="1:5" ht="12.6" customHeight="1" x14ac:dyDescent="0.2">
      <c r="A546" s="31">
        <v>7</v>
      </c>
      <c r="B546" s="31">
        <v>3</v>
      </c>
      <c r="C546" s="31">
        <v>1</v>
      </c>
      <c r="D546" s="94" t="s">
        <v>29</v>
      </c>
      <c r="E546" s="94" t="s">
        <v>26</v>
      </c>
    </row>
    <row r="547" spans="1:5" ht="12.6" customHeight="1" x14ac:dyDescent="0.2">
      <c r="A547" s="31">
        <v>7</v>
      </c>
      <c r="B547" s="31">
        <v>3</v>
      </c>
      <c r="C547" s="31">
        <v>2</v>
      </c>
      <c r="D547" s="94" t="s">
        <v>28</v>
      </c>
      <c r="E547" s="94" t="s">
        <v>31</v>
      </c>
    </row>
    <row r="548" spans="1:5" ht="12.6" customHeight="1" x14ac:dyDescent="0.2">
      <c r="A548" s="31">
        <v>7</v>
      </c>
      <c r="B548" s="31">
        <v>3</v>
      </c>
      <c r="C548" s="31">
        <v>3</v>
      </c>
      <c r="D548" s="94" t="s">
        <v>22</v>
      </c>
      <c r="E548" s="94" t="s">
        <v>30</v>
      </c>
    </row>
    <row r="549" spans="1:5" ht="12.6" customHeight="1" x14ac:dyDescent="0.2">
      <c r="A549" s="31">
        <v>7</v>
      </c>
      <c r="B549" s="31">
        <v>3</v>
      </c>
      <c r="C549" s="31">
        <v>4</v>
      </c>
      <c r="D549" s="94" t="s">
        <v>14</v>
      </c>
      <c r="E549" s="94" t="s">
        <v>27</v>
      </c>
    </row>
    <row r="550" spans="1:5" ht="12.6" customHeight="1" x14ac:dyDescent="0.2">
      <c r="A550" s="31">
        <v>7</v>
      </c>
      <c r="B550" s="31">
        <v>3</v>
      </c>
      <c r="C550" s="31">
        <v>5</v>
      </c>
      <c r="D550" s="94" t="s">
        <v>36</v>
      </c>
      <c r="E550" s="94" t="s">
        <v>38</v>
      </c>
    </row>
    <row r="551" spans="1:5" ht="12.6" customHeight="1" x14ac:dyDescent="0.2">
      <c r="A551" s="31">
        <v>7</v>
      </c>
      <c r="B551" s="31">
        <v>3</v>
      </c>
      <c r="C551" s="31">
        <v>6</v>
      </c>
      <c r="D551" s="94" t="s">
        <v>35</v>
      </c>
      <c r="E551" s="94" t="s">
        <v>37</v>
      </c>
    </row>
    <row r="552" spans="1:5" ht="12.6" customHeight="1" x14ac:dyDescent="0.2">
      <c r="A552" s="31">
        <v>7</v>
      </c>
      <c r="B552" s="31">
        <v>3</v>
      </c>
      <c r="C552" s="31">
        <v>7</v>
      </c>
      <c r="D552" s="94" t="s">
        <v>34</v>
      </c>
      <c r="E552" s="94" t="s">
        <v>33</v>
      </c>
    </row>
    <row r="553" spans="1:5" ht="12.6" customHeight="1" x14ac:dyDescent="0.2">
      <c r="A553" s="31">
        <v>7</v>
      </c>
      <c r="B553" s="31">
        <v>3</v>
      </c>
      <c r="C553" s="31">
        <v>8</v>
      </c>
      <c r="D553" s="94" t="s">
        <v>40</v>
      </c>
      <c r="E553" s="94" t="s">
        <v>44</v>
      </c>
    </row>
    <row r="554" spans="1:5" ht="12.6" customHeight="1" x14ac:dyDescent="0.2">
      <c r="A554" s="31">
        <v>7</v>
      </c>
      <c r="B554" s="31">
        <v>3</v>
      </c>
      <c r="C554" s="31">
        <v>9</v>
      </c>
      <c r="D554" s="94" t="s">
        <v>15</v>
      </c>
      <c r="E554" s="94" t="s">
        <v>43</v>
      </c>
    </row>
    <row r="555" spans="1:5" ht="12.6" customHeight="1" x14ac:dyDescent="0.2">
      <c r="A555" s="31">
        <v>7</v>
      </c>
      <c r="B555" s="31">
        <v>3</v>
      </c>
      <c r="C555" s="31">
        <v>10</v>
      </c>
      <c r="D555" s="94" t="s">
        <v>42</v>
      </c>
      <c r="E555" s="94" t="s">
        <v>41</v>
      </c>
    </row>
    <row r="556" spans="1:5" ht="12.6" customHeight="1" x14ac:dyDescent="0.2">
      <c r="A556" s="31">
        <v>7</v>
      </c>
      <c r="B556" s="31">
        <v>3</v>
      </c>
      <c r="C556" s="31">
        <v>11</v>
      </c>
      <c r="D556" s="94" t="s">
        <v>51</v>
      </c>
      <c r="E556" s="94" t="s">
        <v>45</v>
      </c>
    </row>
    <row r="557" spans="1:5" ht="12.6" customHeight="1" x14ac:dyDescent="0.2">
      <c r="A557" s="31">
        <v>7</v>
      </c>
      <c r="B557" s="31">
        <v>3</v>
      </c>
      <c r="C557" s="31">
        <v>12</v>
      </c>
      <c r="D557" s="94" t="s">
        <v>16</v>
      </c>
      <c r="E557" s="94" t="s">
        <v>50</v>
      </c>
    </row>
    <row r="558" spans="1:5" ht="12.6" customHeight="1" x14ac:dyDescent="0.2">
      <c r="A558" s="31">
        <v>7</v>
      </c>
      <c r="B558" s="31">
        <v>3</v>
      </c>
      <c r="C558" s="31">
        <v>13</v>
      </c>
      <c r="D558" s="94" t="s">
        <v>52</v>
      </c>
      <c r="E558" s="94" t="s">
        <v>49</v>
      </c>
    </row>
    <row r="559" spans="1:5" ht="12.6" customHeight="1" x14ac:dyDescent="0.2">
      <c r="A559" s="31">
        <v>7</v>
      </c>
      <c r="B559" s="31">
        <v>3</v>
      </c>
      <c r="C559" s="31">
        <v>14</v>
      </c>
      <c r="D559" s="94" t="s">
        <v>47</v>
      </c>
      <c r="E559" s="94" t="s">
        <v>48</v>
      </c>
    </row>
    <row r="560" spans="1:5" ht="12.6" customHeight="1" x14ac:dyDescent="0.2">
      <c r="A560" s="31">
        <v>7</v>
      </c>
      <c r="B560" s="31">
        <v>3</v>
      </c>
      <c r="C560" s="31">
        <v>15</v>
      </c>
      <c r="D560" s="94" t="s">
        <v>57</v>
      </c>
      <c r="E560" s="94" t="s">
        <v>54</v>
      </c>
    </row>
    <row r="561" spans="1:5" ht="12.6" customHeight="1" x14ac:dyDescent="0.2">
      <c r="A561" s="31">
        <v>7</v>
      </c>
      <c r="B561" s="31">
        <v>3</v>
      </c>
      <c r="C561" s="31">
        <v>16</v>
      </c>
      <c r="D561" s="94" t="s">
        <v>55</v>
      </c>
      <c r="E561" s="94" t="s">
        <v>58</v>
      </c>
    </row>
    <row r="562" spans="1:5" ht="12.6" customHeight="1" x14ac:dyDescent="0.2">
      <c r="A562" s="31">
        <v>7</v>
      </c>
      <c r="B562" s="31">
        <v>3</v>
      </c>
      <c r="C562" s="31">
        <v>17</v>
      </c>
      <c r="D562" s="94" t="s">
        <v>17</v>
      </c>
      <c r="E562" s="94" t="s">
        <v>56</v>
      </c>
    </row>
    <row r="563" spans="1:5" ht="12.6" customHeight="1" x14ac:dyDescent="0.2">
      <c r="A563" s="31">
        <v>7</v>
      </c>
      <c r="B563" s="31">
        <v>3</v>
      </c>
      <c r="C563" s="31">
        <v>18</v>
      </c>
      <c r="D563" s="94" t="s">
        <v>66</v>
      </c>
      <c r="E563" s="94" t="s">
        <v>59</v>
      </c>
    </row>
    <row r="564" spans="1:5" ht="12.6" customHeight="1" x14ac:dyDescent="0.2">
      <c r="A564" s="31">
        <v>7</v>
      </c>
      <c r="B564" s="31">
        <v>3</v>
      </c>
      <c r="C564" s="31">
        <v>19</v>
      </c>
      <c r="D564" s="94" t="s">
        <v>62</v>
      </c>
      <c r="E564" s="94" t="s">
        <v>64</v>
      </c>
    </row>
    <row r="565" spans="1:5" ht="12.6" customHeight="1" x14ac:dyDescent="0.2">
      <c r="A565" s="31">
        <v>7</v>
      </c>
      <c r="B565" s="31">
        <v>3</v>
      </c>
      <c r="C565" s="31">
        <v>20</v>
      </c>
      <c r="D565" s="94" t="s">
        <v>65</v>
      </c>
      <c r="E565" s="94" t="s">
        <v>18</v>
      </c>
    </row>
    <row r="566" spans="1:5" ht="12.6" customHeight="1" x14ac:dyDescent="0.2">
      <c r="A566" s="31">
        <v>7</v>
      </c>
      <c r="B566" s="31">
        <v>3</v>
      </c>
      <c r="C566" s="31">
        <v>21</v>
      </c>
      <c r="D566" s="94" t="s">
        <v>63</v>
      </c>
      <c r="E566" s="94" t="s">
        <v>61</v>
      </c>
    </row>
    <row r="567" spans="1:5" ht="12.6" customHeight="1" x14ac:dyDescent="0.2">
      <c r="A567" s="31">
        <v>7</v>
      </c>
      <c r="B567" s="31">
        <v>3</v>
      </c>
      <c r="C567" s="31">
        <v>22</v>
      </c>
      <c r="D567" s="94" t="s">
        <v>19</v>
      </c>
      <c r="E567" s="94" t="s">
        <v>72</v>
      </c>
    </row>
    <row r="568" spans="1:5" ht="12.6" customHeight="1" x14ac:dyDescent="0.2">
      <c r="A568" s="31">
        <v>7</v>
      </c>
      <c r="B568" s="31">
        <v>3</v>
      </c>
      <c r="C568" s="31">
        <v>23</v>
      </c>
      <c r="D568" s="94" t="s">
        <v>71</v>
      </c>
      <c r="E568" s="94" t="s">
        <v>68</v>
      </c>
    </row>
    <row r="569" spans="1:5" ht="12.6" customHeight="1" x14ac:dyDescent="0.2">
      <c r="A569" s="31">
        <v>7</v>
      </c>
      <c r="B569" s="31">
        <v>3</v>
      </c>
      <c r="C569" s="31">
        <v>24</v>
      </c>
      <c r="D569" s="94" t="s">
        <v>70</v>
      </c>
      <c r="E569" s="94" t="s">
        <v>69</v>
      </c>
    </row>
    <row r="570" spans="1:5" ht="12.6" customHeight="1" x14ac:dyDescent="0.2">
      <c r="A570" s="31">
        <v>7</v>
      </c>
      <c r="B570" s="31">
        <v>3</v>
      </c>
      <c r="C570" s="31">
        <v>25</v>
      </c>
      <c r="D570" s="94" t="s">
        <v>77</v>
      </c>
      <c r="E570" s="94" t="s">
        <v>73</v>
      </c>
    </row>
    <row r="571" spans="1:5" ht="12.6" customHeight="1" x14ac:dyDescent="0.2">
      <c r="A571" s="31">
        <v>7</v>
      </c>
      <c r="B571" s="31">
        <v>3</v>
      </c>
      <c r="C571" s="31">
        <v>26</v>
      </c>
      <c r="D571" s="94" t="s">
        <v>76</v>
      </c>
      <c r="E571" s="94" t="s">
        <v>80</v>
      </c>
    </row>
    <row r="572" spans="1:5" ht="12.6" customHeight="1" x14ac:dyDescent="0.2">
      <c r="A572" s="31">
        <v>7</v>
      </c>
      <c r="B572" s="31">
        <v>3</v>
      </c>
      <c r="C572" s="31">
        <v>27</v>
      </c>
      <c r="D572" s="94" t="s">
        <v>78</v>
      </c>
      <c r="E572" s="94" t="s">
        <v>20</v>
      </c>
    </row>
    <row r="573" spans="1:5" ht="12.6" customHeight="1" x14ac:dyDescent="0.2">
      <c r="A573" s="31">
        <v>7</v>
      </c>
      <c r="B573" s="31">
        <v>3</v>
      </c>
      <c r="C573" s="31">
        <v>28</v>
      </c>
      <c r="D573" s="94" t="s">
        <v>79</v>
      </c>
      <c r="E573" s="94" t="s">
        <v>75</v>
      </c>
    </row>
    <row r="574" spans="1:5" ht="12.6" customHeight="1" x14ac:dyDescent="0.2">
      <c r="A574" s="31">
        <v>7</v>
      </c>
      <c r="B574" s="31">
        <v>3</v>
      </c>
      <c r="C574" s="31">
        <v>29</v>
      </c>
      <c r="D574" s="114" t="s">
        <v>84</v>
      </c>
      <c r="E574" s="114" t="s">
        <v>83</v>
      </c>
    </row>
    <row r="575" spans="1:5" ht="12.6" customHeight="1" x14ac:dyDescent="0.2">
      <c r="A575" s="31">
        <v>7</v>
      </c>
      <c r="B575" s="31">
        <v>3</v>
      </c>
      <c r="C575" s="31">
        <v>30</v>
      </c>
      <c r="D575" s="114" t="s">
        <v>21</v>
      </c>
      <c r="E575" s="114" t="s">
        <v>87</v>
      </c>
    </row>
    <row r="576" spans="1:5" ht="12.6" customHeight="1" x14ac:dyDescent="0.2">
      <c r="A576" s="31">
        <v>7</v>
      </c>
      <c r="B576" s="31">
        <v>3</v>
      </c>
      <c r="C576" s="31">
        <v>31</v>
      </c>
      <c r="D576" s="114" t="s">
        <v>85</v>
      </c>
      <c r="E576" s="114" t="s">
        <v>82</v>
      </c>
    </row>
    <row r="577" spans="1:5" ht="12.6" customHeight="1" x14ac:dyDescent="0.2">
      <c r="A577" s="31">
        <v>7</v>
      </c>
      <c r="B577" s="31">
        <v>3</v>
      </c>
      <c r="C577" s="31">
        <v>32</v>
      </c>
      <c r="D577" s="114" t="s">
        <v>92</v>
      </c>
      <c r="E577" s="114" t="s">
        <v>86</v>
      </c>
    </row>
    <row r="578" spans="1:5" ht="12.6" customHeight="1" x14ac:dyDescent="0.2">
      <c r="A578" s="31">
        <v>7</v>
      </c>
      <c r="B578" s="31">
        <v>3</v>
      </c>
      <c r="C578" s="31">
        <v>33</v>
      </c>
      <c r="D578" s="114" t="s">
        <v>94</v>
      </c>
      <c r="E578" s="114" t="s">
        <v>89</v>
      </c>
    </row>
    <row r="579" spans="1:5" ht="12.6" customHeight="1" x14ac:dyDescent="0.2">
      <c r="A579" s="31">
        <v>7</v>
      </c>
      <c r="B579" s="31">
        <v>3</v>
      </c>
      <c r="C579" s="31">
        <v>34</v>
      </c>
      <c r="D579" s="114" t="s">
        <v>23</v>
      </c>
      <c r="E579" s="114" t="s">
        <v>93</v>
      </c>
    </row>
    <row r="580" spans="1:5" ht="12.6" customHeight="1" x14ac:dyDescent="0.2">
      <c r="A580" s="31">
        <v>7</v>
      </c>
      <c r="B580" s="31">
        <v>3</v>
      </c>
      <c r="C580" s="31">
        <v>35</v>
      </c>
      <c r="D580" s="114" t="s">
        <v>90</v>
      </c>
      <c r="E580" s="114" t="s">
        <v>91</v>
      </c>
    </row>
    <row r="581" spans="1:5" ht="12.6" customHeight="1" x14ac:dyDescent="0.2">
      <c r="A581" s="31">
        <v>7</v>
      </c>
      <c r="B581" s="31">
        <v>3</v>
      </c>
      <c r="C581" s="31">
        <v>36</v>
      </c>
      <c r="D581" s="114" t="s">
        <v>101</v>
      </c>
      <c r="E581" s="114" t="s">
        <v>96</v>
      </c>
    </row>
    <row r="582" spans="1:5" ht="12.6" customHeight="1" x14ac:dyDescent="0.2">
      <c r="A582" s="31">
        <v>7</v>
      </c>
      <c r="B582" s="31">
        <v>3</v>
      </c>
      <c r="C582" s="31">
        <v>37</v>
      </c>
      <c r="D582" s="114" t="s">
        <v>24</v>
      </c>
      <c r="E582" s="114" t="s">
        <v>97</v>
      </c>
    </row>
    <row r="583" spans="1:5" ht="12.6" customHeight="1" x14ac:dyDescent="0.2">
      <c r="A583" s="31">
        <v>7</v>
      </c>
      <c r="B583" s="31">
        <v>3</v>
      </c>
      <c r="C583" s="31">
        <v>38</v>
      </c>
      <c r="D583" s="114" t="s">
        <v>99</v>
      </c>
      <c r="E583" s="114" t="s">
        <v>100</v>
      </c>
    </row>
    <row r="584" spans="1:5" ht="12.6" customHeight="1" x14ac:dyDescent="0.2">
      <c r="A584" s="31">
        <v>7</v>
      </c>
      <c r="B584" s="31">
        <v>3</v>
      </c>
      <c r="C584" s="31">
        <v>39</v>
      </c>
      <c r="D584" s="114" t="s">
        <v>108</v>
      </c>
      <c r="E584" s="114" t="s">
        <v>98</v>
      </c>
    </row>
    <row r="585" spans="1:5" ht="12.6" customHeight="1" x14ac:dyDescent="0.2">
      <c r="A585" s="31">
        <v>7</v>
      </c>
      <c r="B585" s="31">
        <v>3</v>
      </c>
      <c r="C585" s="31">
        <v>40</v>
      </c>
      <c r="D585" s="114" t="s">
        <v>105</v>
      </c>
      <c r="E585" s="114" t="s">
        <v>25</v>
      </c>
    </row>
    <row r="586" spans="1:5" ht="12.6" customHeight="1" x14ac:dyDescent="0.2">
      <c r="A586" s="31">
        <v>7</v>
      </c>
      <c r="B586" s="31">
        <v>3</v>
      </c>
      <c r="C586" s="31">
        <v>41</v>
      </c>
      <c r="D586" s="32" t="s">
        <v>107</v>
      </c>
      <c r="E586" s="114" t="s">
        <v>103</v>
      </c>
    </row>
    <row r="587" spans="1:5" ht="12.6" customHeight="1" x14ac:dyDescent="0.2">
      <c r="A587" s="31">
        <v>7</v>
      </c>
      <c r="B587" s="31">
        <v>3</v>
      </c>
      <c r="C587" s="31">
        <v>42</v>
      </c>
      <c r="D587" s="114" t="s">
        <v>106</v>
      </c>
      <c r="E587" s="114" t="s">
        <v>104</v>
      </c>
    </row>
    <row r="588" spans="1:5" ht="12.6" customHeight="1" x14ac:dyDescent="0.2">
      <c r="A588" s="31">
        <v>7</v>
      </c>
      <c r="B588" s="31">
        <v>3</v>
      </c>
      <c r="C588" s="31">
        <v>43</v>
      </c>
      <c r="D588" s="114" t="s">
        <v>142</v>
      </c>
      <c r="E588" s="114" t="s">
        <v>139</v>
      </c>
    </row>
    <row r="589" spans="1:5" ht="12.6" customHeight="1" x14ac:dyDescent="0.2">
      <c r="A589" s="31">
        <v>7</v>
      </c>
      <c r="B589" s="31">
        <v>3</v>
      </c>
      <c r="C589" s="31">
        <v>44</v>
      </c>
      <c r="D589" s="114" t="s">
        <v>146</v>
      </c>
      <c r="E589" s="114" t="s">
        <v>138</v>
      </c>
    </row>
    <row r="590" spans="1:5" ht="12.6" customHeight="1" x14ac:dyDescent="0.2">
      <c r="A590" s="31">
        <v>7</v>
      </c>
      <c r="B590" s="31">
        <v>3</v>
      </c>
      <c r="C590" s="31">
        <v>45</v>
      </c>
      <c r="D590" s="114" t="s">
        <v>143</v>
      </c>
      <c r="E590" s="114" t="s">
        <v>140</v>
      </c>
    </row>
    <row r="591" spans="1:5" ht="12.6" customHeight="1" x14ac:dyDescent="0.2">
      <c r="A591" s="31">
        <v>7</v>
      </c>
      <c r="B591" s="31">
        <v>3</v>
      </c>
      <c r="C591" s="31">
        <v>46</v>
      </c>
      <c r="D591" s="114" t="s">
        <v>147</v>
      </c>
      <c r="E591" s="114" t="s">
        <v>141</v>
      </c>
    </row>
    <row r="592" spans="1:5" ht="12.6" customHeight="1" x14ac:dyDescent="0.2">
      <c r="A592" s="31">
        <v>7</v>
      </c>
      <c r="B592" s="31">
        <v>3</v>
      </c>
      <c r="C592" s="31">
        <v>47</v>
      </c>
      <c r="D592" s="114" t="s">
        <v>149</v>
      </c>
      <c r="E592" s="114" t="s">
        <v>145</v>
      </c>
    </row>
    <row r="593" spans="1:5" ht="12.6" customHeight="1" x14ac:dyDescent="0.2">
      <c r="A593" s="31">
        <v>7</v>
      </c>
      <c r="B593" s="31">
        <v>3</v>
      </c>
      <c r="C593" s="31">
        <v>48</v>
      </c>
      <c r="D593" s="114" t="s">
        <v>153</v>
      </c>
      <c r="E593" s="114" t="s">
        <v>150</v>
      </c>
    </row>
    <row r="594" spans="1:5" ht="12.6" customHeight="1" x14ac:dyDescent="0.2">
      <c r="A594" s="31">
        <v>7</v>
      </c>
      <c r="B594" s="31">
        <v>3</v>
      </c>
      <c r="C594" s="31">
        <v>49</v>
      </c>
      <c r="D594" s="114" t="s">
        <v>148</v>
      </c>
      <c r="E594" s="114" t="s">
        <v>151</v>
      </c>
    </row>
    <row r="595" spans="1:5" ht="12.6" customHeight="1" x14ac:dyDescent="0.2">
      <c r="A595" s="31">
        <v>7</v>
      </c>
      <c r="B595" s="31">
        <v>3</v>
      </c>
      <c r="C595" s="31">
        <v>50</v>
      </c>
      <c r="D595" s="114" t="s">
        <v>162</v>
      </c>
      <c r="E595" s="114" t="s">
        <v>159</v>
      </c>
    </row>
    <row r="596" spans="1:5" ht="12.6" customHeight="1" x14ac:dyDescent="0.2">
      <c r="A596" s="31">
        <v>7</v>
      </c>
      <c r="B596" s="31">
        <v>3</v>
      </c>
      <c r="C596" s="31">
        <v>51</v>
      </c>
      <c r="D596" s="114" t="s">
        <v>160</v>
      </c>
      <c r="E596" s="114" t="s">
        <v>156</v>
      </c>
    </row>
    <row r="597" spans="1:5" ht="12.6" customHeight="1" x14ac:dyDescent="0.2">
      <c r="A597" s="31">
        <v>7</v>
      </c>
      <c r="B597" s="31">
        <v>3</v>
      </c>
      <c r="C597" s="31">
        <v>52</v>
      </c>
      <c r="D597" s="114" t="s">
        <v>157</v>
      </c>
      <c r="E597" s="114" t="s">
        <v>154</v>
      </c>
    </row>
    <row r="598" spans="1:5" ht="12.6" customHeight="1" x14ac:dyDescent="0.2">
      <c r="A598" s="31">
        <v>7</v>
      </c>
      <c r="B598" s="31">
        <v>3</v>
      </c>
      <c r="C598" s="31">
        <v>53</v>
      </c>
      <c r="D598" s="114" t="s">
        <v>168</v>
      </c>
      <c r="E598" s="114" t="s">
        <v>158</v>
      </c>
    </row>
    <row r="599" spans="1:5" ht="12.6" customHeight="1" x14ac:dyDescent="0.2">
      <c r="A599" s="31">
        <v>7</v>
      </c>
      <c r="B599" s="31">
        <v>3</v>
      </c>
      <c r="C599" s="31">
        <v>54</v>
      </c>
      <c r="D599" s="114" t="s">
        <v>165</v>
      </c>
      <c r="E599" s="114" t="s">
        <v>163</v>
      </c>
    </row>
    <row r="600" spans="1:5" ht="12.6" customHeight="1" x14ac:dyDescent="0.2">
      <c r="A600" s="31">
        <v>7</v>
      </c>
      <c r="B600" s="31">
        <v>3</v>
      </c>
      <c r="C600" s="31">
        <v>55</v>
      </c>
      <c r="D600" s="114" t="s">
        <v>167</v>
      </c>
      <c r="E600" s="114" t="s">
        <v>161</v>
      </c>
    </row>
    <row r="601" spans="1:5" ht="12.6" customHeight="1" x14ac:dyDescent="0.2">
      <c r="A601" s="31">
        <v>7</v>
      </c>
      <c r="B601" s="31">
        <v>3</v>
      </c>
      <c r="C601" s="31">
        <v>56</v>
      </c>
      <c r="D601" s="114" t="s">
        <v>166</v>
      </c>
      <c r="E601" s="114" t="s">
        <v>164</v>
      </c>
    </row>
    <row r="602" spans="1:5" ht="12.6" customHeight="1" x14ac:dyDescent="0.2">
      <c r="A602" s="31">
        <v>8</v>
      </c>
      <c r="B602" s="31">
        <v>1</v>
      </c>
      <c r="C602" s="31">
        <v>1</v>
      </c>
      <c r="D602" s="114" t="s">
        <v>22</v>
      </c>
      <c r="E602" s="114" t="s">
        <v>31</v>
      </c>
    </row>
    <row r="603" spans="1:5" ht="12.6" customHeight="1" x14ac:dyDescent="0.2">
      <c r="A603" s="31">
        <v>8</v>
      </c>
      <c r="B603" s="31">
        <v>1</v>
      </c>
      <c r="C603" s="31">
        <v>2</v>
      </c>
      <c r="D603" s="114" t="s">
        <v>27</v>
      </c>
      <c r="E603" s="114" t="s">
        <v>26</v>
      </c>
    </row>
    <row r="604" spans="1:5" ht="12.6" customHeight="1" x14ac:dyDescent="0.2">
      <c r="A604" s="31">
        <v>8</v>
      </c>
      <c r="B604" s="31">
        <v>1</v>
      </c>
      <c r="C604" s="31">
        <v>3</v>
      </c>
      <c r="D604" s="114" t="s">
        <v>30</v>
      </c>
      <c r="E604" s="114" t="s">
        <v>28</v>
      </c>
    </row>
    <row r="605" spans="1:5" ht="12.6" customHeight="1" x14ac:dyDescent="0.2">
      <c r="A605" s="31">
        <v>8</v>
      </c>
      <c r="B605" s="31">
        <v>1</v>
      </c>
      <c r="C605" s="31">
        <v>4</v>
      </c>
      <c r="D605" s="114" t="s">
        <v>32</v>
      </c>
      <c r="E605" s="114" t="s">
        <v>29</v>
      </c>
    </row>
    <row r="606" spans="1:5" ht="12.6" customHeight="1" x14ac:dyDescent="0.2">
      <c r="A606" s="31">
        <v>8</v>
      </c>
      <c r="B606" s="31">
        <v>1</v>
      </c>
      <c r="C606" s="31">
        <v>5</v>
      </c>
      <c r="D606" s="114" t="s">
        <v>38</v>
      </c>
      <c r="E606" s="114" t="s">
        <v>14</v>
      </c>
    </row>
    <row r="607" spans="1:5" ht="12.6" customHeight="1" x14ac:dyDescent="0.2">
      <c r="A607" s="31">
        <v>8</v>
      </c>
      <c r="B607" s="31">
        <v>1</v>
      </c>
      <c r="C607" s="31">
        <v>6</v>
      </c>
      <c r="D607" s="114" t="s">
        <v>37</v>
      </c>
      <c r="E607" s="114" t="s">
        <v>33</v>
      </c>
    </row>
    <row r="608" spans="1:5" ht="12.6" customHeight="1" x14ac:dyDescent="0.2">
      <c r="A608" s="31">
        <v>8</v>
      </c>
      <c r="B608" s="31">
        <v>1</v>
      </c>
      <c r="C608" s="31">
        <v>7</v>
      </c>
      <c r="D608" s="114" t="s">
        <v>39</v>
      </c>
      <c r="E608" s="114" t="s">
        <v>36</v>
      </c>
    </row>
    <row r="609" spans="1:5" ht="12.6" customHeight="1" x14ac:dyDescent="0.2">
      <c r="A609" s="31">
        <v>8</v>
      </c>
      <c r="B609" s="31">
        <v>1</v>
      </c>
      <c r="C609" s="31">
        <v>8</v>
      </c>
      <c r="D609" s="114" t="s">
        <v>35</v>
      </c>
      <c r="E609" s="114" t="s">
        <v>34</v>
      </c>
    </row>
    <row r="610" spans="1:5" ht="12.6" customHeight="1" x14ac:dyDescent="0.2">
      <c r="A610" s="31">
        <v>8</v>
      </c>
      <c r="B610" s="31">
        <v>1</v>
      </c>
      <c r="C610" s="31">
        <v>9</v>
      </c>
      <c r="D610" s="114" t="s">
        <v>15</v>
      </c>
      <c r="E610" s="114" t="s">
        <v>46</v>
      </c>
    </row>
    <row r="611" spans="1:5" ht="12.6" customHeight="1" x14ac:dyDescent="0.2">
      <c r="A611" s="31">
        <v>8</v>
      </c>
      <c r="B611" s="31">
        <v>1</v>
      </c>
      <c r="C611" s="31">
        <v>10</v>
      </c>
      <c r="D611" s="114" t="s">
        <v>45</v>
      </c>
      <c r="E611" s="114" t="s">
        <v>41</v>
      </c>
    </row>
    <row r="612" spans="1:5" ht="12.6" customHeight="1" x14ac:dyDescent="0.2">
      <c r="A612" s="31">
        <v>8</v>
      </c>
      <c r="B612" s="31">
        <v>1</v>
      </c>
      <c r="C612" s="112">
        <v>11</v>
      </c>
      <c r="D612" s="114" t="s">
        <v>40</v>
      </c>
      <c r="E612" s="114" t="s">
        <v>43</v>
      </c>
    </row>
    <row r="613" spans="1:5" ht="12.6" customHeight="1" x14ac:dyDescent="0.2">
      <c r="A613" s="31">
        <v>8</v>
      </c>
      <c r="B613" s="31">
        <v>1</v>
      </c>
      <c r="C613" s="112">
        <v>12</v>
      </c>
      <c r="D613" s="114" t="s">
        <v>42</v>
      </c>
      <c r="E613" s="114" t="s">
        <v>44</v>
      </c>
    </row>
    <row r="614" spans="1:5" ht="12.6" customHeight="1" x14ac:dyDescent="0.2">
      <c r="A614" s="31">
        <v>8</v>
      </c>
      <c r="B614" s="31">
        <v>1</v>
      </c>
      <c r="C614" s="112">
        <v>13</v>
      </c>
      <c r="D614" s="114" t="s">
        <v>47</v>
      </c>
      <c r="E614" s="114" t="s">
        <v>16</v>
      </c>
    </row>
    <row r="615" spans="1:5" ht="12.6" customHeight="1" x14ac:dyDescent="0.2">
      <c r="A615" s="31">
        <v>8</v>
      </c>
      <c r="B615" s="31">
        <v>1</v>
      </c>
      <c r="C615" s="112">
        <v>14</v>
      </c>
      <c r="D615" s="114" t="s">
        <v>52</v>
      </c>
      <c r="E615" s="114" t="s">
        <v>50</v>
      </c>
    </row>
    <row r="616" spans="1:5" ht="12.6" customHeight="1" x14ac:dyDescent="0.2">
      <c r="A616" s="31">
        <v>8</v>
      </c>
      <c r="B616" s="31">
        <v>1</v>
      </c>
      <c r="C616" s="112">
        <v>15</v>
      </c>
      <c r="D616" s="114" t="s">
        <v>51</v>
      </c>
      <c r="E616" s="114" t="s">
        <v>48</v>
      </c>
    </row>
    <row r="617" spans="1:5" ht="12.6" customHeight="1" x14ac:dyDescent="0.2">
      <c r="A617" s="31">
        <v>8</v>
      </c>
      <c r="B617" s="31">
        <v>1</v>
      </c>
      <c r="C617" s="112">
        <v>16</v>
      </c>
      <c r="D617" s="114" t="s">
        <v>49</v>
      </c>
      <c r="E617" s="114" t="s">
        <v>53</v>
      </c>
    </row>
    <row r="618" spans="1:5" ht="12.6" customHeight="1" x14ac:dyDescent="0.2">
      <c r="A618" s="31">
        <v>8</v>
      </c>
      <c r="B618" s="31">
        <v>1</v>
      </c>
      <c r="C618" s="112">
        <v>17</v>
      </c>
      <c r="D618" s="114" t="s">
        <v>17</v>
      </c>
      <c r="E618" s="114" t="s">
        <v>58</v>
      </c>
    </row>
    <row r="619" spans="1:5" ht="12.6" customHeight="1" x14ac:dyDescent="0.2">
      <c r="A619" s="31">
        <v>8</v>
      </c>
      <c r="B619" s="31">
        <v>1</v>
      </c>
      <c r="C619" s="112">
        <v>18</v>
      </c>
      <c r="D619" s="114" t="s">
        <v>56</v>
      </c>
      <c r="E619" s="114" t="s">
        <v>57</v>
      </c>
    </row>
    <row r="620" spans="1:5" ht="12.6" customHeight="1" x14ac:dyDescent="0.2">
      <c r="A620" s="31">
        <v>8</v>
      </c>
      <c r="B620" s="31">
        <v>1</v>
      </c>
      <c r="C620" s="112">
        <v>19</v>
      </c>
      <c r="D620" s="114" t="s">
        <v>59</v>
      </c>
      <c r="E620" s="114" t="s">
        <v>54</v>
      </c>
    </row>
    <row r="621" spans="1:5" ht="12.6" customHeight="1" x14ac:dyDescent="0.2">
      <c r="A621" s="31">
        <v>8</v>
      </c>
      <c r="B621" s="31">
        <v>1</v>
      </c>
      <c r="C621" s="112">
        <v>20</v>
      </c>
      <c r="D621" s="114" t="s">
        <v>55</v>
      </c>
      <c r="E621" s="114" t="s">
        <v>60</v>
      </c>
    </row>
    <row r="622" spans="1:5" ht="12.6" customHeight="1" x14ac:dyDescent="0.2">
      <c r="A622" s="31">
        <v>8</v>
      </c>
      <c r="B622" s="31">
        <v>1</v>
      </c>
      <c r="C622" s="112">
        <v>21</v>
      </c>
      <c r="D622" s="114" t="s">
        <v>62</v>
      </c>
      <c r="E622" s="114" t="s">
        <v>18</v>
      </c>
    </row>
    <row r="623" spans="1:5" ht="12.6" customHeight="1" x14ac:dyDescent="0.2">
      <c r="A623" s="31">
        <v>8</v>
      </c>
      <c r="B623" s="31">
        <v>1</v>
      </c>
      <c r="C623" s="112">
        <v>22</v>
      </c>
      <c r="D623" s="114" t="s">
        <v>67</v>
      </c>
      <c r="E623" s="114" t="s">
        <v>61</v>
      </c>
    </row>
    <row r="624" spans="1:5" ht="12.6" customHeight="1" x14ac:dyDescent="0.2">
      <c r="A624" s="31">
        <v>8</v>
      </c>
      <c r="B624" s="31">
        <v>1</v>
      </c>
      <c r="C624" s="112">
        <v>23</v>
      </c>
      <c r="D624" s="114" t="s">
        <v>64</v>
      </c>
      <c r="E624" s="114" t="s">
        <v>63</v>
      </c>
    </row>
    <row r="625" spans="1:5" ht="12.6" customHeight="1" x14ac:dyDescent="0.2">
      <c r="A625" s="31">
        <v>8</v>
      </c>
      <c r="B625" s="31">
        <v>1</v>
      </c>
      <c r="C625" s="112">
        <v>24</v>
      </c>
      <c r="D625" s="114" t="s">
        <v>65</v>
      </c>
      <c r="E625" s="114" t="s">
        <v>66</v>
      </c>
    </row>
    <row r="626" spans="1:5" ht="12.6" customHeight="1" x14ac:dyDescent="0.2">
      <c r="A626" s="31">
        <v>8</v>
      </c>
      <c r="B626" s="31">
        <v>1</v>
      </c>
      <c r="C626" s="112">
        <v>25</v>
      </c>
      <c r="D626" s="114" t="s">
        <v>19</v>
      </c>
      <c r="E626" s="114" t="s">
        <v>71</v>
      </c>
    </row>
    <row r="627" spans="1:5" ht="12.6" customHeight="1" x14ac:dyDescent="0.2">
      <c r="A627" s="31">
        <v>8</v>
      </c>
      <c r="B627" s="31">
        <v>1</v>
      </c>
      <c r="C627" s="112">
        <v>26</v>
      </c>
      <c r="D627" s="114" t="s">
        <v>68</v>
      </c>
      <c r="E627" s="114" t="s">
        <v>73</v>
      </c>
    </row>
    <row r="628" spans="1:5" ht="12.6" customHeight="1" x14ac:dyDescent="0.2">
      <c r="A628" s="31">
        <v>8</v>
      </c>
      <c r="B628" s="31">
        <v>1</v>
      </c>
      <c r="C628" s="112">
        <v>27</v>
      </c>
      <c r="D628" s="114" t="s">
        <v>70</v>
      </c>
      <c r="E628" s="114" t="s">
        <v>72</v>
      </c>
    </row>
    <row r="629" spans="1:5" ht="12.6" customHeight="1" x14ac:dyDescent="0.2">
      <c r="A629" s="31">
        <v>8</v>
      </c>
      <c r="B629" s="31">
        <v>1</v>
      </c>
      <c r="C629" s="112">
        <v>28</v>
      </c>
      <c r="D629" s="114" t="s">
        <v>74</v>
      </c>
      <c r="E629" s="114" t="s">
        <v>69</v>
      </c>
    </row>
    <row r="630" spans="1:5" ht="12.6" customHeight="1" x14ac:dyDescent="0.2">
      <c r="A630" s="31">
        <v>8</v>
      </c>
      <c r="B630" s="31">
        <v>1</v>
      </c>
      <c r="C630" s="112">
        <v>29</v>
      </c>
      <c r="D630" s="114" t="s">
        <v>76</v>
      </c>
      <c r="E630" s="114" t="s">
        <v>20</v>
      </c>
    </row>
    <row r="631" spans="1:5" ht="12.6" customHeight="1" x14ac:dyDescent="0.2">
      <c r="A631" s="31">
        <v>8</v>
      </c>
      <c r="B631" s="31">
        <v>1</v>
      </c>
      <c r="C631" s="112">
        <v>30</v>
      </c>
      <c r="D631" s="114" t="s">
        <v>78</v>
      </c>
      <c r="E631" s="114" t="s">
        <v>77</v>
      </c>
    </row>
    <row r="632" spans="1:5" ht="12.6" customHeight="1" x14ac:dyDescent="0.2">
      <c r="A632" s="31">
        <v>8</v>
      </c>
      <c r="B632" s="31">
        <v>1</v>
      </c>
      <c r="C632" s="112">
        <v>31</v>
      </c>
      <c r="D632" s="114" t="s">
        <v>80</v>
      </c>
      <c r="E632" s="114" t="s">
        <v>79</v>
      </c>
    </row>
    <row r="633" spans="1:5" ht="12.6" customHeight="1" x14ac:dyDescent="0.2">
      <c r="A633" s="31">
        <v>8</v>
      </c>
      <c r="B633" s="31">
        <v>1</v>
      </c>
      <c r="C633" s="112">
        <v>32</v>
      </c>
      <c r="D633" s="114" t="s">
        <v>75</v>
      </c>
      <c r="E633" s="114" t="s">
        <v>81</v>
      </c>
    </row>
    <row r="634" spans="1:5" ht="12.6" customHeight="1" x14ac:dyDescent="0.2">
      <c r="A634" s="31">
        <v>8</v>
      </c>
      <c r="B634" s="31">
        <v>1</v>
      </c>
      <c r="C634" s="112">
        <v>33</v>
      </c>
      <c r="D634" s="114" t="s">
        <v>21</v>
      </c>
      <c r="E634" s="114" t="s">
        <v>85</v>
      </c>
    </row>
    <row r="635" spans="1:5" ht="12.6" customHeight="1" x14ac:dyDescent="0.2">
      <c r="A635" s="31">
        <v>8</v>
      </c>
      <c r="B635" s="31">
        <v>1</v>
      </c>
      <c r="C635" s="112">
        <v>34</v>
      </c>
      <c r="D635" s="114" t="s">
        <v>83</v>
      </c>
      <c r="E635" s="114" t="s">
        <v>87</v>
      </c>
    </row>
    <row r="636" spans="1:5" ht="12.6" customHeight="1" x14ac:dyDescent="0.2">
      <c r="A636" s="31">
        <v>8</v>
      </c>
      <c r="B636" s="31">
        <v>1</v>
      </c>
      <c r="C636" s="112">
        <v>35</v>
      </c>
      <c r="D636" s="114" t="s">
        <v>86</v>
      </c>
      <c r="E636" s="114" t="s">
        <v>88</v>
      </c>
    </row>
    <row r="637" spans="1:5" ht="12.6" customHeight="1" x14ac:dyDescent="0.2">
      <c r="A637" s="31">
        <v>8</v>
      </c>
      <c r="B637" s="31">
        <v>1</v>
      </c>
      <c r="C637" s="112">
        <v>36</v>
      </c>
      <c r="D637" s="114" t="s">
        <v>82</v>
      </c>
      <c r="E637" s="114" t="s">
        <v>84</v>
      </c>
    </row>
    <row r="638" spans="1:5" ht="12.6" customHeight="1" x14ac:dyDescent="0.2">
      <c r="A638" s="31">
        <v>8</v>
      </c>
      <c r="B638" s="31">
        <v>1</v>
      </c>
      <c r="C638" s="112">
        <v>37</v>
      </c>
      <c r="D638" s="114" t="s">
        <v>95</v>
      </c>
      <c r="E638" s="114" t="s">
        <v>23</v>
      </c>
    </row>
    <row r="639" spans="1:5" ht="12.6" customHeight="1" x14ac:dyDescent="0.2">
      <c r="A639" s="31">
        <v>8</v>
      </c>
      <c r="B639" s="31">
        <v>1</v>
      </c>
      <c r="C639" s="112">
        <v>38</v>
      </c>
      <c r="D639" s="114" t="s">
        <v>92</v>
      </c>
      <c r="E639" s="114" t="s">
        <v>94</v>
      </c>
    </row>
    <row r="640" spans="1:5" ht="12.6" customHeight="1" x14ac:dyDescent="0.2">
      <c r="A640" s="31">
        <v>8</v>
      </c>
      <c r="B640" s="31">
        <v>1</v>
      </c>
      <c r="C640" s="112">
        <v>39</v>
      </c>
      <c r="D640" s="114" t="s">
        <v>89</v>
      </c>
      <c r="E640" s="114" t="s">
        <v>93</v>
      </c>
    </row>
    <row r="641" spans="1:5" ht="12.6" customHeight="1" x14ac:dyDescent="0.2">
      <c r="A641" s="31">
        <v>8</v>
      </c>
      <c r="B641" s="31">
        <v>1</v>
      </c>
      <c r="C641" s="112">
        <v>40</v>
      </c>
      <c r="D641" s="114" t="s">
        <v>91</v>
      </c>
      <c r="E641" s="114" t="s">
        <v>90</v>
      </c>
    </row>
    <row r="642" spans="1:5" ht="12.6" customHeight="1" x14ac:dyDescent="0.2">
      <c r="A642" s="31">
        <v>8</v>
      </c>
      <c r="B642" s="31">
        <v>1</v>
      </c>
      <c r="C642" s="112">
        <v>41</v>
      </c>
      <c r="D642" s="114" t="s">
        <v>24</v>
      </c>
      <c r="E642" s="114" t="s">
        <v>97</v>
      </c>
    </row>
    <row r="643" spans="1:5" ht="12.6" customHeight="1" x14ac:dyDescent="0.2">
      <c r="A643" s="31">
        <v>8</v>
      </c>
      <c r="B643" s="31">
        <v>1</v>
      </c>
      <c r="C643" s="112">
        <v>42</v>
      </c>
      <c r="D643" s="114" t="s">
        <v>101</v>
      </c>
      <c r="E643" s="114" t="s">
        <v>96</v>
      </c>
    </row>
    <row r="644" spans="1:5" ht="12.6" customHeight="1" x14ac:dyDescent="0.2">
      <c r="A644" s="31">
        <v>8</v>
      </c>
      <c r="B644" s="31">
        <v>1</v>
      </c>
      <c r="C644" s="112">
        <v>43</v>
      </c>
      <c r="D644" s="114" t="s">
        <v>98</v>
      </c>
      <c r="E644" s="114" t="s">
        <v>99</v>
      </c>
    </row>
    <row r="645" spans="1:5" ht="12.6" customHeight="1" x14ac:dyDescent="0.2">
      <c r="A645" s="31">
        <v>8</v>
      </c>
      <c r="B645" s="31">
        <v>1</v>
      </c>
      <c r="C645" s="112">
        <v>44</v>
      </c>
      <c r="D645" s="114" t="s">
        <v>102</v>
      </c>
      <c r="E645" s="114" t="s">
        <v>100</v>
      </c>
    </row>
    <row r="646" spans="1:5" ht="12.6" customHeight="1" x14ac:dyDescent="0.2">
      <c r="A646" s="31">
        <v>8</v>
      </c>
      <c r="B646" s="31">
        <v>1</v>
      </c>
      <c r="C646" s="112">
        <v>45</v>
      </c>
      <c r="D646" s="114" t="s">
        <v>107</v>
      </c>
      <c r="E646" s="114" t="s">
        <v>25</v>
      </c>
    </row>
    <row r="647" spans="1:5" ht="12.6" customHeight="1" x14ac:dyDescent="0.2">
      <c r="A647" s="31">
        <v>8</v>
      </c>
      <c r="B647" s="31">
        <v>1</v>
      </c>
      <c r="C647" s="112">
        <v>46</v>
      </c>
      <c r="D647" s="114" t="s">
        <v>103</v>
      </c>
      <c r="E647" s="114" t="s">
        <v>105</v>
      </c>
    </row>
    <row r="648" spans="1:5" ht="12.6" customHeight="1" x14ac:dyDescent="0.2">
      <c r="A648" s="31">
        <v>8</v>
      </c>
      <c r="B648" s="31">
        <v>1</v>
      </c>
      <c r="C648" s="112">
        <v>47</v>
      </c>
      <c r="D648" s="114" t="s">
        <v>108</v>
      </c>
      <c r="E648" s="114" t="s">
        <v>106</v>
      </c>
    </row>
    <row r="649" spans="1:5" ht="12.6" customHeight="1" x14ac:dyDescent="0.2">
      <c r="A649" s="31">
        <v>8</v>
      </c>
      <c r="B649" s="31">
        <v>1</v>
      </c>
      <c r="C649" s="112">
        <v>48</v>
      </c>
      <c r="D649" s="114" t="s">
        <v>109</v>
      </c>
      <c r="E649" s="114" t="s">
        <v>104</v>
      </c>
    </row>
    <row r="650" spans="1:5" ht="12.6" customHeight="1" x14ac:dyDescent="0.2">
      <c r="A650" s="31">
        <v>8</v>
      </c>
      <c r="B650" s="31">
        <v>1</v>
      </c>
      <c r="C650" s="112">
        <v>49</v>
      </c>
      <c r="D650" s="114" t="s">
        <v>139</v>
      </c>
      <c r="E650" s="114" t="s">
        <v>143</v>
      </c>
    </row>
    <row r="651" spans="1:5" ht="12.6" customHeight="1" x14ac:dyDescent="0.2">
      <c r="A651" s="31">
        <v>8</v>
      </c>
      <c r="B651" s="31">
        <v>1</v>
      </c>
      <c r="C651" s="112">
        <v>50</v>
      </c>
      <c r="D651" s="114" t="s">
        <v>140</v>
      </c>
      <c r="E651" s="114" t="s">
        <v>144</v>
      </c>
    </row>
    <row r="652" spans="1:5" ht="12.6" customHeight="1" x14ac:dyDescent="0.2">
      <c r="A652" s="31">
        <v>8</v>
      </c>
      <c r="B652" s="31">
        <v>1</v>
      </c>
      <c r="C652" s="112">
        <v>51</v>
      </c>
      <c r="D652" s="114" t="s">
        <v>138</v>
      </c>
      <c r="E652" s="114" t="s">
        <v>146</v>
      </c>
    </row>
    <row r="653" spans="1:5" ht="12.6" customHeight="1" x14ac:dyDescent="0.2">
      <c r="A653" s="31">
        <v>8</v>
      </c>
      <c r="B653" s="31">
        <v>1</v>
      </c>
      <c r="C653" s="112">
        <v>52</v>
      </c>
      <c r="D653" s="114" t="s">
        <v>141</v>
      </c>
      <c r="E653" s="114" t="s">
        <v>142</v>
      </c>
    </row>
    <row r="654" spans="1:5" ht="12.6" customHeight="1" x14ac:dyDescent="0.2">
      <c r="A654" s="31">
        <v>8</v>
      </c>
      <c r="B654" s="31">
        <v>1</v>
      </c>
      <c r="C654" s="112">
        <v>53</v>
      </c>
      <c r="D654" s="114" t="s">
        <v>151</v>
      </c>
      <c r="E654" s="114" t="s">
        <v>147</v>
      </c>
    </row>
    <row r="655" spans="1:5" ht="12.6" customHeight="1" x14ac:dyDescent="0.2">
      <c r="A655" s="31">
        <v>8</v>
      </c>
      <c r="B655" s="31">
        <v>1</v>
      </c>
      <c r="C655" s="112">
        <v>54</v>
      </c>
      <c r="D655" s="114" t="s">
        <v>148</v>
      </c>
      <c r="E655" s="114" t="s">
        <v>150</v>
      </c>
    </row>
    <row r="656" spans="1:5" ht="12.6" customHeight="1" x14ac:dyDescent="0.2">
      <c r="A656" s="31">
        <v>8</v>
      </c>
      <c r="B656" s="31">
        <v>1</v>
      </c>
      <c r="C656" s="112">
        <v>55</v>
      </c>
      <c r="D656" s="114" t="s">
        <v>149</v>
      </c>
      <c r="E656" s="114" t="s">
        <v>145</v>
      </c>
    </row>
    <row r="657" spans="1:5" ht="12.6" customHeight="1" x14ac:dyDescent="0.2">
      <c r="A657" s="31">
        <v>8</v>
      </c>
      <c r="B657" s="31">
        <v>1</v>
      </c>
      <c r="C657" s="112">
        <v>56</v>
      </c>
      <c r="D657" s="114" t="s">
        <v>153</v>
      </c>
      <c r="E657" s="114" t="s">
        <v>152</v>
      </c>
    </row>
    <row r="658" spans="1:5" ht="12.6" customHeight="1" x14ac:dyDescent="0.2">
      <c r="A658" s="31">
        <v>8</v>
      </c>
      <c r="B658" s="31">
        <v>1</v>
      </c>
      <c r="C658" s="112">
        <v>57</v>
      </c>
      <c r="D658" s="114" t="s">
        <v>162</v>
      </c>
      <c r="E658" s="114" t="s">
        <v>154</v>
      </c>
    </row>
    <row r="659" spans="1:5" ht="12.6" customHeight="1" x14ac:dyDescent="0.2">
      <c r="A659" s="31">
        <v>8</v>
      </c>
      <c r="B659" s="31">
        <v>1</v>
      </c>
      <c r="C659" s="112">
        <v>58</v>
      </c>
      <c r="D659" s="114" t="s">
        <v>158</v>
      </c>
      <c r="E659" s="114" t="s">
        <v>156</v>
      </c>
    </row>
    <row r="660" spans="1:5" ht="12.6" customHeight="1" x14ac:dyDescent="0.2">
      <c r="A660" s="31">
        <v>8</v>
      </c>
      <c r="B660" s="31">
        <v>1</v>
      </c>
      <c r="C660" s="112">
        <v>59</v>
      </c>
      <c r="D660" s="114" t="s">
        <v>160</v>
      </c>
      <c r="E660" s="114" t="s">
        <v>157</v>
      </c>
    </row>
    <row r="661" spans="1:5" ht="12.6" customHeight="1" x14ac:dyDescent="0.2">
      <c r="A661" s="31">
        <v>8</v>
      </c>
      <c r="B661" s="31">
        <v>1</v>
      </c>
      <c r="C661" s="112">
        <v>60</v>
      </c>
      <c r="D661" s="114" t="s">
        <v>155</v>
      </c>
      <c r="E661" s="114" t="s">
        <v>159</v>
      </c>
    </row>
    <row r="662" spans="1:5" ht="12.6" customHeight="1" x14ac:dyDescent="0.2">
      <c r="A662" s="31">
        <v>8</v>
      </c>
      <c r="B662" s="31">
        <v>1</v>
      </c>
      <c r="C662" s="112">
        <v>61</v>
      </c>
      <c r="D662" s="114" t="s">
        <v>167</v>
      </c>
      <c r="E662" s="114" t="s">
        <v>163</v>
      </c>
    </row>
    <row r="663" spans="1:5" ht="12.6" customHeight="1" x14ac:dyDescent="0.2">
      <c r="A663" s="31">
        <v>8</v>
      </c>
      <c r="B663" s="31">
        <v>1</v>
      </c>
      <c r="C663" s="112">
        <v>62</v>
      </c>
      <c r="D663" s="114" t="s">
        <v>164</v>
      </c>
      <c r="E663" s="114" t="s">
        <v>166</v>
      </c>
    </row>
    <row r="664" spans="1:5" ht="12.6" customHeight="1" x14ac:dyDescent="0.2">
      <c r="A664" s="31">
        <v>8</v>
      </c>
      <c r="B664" s="31">
        <v>1</v>
      </c>
      <c r="C664" s="112">
        <v>63</v>
      </c>
      <c r="D664" s="114" t="s">
        <v>169</v>
      </c>
      <c r="E664" s="114" t="s">
        <v>165</v>
      </c>
    </row>
    <row r="665" spans="1:5" ht="12.6" customHeight="1" x14ac:dyDescent="0.2">
      <c r="A665" s="31">
        <v>8</v>
      </c>
      <c r="B665" s="31">
        <v>1</v>
      </c>
      <c r="C665" s="112">
        <v>64</v>
      </c>
      <c r="D665" s="114" t="s">
        <v>168</v>
      </c>
      <c r="E665" s="114" t="s">
        <v>161</v>
      </c>
    </row>
    <row r="666" spans="1:5" ht="12.6" customHeight="1" x14ac:dyDescent="0.2">
      <c r="A666" s="31">
        <v>8</v>
      </c>
      <c r="B666" s="31">
        <v>2</v>
      </c>
      <c r="C666" s="112">
        <v>1</v>
      </c>
      <c r="D666" s="114" t="s">
        <v>26</v>
      </c>
      <c r="E666" s="114" t="s">
        <v>22</v>
      </c>
    </row>
    <row r="667" spans="1:5" ht="12.6" customHeight="1" x14ac:dyDescent="0.2">
      <c r="A667" s="31">
        <v>8</v>
      </c>
      <c r="B667" s="31">
        <v>2</v>
      </c>
      <c r="C667" s="112">
        <v>2</v>
      </c>
      <c r="D667" s="114" t="s">
        <v>31</v>
      </c>
      <c r="E667" s="114" t="s">
        <v>32</v>
      </c>
    </row>
    <row r="668" spans="1:5" ht="12.6" customHeight="1" x14ac:dyDescent="0.2">
      <c r="A668" s="31">
        <v>8</v>
      </c>
      <c r="B668" s="31">
        <v>2</v>
      </c>
      <c r="C668" s="112">
        <v>3</v>
      </c>
      <c r="D668" s="114" t="s">
        <v>28</v>
      </c>
      <c r="E668" s="114" t="s">
        <v>27</v>
      </c>
    </row>
    <row r="669" spans="1:5" ht="12.6" customHeight="1" x14ac:dyDescent="0.2">
      <c r="A669" s="31">
        <v>8</v>
      </c>
      <c r="B669" s="31">
        <v>2</v>
      </c>
      <c r="C669" s="112">
        <v>4</v>
      </c>
      <c r="D669" s="114" t="s">
        <v>29</v>
      </c>
      <c r="E669" s="114" t="s">
        <v>30</v>
      </c>
    </row>
    <row r="670" spans="1:5" ht="12.6" customHeight="1" x14ac:dyDescent="0.2">
      <c r="A670" s="31">
        <v>8</v>
      </c>
      <c r="B670" s="31">
        <v>2</v>
      </c>
      <c r="C670" s="112">
        <v>5</v>
      </c>
      <c r="D670" s="114" t="s">
        <v>14</v>
      </c>
      <c r="E670" s="114" t="s">
        <v>35</v>
      </c>
    </row>
    <row r="671" spans="1:5" ht="12.6" customHeight="1" x14ac:dyDescent="0.2">
      <c r="A671" s="31">
        <v>8</v>
      </c>
      <c r="B671" s="31">
        <v>2</v>
      </c>
      <c r="C671" s="112">
        <v>6</v>
      </c>
      <c r="D671" s="114" t="s">
        <v>33</v>
      </c>
      <c r="E671" s="114" t="s">
        <v>38</v>
      </c>
    </row>
    <row r="672" spans="1:5" ht="12.6" customHeight="1" x14ac:dyDescent="0.2">
      <c r="A672" s="31">
        <v>8</v>
      </c>
      <c r="B672" s="31">
        <v>2</v>
      </c>
      <c r="C672" s="112">
        <v>7</v>
      </c>
      <c r="D672" s="114" t="s">
        <v>36</v>
      </c>
      <c r="E672" s="114" t="s">
        <v>37</v>
      </c>
    </row>
    <row r="673" spans="1:5" ht="12.6" customHeight="1" x14ac:dyDescent="0.2">
      <c r="A673" s="31">
        <v>8</v>
      </c>
      <c r="B673" s="31">
        <v>2</v>
      </c>
      <c r="C673" s="112">
        <v>8</v>
      </c>
      <c r="D673" s="114" t="s">
        <v>34</v>
      </c>
      <c r="E673" s="114" t="s">
        <v>39</v>
      </c>
    </row>
    <row r="674" spans="1:5" ht="12.6" customHeight="1" x14ac:dyDescent="0.2">
      <c r="A674" s="31">
        <v>8</v>
      </c>
      <c r="B674" s="31">
        <v>2</v>
      </c>
      <c r="C674" s="112">
        <v>9</v>
      </c>
      <c r="D674" s="114" t="s">
        <v>41</v>
      </c>
      <c r="E674" s="114" t="s">
        <v>15</v>
      </c>
    </row>
    <row r="675" spans="1:5" ht="12.6" customHeight="1" x14ac:dyDescent="0.2">
      <c r="A675" s="31">
        <v>8</v>
      </c>
      <c r="B675" s="31">
        <v>2</v>
      </c>
      <c r="C675" s="112">
        <v>10</v>
      </c>
      <c r="D675" s="114" t="s">
        <v>43</v>
      </c>
      <c r="E675" s="114" t="s">
        <v>45</v>
      </c>
    </row>
    <row r="676" spans="1:5" ht="12.6" customHeight="1" x14ac:dyDescent="0.2">
      <c r="A676" s="31">
        <v>8</v>
      </c>
      <c r="B676" s="31">
        <v>2</v>
      </c>
      <c r="C676" s="112">
        <v>11</v>
      </c>
      <c r="D676" s="114" t="s">
        <v>44</v>
      </c>
      <c r="E676" s="114" t="s">
        <v>40</v>
      </c>
    </row>
    <row r="677" spans="1:5" ht="12.6" customHeight="1" x14ac:dyDescent="0.2">
      <c r="A677" s="31">
        <v>8</v>
      </c>
      <c r="B677" s="31">
        <v>2</v>
      </c>
      <c r="C677" s="112">
        <v>12</v>
      </c>
      <c r="D677" s="114" t="s">
        <v>46</v>
      </c>
      <c r="E677" s="114" t="s">
        <v>42</v>
      </c>
    </row>
    <row r="678" spans="1:5" ht="12.6" customHeight="1" x14ac:dyDescent="0.2">
      <c r="A678" s="31">
        <v>8</v>
      </c>
      <c r="B678" s="31">
        <v>2</v>
      </c>
      <c r="C678" s="112">
        <v>13</v>
      </c>
      <c r="D678" s="114" t="s">
        <v>16</v>
      </c>
      <c r="E678" s="114" t="s">
        <v>51</v>
      </c>
    </row>
    <row r="679" spans="1:5" ht="12.6" customHeight="1" x14ac:dyDescent="0.2">
      <c r="A679" s="31">
        <v>8</v>
      </c>
      <c r="B679" s="31">
        <v>2</v>
      </c>
      <c r="C679" s="112">
        <v>14</v>
      </c>
      <c r="D679" s="114" t="s">
        <v>50</v>
      </c>
      <c r="E679" s="114" t="s">
        <v>47</v>
      </c>
    </row>
    <row r="680" spans="1:5" ht="12.6" customHeight="1" x14ac:dyDescent="0.2">
      <c r="A680" s="31">
        <v>8</v>
      </c>
      <c r="B680" s="31">
        <v>2</v>
      </c>
      <c r="C680" s="112">
        <v>15</v>
      </c>
      <c r="D680" s="114" t="s">
        <v>53</v>
      </c>
      <c r="E680" s="114" t="s">
        <v>52</v>
      </c>
    </row>
    <row r="681" spans="1:5" ht="12.6" customHeight="1" x14ac:dyDescent="0.2">
      <c r="A681" s="31">
        <v>8</v>
      </c>
      <c r="B681" s="31">
        <v>2</v>
      </c>
      <c r="C681" s="112">
        <v>16</v>
      </c>
      <c r="D681" s="114" t="s">
        <v>48</v>
      </c>
      <c r="E681" s="114" t="s">
        <v>49</v>
      </c>
    </row>
    <row r="682" spans="1:5" ht="12.6" customHeight="1" x14ac:dyDescent="0.2">
      <c r="A682" s="31">
        <v>8</v>
      </c>
      <c r="B682" s="112">
        <v>2</v>
      </c>
      <c r="C682" s="112">
        <v>17</v>
      </c>
      <c r="D682" s="114" t="s">
        <v>60</v>
      </c>
      <c r="E682" s="114" t="s">
        <v>17</v>
      </c>
    </row>
    <row r="683" spans="1:5" ht="12.6" customHeight="1" x14ac:dyDescent="0.2">
      <c r="A683" s="31">
        <v>8</v>
      </c>
      <c r="B683" s="112">
        <v>2</v>
      </c>
      <c r="C683" s="112">
        <v>18</v>
      </c>
      <c r="D683" s="114" t="s">
        <v>58</v>
      </c>
      <c r="E683" s="114" t="s">
        <v>56</v>
      </c>
    </row>
    <row r="684" spans="1:5" ht="12.6" customHeight="1" x14ac:dyDescent="0.2">
      <c r="A684" s="31">
        <v>8</v>
      </c>
      <c r="B684" s="112">
        <v>2</v>
      </c>
      <c r="C684" s="112">
        <v>19</v>
      </c>
      <c r="D684" s="114" t="s">
        <v>57</v>
      </c>
      <c r="E684" s="114" t="s">
        <v>59</v>
      </c>
    </row>
    <row r="685" spans="1:5" ht="12.6" customHeight="1" x14ac:dyDescent="0.2">
      <c r="A685" s="31">
        <v>8</v>
      </c>
      <c r="B685" s="112">
        <v>2</v>
      </c>
      <c r="C685" s="112">
        <v>20</v>
      </c>
      <c r="D685" s="114" t="s">
        <v>54</v>
      </c>
      <c r="E685" s="114" t="s">
        <v>55</v>
      </c>
    </row>
    <row r="686" spans="1:5" ht="12.6" customHeight="1" x14ac:dyDescent="0.2">
      <c r="A686" s="31">
        <v>8</v>
      </c>
      <c r="B686" s="112">
        <v>2</v>
      </c>
      <c r="C686" s="112">
        <v>21</v>
      </c>
      <c r="D686" s="114" t="s">
        <v>18</v>
      </c>
      <c r="E686" s="114" t="s">
        <v>64</v>
      </c>
    </row>
    <row r="687" spans="1:5" ht="12.6" customHeight="1" x14ac:dyDescent="0.2">
      <c r="A687" s="31">
        <v>8</v>
      </c>
      <c r="B687" s="112">
        <v>2</v>
      </c>
      <c r="C687" s="112">
        <v>22</v>
      </c>
      <c r="D687" s="114" t="s">
        <v>61</v>
      </c>
      <c r="E687" s="114" t="s">
        <v>62</v>
      </c>
    </row>
    <row r="688" spans="1:5" ht="12.6" customHeight="1" x14ac:dyDescent="0.2">
      <c r="A688" s="31">
        <v>8</v>
      </c>
      <c r="B688" s="112">
        <v>2</v>
      </c>
      <c r="C688" s="112">
        <v>23</v>
      </c>
      <c r="D688" s="114" t="s">
        <v>63</v>
      </c>
      <c r="E688" s="114" t="s">
        <v>65</v>
      </c>
    </row>
    <row r="689" spans="1:5" ht="12.6" customHeight="1" x14ac:dyDescent="0.2">
      <c r="A689" s="31">
        <v>8</v>
      </c>
      <c r="B689" s="112">
        <v>2</v>
      </c>
      <c r="C689" s="112">
        <v>24</v>
      </c>
      <c r="D689" s="114" t="s">
        <v>66</v>
      </c>
      <c r="E689" s="114" t="s">
        <v>67</v>
      </c>
    </row>
    <row r="690" spans="1:5" ht="12.6" customHeight="1" x14ac:dyDescent="0.2">
      <c r="A690" s="31">
        <v>8</v>
      </c>
      <c r="B690" s="112">
        <v>2</v>
      </c>
      <c r="C690" s="112">
        <v>25</v>
      </c>
      <c r="D690" s="114" t="s">
        <v>69</v>
      </c>
      <c r="E690" s="114" t="s">
        <v>19</v>
      </c>
    </row>
    <row r="691" spans="1:5" ht="12.6" customHeight="1" x14ac:dyDescent="0.2">
      <c r="A691" s="31">
        <v>8</v>
      </c>
      <c r="B691" s="112">
        <v>2</v>
      </c>
      <c r="C691" s="112">
        <v>26</v>
      </c>
      <c r="D691" s="114" t="s">
        <v>71</v>
      </c>
      <c r="E691" s="114" t="s">
        <v>68</v>
      </c>
    </row>
    <row r="692" spans="1:5" ht="12.6" customHeight="1" x14ac:dyDescent="0.2">
      <c r="A692" s="31">
        <v>8</v>
      </c>
      <c r="B692" s="112">
        <v>2</v>
      </c>
      <c r="C692" s="112">
        <v>27</v>
      </c>
      <c r="D692" s="114" t="s">
        <v>73</v>
      </c>
      <c r="E692" s="114" t="s">
        <v>70</v>
      </c>
    </row>
    <row r="693" spans="1:5" ht="12.6" customHeight="1" x14ac:dyDescent="0.2">
      <c r="A693" s="31">
        <v>8</v>
      </c>
      <c r="B693" s="112">
        <v>2</v>
      </c>
      <c r="C693" s="112">
        <v>28</v>
      </c>
      <c r="D693" s="114" t="s">
        <v>72</v>
      </c>
      <c r="E693" s="114" t="s">
        <v>74</v>
      </c>
    </row>
    <row r="694" spans="1:5" ht="12.6" customHeight="1" x14ac:dyDescent="0.2">
      <c r="A694" s="31">
        <v>8</v>
      </c>
      <c r="B694" s="112">
        <v>2</v>
      </c>
      <c r="C694" s="112">
        <v>29</v>
      </c>
      <c r="D694" s="114" t="s">
        <v>20</v>
      </c>
      <c r="E694" s="114" t="s">
        <v>78</v>
      </c>
    </row>
    <row r="695" spans="1:5" ht="12.6" customHeight="1" x14ac:dyDescent="0.2">
      <c r="A695" s="31">
        <v>8</v>
      </c>
      <c r="B695" s="112">
        <v>2</v>
      </c>
      <c r="C695" s="112">
        <v>30</v>
      </c>
      <c r="D695" s="114" t="s">
        <v>81</v>
      </c>
      <c r="E695" s="114" t="s">
        <v>76</v>
      </c>
    </row>
    <row r="696" spans="1:5" ht="12.6" customHeight="1" x14ac:dyDescent="0.2">
      <c r="A696" s="31">
        <v>8</v>
      </c>
      <c r="B696" s="112">
        <v>2</v>
      </c>
      <c r="C696" s="112">
        <v>31</v>
      </c>
      <c r="D696" s="114" t="s">
        <v>77</v>
      </c>
      <c r="E696" s="114" t="s">
        <v>80</v>
      </c>
    </row>
    <row r="697" spans="1:5" ht="12.6" customHeight="1" x14ac:dyDescent="0.2">
      <c r="A697" s="31">
        <v>8</v>
      </c>
      <c r="B697" s="112">
        <v>2</v>
      </c>
      <c r="C697" s="112">
        <v>32</v>
      </c>
      <c r="D697" s="114" t="s">
        <v>79</v>
      </c>
      <c r="E697" s="114" t="s">
        <v>75</v>
      </c>
    </row>
    <row r="698" spans="1:5" ht="12.6" customHeight="1" x14ac:dyDescent="0.2">
      <c r="A698" s="31">
        <v>8</v>
      </c>
      <c r="B698" s="112">
        <v>2</v>
      </c>
      <c r="C698" s="112">
        <v>33</v>
      </c>
      <c r="D698" s="114" t="s">
        <v>84</v>
      </c>
      <c r="E698" s="114" t="s">
        <v>21</v>
      </c>
    </row>
    <row r="699" spans="1:5" ht="12.6" customHeight="1" x14ac:dyDescent="0.2">
      <c r="A699" s="31">
        <v>8</v>
      </c>
      <c r="B699" s="112">
        <v>2</v>
      </c>
      <c r="C699" s="112">
        <v>34</v>
      </c>
      <c r="D699" s="114" t="s">
        <v>85</v>
      </c>
      <c r="E699" s="114" t="s">
        <v>83</v>
      </c>
    </row>
    <row r="700" spans="1:5" ht="12.6" customHeight="1" x14ac:dyDescent="0.2">
      <c r="A700" s="31">
        <v>8</v>
      </c>
      <c r="B700" s="112">
        <v>2</v>
      </c>
      <c r="C700" s="112">
        <v>35</v>
      </c>
      <c r="D700" s="114" t="s">
        <v>87</v>
      </c>
      <c r="E700" s="114" t="s">
        <v>86</v>
      </c>
    </row>
    <row r="701" spans="1:5" ht="12.6" customHeight="1" x14ac:dyDescent="0.2">
      <c r="A701" s="31">
        <v>8</v>
      </c>
      <c r="B701" s="112">
        <v>2</v>
      </c>
      <c r="C701" s="112">
        <v>36</v>
      </c>
      <c r="D701" s="114" t="s">
        <v>88</v>
      </c>
      <c r="E701" s="114" t="s">
        <v>82</v>
      </c>
    </row>
    <row r="702" spans="1:5" ht="12.6" customHeight="1" x14ac:dyDescent="0.2">
      <c r="A702" s="31">
        <v>8</v>
      </c>
      <c r="B702" s="112">
        <v>2</v>
      </c>
      <c r="C702" s="112">
        <v>37</v>
      </c>
      <c r="D702" s="114" t="s">
        <v>23</v>
      </c>
      <c r="E702" s="114" t="s">
        <v>92</v>
      </c>
    </row>
    <row r="703" spans="1:5" ht="12.6" customHeight="1" x14ac:dyDescent="0.2">
      <c r="A703" s="31">
        <v>8</v>
      </c>
      <c r="B703" s="112">
        <v>2</v>
      </c>
      <c r="C703" s="112">
        <v>38</v>
      </c>
      <c r="D703" s="114" t="s">
        <v>94</v>
      </c>
      <c r="E703" s="114" t="s">
        <v>89</v>
      </c>
    </row>
    <row r="704" spans="1:5" ht="12.6" customHeight="1" x14ac:dyDescent="0.2">
      <c r="A704" s="31">
        <v>8</v>
      </c>
      <c r="B704" s="112">
        <v>2</v>
      </c>
      <c r="C704" s="112">
        <v>39</v>
      </c>
      <c r="D704" s="114" t="s">
        <v>93</v>
      </c>
      <c r="E704" s="114" t="s">
        <v>91</v>
      </c>
    </row>
    <row r="705" spans="1:5" ht="12.6" customHeight="1" x14ac:dyDescent="0.2">
      <c r="A705" s="31">
        <v>8</v>
      </c>
      <c r="B705" s="112">
        <v>2</v>
      </c>
      <c r="C705" s="112">
        <v>40</v>
      </c>
      <c r="D705" s="114" t="s">
        <v>90</v>
      </c>
      <c r="E705" s="114" t="s">
        <v>95</v>
      </c>
    </row>
    <row r="706" spans="1:5" ht="12.6" customHeight="1" x14ac:dyDescent="0.2">
      <c r="A706" s="31">
        <v>8</v>
      </c>
      <c r="B706" s="112">
        <v>2</v>
      </c>
      <c r="C706" s="112">
        <v>41</v>
      </c>
      <c r="D706" s="114" t="s">
        <v>99</v>
      </c>
      <c r="E706" s="114" t="s">
        <v>24</v>
      </c>
    </row>
    <row r="707" spans="1:5" ht="12.6" customHeight="1" x14ac:dyDescent="0.2">
      <c r="A707" s="31">
        <v>8</v>
      </c>
      <c r="B707" s="112">
        <v>2</v>
      </c>
      <c r="C707" s="112">
        <v>42</v>
      </c>
      <c r="D707" s="114" t="s">
        <v>97</v>
      </c>
      <c r="E707" s="114" t="s">
        <v>101</v>
      </c>
    </row>
    <row r="708" spans="1:5" ht="12.6" customHeight="1" x14ac:dyDescent="0.2">
      <c r="A708" s="31">
        <v>8</v>
      </c>
      <c r="B708" s="112">
        <v>2</v>
      </c>
      <c r="C708" s="112">
        <v>43</v>
      </c>
      <c r="D708" s="114" t="s">
        <v>96</v>
      </c>
      <c r="E708" s="114" t="s">
        <v>102</v>
      </c>
    </row>
    <row r="709" spans="1:5" ht="12.6" customHeight="1" x14ac:dyDescent="0.2">
      <c r="A709" s="31">
        <v>8</v>
      </c>
      <c r="B709" s="112">
        <v>2</v>
      </c>
      <c r="C709" s="112">
        <v>44</v>
      </c>
      <c r="D709" s="114" t="s">
        <v>100</v>
      </c>
      <c r="E709" s="114" t="s">
        <v>98</v>
      </c>
    </row>
    <row r="710" spans="1:5" ht="12.6" customHeight="1" x14ac:dyDescent="0.2">
      <c r="A710" s="31">
        <v>8</v>
      </c>
      <c r="B710" s="112">
        <v>2</v>
      </c>
      <c r="C710" s="112">
        <v>45</v>
      </c>
      <c r="D710" s="114" t="s">
        <v>25</v>
      </c>
      <c r="E710" s="114" t="s">
        <v>109</v>
      </c>
    </row>
    <row r="711" spans="1:5" ht="12.6" customHeight="1" x14ac:dyDescent="0.2">
      <c r="A711" s="31">
        <v>8</v>
      </c>
      <c r="B711" s="112">
        <v>2</v>
      </c>
      <c r="C711" s="112">
        <v>46</v>
      </c>
      <c r="D711" s="114" t="s">
        <v>105</v>
      </c>
      <c r="E711" s="114" t="s">
        <v>107</v>
      </c>
    </row>
    <row r="712" spans="1:5" ht="12.6" customHeight="1" x14ac:dyDescent="0.2">
      <c r="A712" s="31">
        <v>8</v>
      </c>
      <c r="B712" s="112">
        <v>2</v>
      </c>
      <c r="C712" s="112">
        <v>47</v>
      </c>
      <c r="D712" s="114" t="s">
        <v>106</v>
      </c>
      <c r="E712" s="114" t="s">
        <v>103</v>
      </c>
    </row>
    <row r="713" spans="1:5" ht="12.6" customHeight="1" x14ac:dyDescent="0.2">
      <c r="A713" s="31">
        <v>8</v>
      </c>
      <c r="B713" s="112">
        <v>2</v>
      </c>
      <c r="C713" s="112">
        <v>48</v>
      </c>
      <c r="D713" s="114" t="s">
        <v>104</v>
      </c>
      <c r="E713" s="114" t="s">
        <v>108</v>
      </c>
    </row>
    <row r="714" spans="1:5" ht="12.6" customHeight="1" x14ac:dyDescent="0.2">
      <c r="A714" s="31">
        <v>8</v>
      </c>
      <c r="B714" s="112">
        <v>2</v>
      </c>
      <c r="C714" s="112">
        <v>49</v>
      </c>
      <c r="D714" s="114" t="s">
        <v>146</v>
      </c>
      <c r="E714" s="114" t="s">
        <v>139</v>
      </c>
    </row>
    <row r="715" spans="1:5" ht="12.6" customHeight="1" x14ac:dyDescent="0.2">
      <c r="A715" s="31">
        <v>8</v>
      </c>
      <c r="B715" s="112">
        <v>2</v>
      </c>
      <c r="C715" s="112">
        <v>50</v>
      </c>
      <c r="D715" s="114" t="s">
        <v>143</v>
      </c>
      <c r="E715" s="114" t="s">
        <v>140</v>
      </c>
    </row>
    <row r="716" spans="1:5" ht="12.6" customHeight="1" x14ac:dyDescent="0.2">
      <c r="A716" s="31">
        <v>8</v>
      </c>
      <c r="B716" s="112">
        <v>2</v>
      </c>
      <c r="C716" s="112">
        <v>51</v>
      </c>
      <c r="D716" s="114" t="s">
        <v>142</v>
      </c>
      <c r="E716" s="114" t="s">
        <v>138</v>
      </c>
    </row>
    <row r="717" spans="1:5" ht="12.6" customHeight="1" x14ac:dyDescent="0.2">
      <c r="A717" s="31">
        <v>8</v>
      </c>
      <c r="B717" s="112">
        <v>2</v>
      </c>
      <c r="C717" s="112">
        <v>52</v>
      </c>
      <c r="D717" s="114" t="s">
        <v>144</v>
      </c>
      <c r="E717" s="114" t="s">
        <v>141</v>
      </c>
    </row>
    <row r="718" spans="1:5" ht="12.6" customHeight="1" x14ac:dyDescent="0.2">
      <c r="A718" s="31">
        <v>8</v>
      </c>
      <c r="B718" s="112">
        <v>2</v>
      </c>
      <c r="C718" s="112">
        <v>53</v>
      </c>
      <c r="D718" s="114" t="s">
        <v>147</v>
      </c>
      <c r="E718" s="114" t="s">
        <v>153</v>
      </c>
    </row>
    <row r="719" spans="1:5" ht="12.6" customHeight="1" x14ac:dyDescent="0.2">
      <c r="A719" s="31">
        <v>8</v>
      </c>
      <c r="B719" s="112">
        <v>2</v>
      </c>
      <c r="C719" s="112">
        <v>54</v>
      </c>
      <c r="D719" s="114" t="s">
        <v>150</v>
      </c>
      <c r="E719" s="114" t="s">
        <v>151</v>
      </c>
    </row>
    <row r="720" spans="1:5" ht="12.6" customHeight="1" x14ac:dyDescent="0.2">
      <c r="A720" s="31">
        <v>8</v>
      </c>
      <c r="B720" s="112">
        <v>2</v>
      </c>
      <c r="C720" s="112">
        <v>55</v>
      </c>
      <c r="D720" s="114" t="s">
        <v>145</v>
      </c>
      <c r="E720" s="114" t="s">
        <v>148</v>
      </c>
    </row>
    <row r="721" spans="1:5" ht="12.6" customHeight="1" x14ac:dyDescent="0.2">
      <c r="A721" s="31">
        <v>8</v>
      </c>
      <c r="B721" s="112">
        <v>2</v>
      </c>
      <c r="C721" s="112">
        <v>56</v>
      </c>
      <c r="D721" s="114" t="s">
        <v>152</v>
      </c>
      <c r="E721" s="114" t="s">
        <v>149</v>
      </c>
    </row>
    <row r="722" spans="1:5" ht="12.6" customHeight="1" x14ac:dyDescent="0.2">
      <c r="A722" s="31">
        <v>8</v>
      </c>
      <c r="B722" s="112">
        <v>2</v>
      </c>
      <c r="C722" s="112">
        <v>57</v>
      </c>
      <c r="D722" s="114" t="s">
        <v>156</v>
      </c>
      <c r="E722" s="114" t="s">
        <v>162</v>
      </c>
    </row>
    <row r="723" spans="1:5" ht="12.6" customHeight="1" x14ac:dyDescent="0.2">
      <c r="A723" s="31">
        <v>8</v>
      </c>
      <c r="B723" s="112">
        <v>2</v>
      </c>
      <c r="C723" s="112">
        <v>58</v>
      </c>
      <c r="D723" s="114" t="s">
        <v>154</v>
      </c>
      <c r="E723" s="114" t="s">
        <v>155</v>
      </c>
    </row>
    <row r="724" spans="1:5" ht="12.6" customHeight="1" x14ac:dyDescent="0.2">
      <c r="A724" s="31">
        <v>8</v>
      </c>
      <c r="B724" s="112">
        <v>2</v>
      </c>
      <c r="C724" s="112">
        <v>59</v>
      </c>
      <c r="D724" s="114" t="s">
        <v>157</v>
      </c>
      <c r="E724" s="114" t="s">
        <v>158</v>
      </c>
    </row>
    <row r="725" spans="1:5" ht="12.6" customHeight="1" x14ac:dyDescent="0.2">
      <c r="A725" s="31">
        <v>8</v>
      </c>
      <c r="B725" s="112">
        <v>2</v>
      </c>
      <c r="C725" s="112">
        <v>60</v>
      </c>
      <c r="D725" s="114" t="s">
        <v>159</v>
      </c>
      <c r="E725" s="114" t="s">
        <v>160</v>
      </c>
    </row>
    <row r="726" spans="1:5" ht="12.6" customHeight="1" x14ac:dyDescent="0.2">
      <c r="A726" s="31">
        <v>8</v>
      </c>
      <c r="B726" s="112">
        <v>2</v>
      </c>
      <c r="C726" s="112">
        <v>61</v>
      </c>
      <c r="D726" s="114" t="s">
        <v>163</v>
      </c>
      <c r="E726" s="114" t="s">
        <v>168</v>
      </c>
    </row>
    <row r="727" spans="1:5" ht="12.6" customHeight="1" x14ac:dyDescent="0.2">
      <c r="A727" s="31">
        <v>8</v>
      </c>
      <c r="B727" s="112">
        <v>2</v>
      </c>
      <c r="C727" s="112">
        <v>62</v>
      </c>
      <c r="D727" s="114" t="s">
        <v>166</v>
      </c>
      <c r="E727" s="114" t="s">
        <v>167</v>
      </c>
    </row>
    <row r="728" spans="1:5" ht="12.6" customHeight="1" x14ac:dyDescent="0.2">
      <c r="A728" s="31">
        <v>8</v>
      </c>
      <c r="B728" s="112">
        <v>2</v>
      </c>
      <c r="C728" s="112">
        <v>63</v>
      </c>
      <c r="D728" s="114" t="s">
        <v>165</v>
      </c>
      <c r="E728" s="114" t="s">
        <v>164</v>
      </c>
    </row>
    <row r="729" spans="1:5" ht="12.6" customHeight="1" x14ac:dyDescent="0.2">
      <c r="A729" s="31">
        <v>8</v>
      </c>
      <c r="B729" s="112">
        <v>2</v>
      </c>
      <c r="C729" s="112">
        <v>64</v>
      </c>
      <c r="D729" s="114" t="s">
        <v>161</v>
      </c>
      <c r="E729" s="114" t="s">
        <v>169</v>
      </c>
    </row>
    <row r="730" spans="1:5" ht="12.6" customHeight="1" x14ac:dyDescent="0.2">
      <c r="A730" s="31">
        <v>8</v>
      </c>
      <c r="B730" s="112">
        <v>3</v>
      </c>
      <c r="C730" s="112">
        <v>1</v>
      </c>
      <c r="D730" s="114" t="s">
        <v>22</v>
      </c>
      <c r="E730" s="114" t="s">
        <v>28</v>
      </c>
    </row>
    <row r="731" spans="1:5" ht="12.6" customHeight="1" x14ac:dyDescent="0.2">
      <c r="A731" s="31">
        <v>8</v>
      </c>
      <c r="B731" s="112">
        <v>3</v>
      </c>
      <c r="C731" s="112">
        <v>2</v>
      </c>
      <c r="D731" s="114" t="s">
        <v>31</v>
      </c>
      <c r="E731" s="114" t="s">
        <v>26</v>
      </c>
    </row>
    <row r="732" spans="1:5" ht="12.6" customHeight="1" x14ac:dyDescent="0.2">
      <c r="A732" s="31">
        <v>8</v>
      </c>
      <c r="B732" s="112">
        <v>3</v>
      </c>
      <c r="C732" s="112">
        <v>3</v>
      </c>
      <c r="D732" s="114" t="s">
        <v>29</v>
      </c>
      <c r="E732" s="114" t="s">
        <v>27</v>
      </c>
    </row>
    <row r="733" spans="1:5" ht="12.6" customHeight="1" x14ac:dyDescent="0.2">
      <c r="A733" s="31">
        <v>8</v>
      </c>
      <c r="B733" s="112">
        <v>3</v>
      </c>
      <c r="C733" s="112">
        <v>4</v>
      </c>
      <c r="D733" s="114" t="s">
        <v>32</v>
      </c>
      <c r="E733" s="114" t="s">
        <v>30</v>
      </c>
    </row>
    <row r="734" spans="1:5" ht="12.6" customHeight="1" x14ac:dyDescent="0.2">
      <c r="A734" s="31">
        <v>8</v>
      </c>
      <c r="B734" s="112">
        <v>3</v>
      </c>
      <c r="C734" s="112">
        <v>5</v>
      </c>
      <c r="D734" s="32" t="s">
        <v>34</v>
      </c>
      <c r="E734" s="32" t="s">
        <v>14</v>
      </c>
    </row>
    <row r="735" spans="1:5" ht="12.6" customHeight="1" x14ac:dyDescent="0.2">
      <c r="A735" s="31">
        <v>8</v>
      </c>
      <c r="B735" s="112">
        <v>3</v>
      </c>
      <c r="C735" s="112">
        <v>6</v>
      </c>
      <c r="D735" s="32" t="s">
        <v>35</v>
      </c>
      <c r="E735" s="32" t="s">
        <v>33</v>
      </c>
    </row>
    <row r="736" spans="1:5" ht="12.6" customHeight="1" x14ac:dyDescent="0.2">
      <c r="A736" s="31">
        <v>8</v>
      </c>
      <c r="B736" s="112">
        <v>3</v>
      </c>
      <c r="C736" s="112">
        <v>7</v>
      </c>
      <c r="D736" s="32" t="s">
        <v>36</v>
      </c>
      <c r="E736" s="32" t="s">
        <v>38</v>
      </c>
    </row>
    <row r="737" spans="1:5" ht="12.6" customHeight="1" x14ac:dyDescent="0.2">
      <c r="A737" s="31">
        <v>8</v>
      </c>
      <c r="B737" s="112">
        <v>3</v>
      </c>
      <c r="C737" s="112">
        <v>8</v>
      </c>
      <c r="D737" s="114" t="s">
        <v>37</v>
      </c>
      <c r="E737" s="114" t="s">
        <v>39</v>
      </c>
    </row>
    <row r="738" spans="1:5" ht="12.6" customHeight="1" x14ac:dyDescent="0.2">
      <c r="A738" s="31">
        <v>8</v>
      </c>
      <c r="B738" s="112">
        <v>3</v>
      </c>
      <c r="C738" s="112">
        <v>9</v>
      </c>
      <c r="D738" s="114" t="s">
        <v>15</v>
      </c>
      <c r="E738" s="114" t="s">
        <v>43</v>
      </c>
    </row>
    <row r="739" spans="1:5" ht="12.6" customHeight="1" x14ac:dyDescent="0.2">
      <c r="A739" s="31">
        <v>8</v>
      </c>
      <c r="B739" s="112">
        <v>3</v>
      </c>
      <c r="C739" s="112">
        <v>10</v>
      </c>
      <c r="D739" s="114" t="s">
        <v>46</v>
      </c>
      <c r="E739" s="114" t="s">
        <v>41</v>
      </c>
    </row>
    <row r="740" spans="1:5" ht="12.6" customHeight="1" x14ac:dyDescent="0.2">
      <c r="A740" s="31">
        <v>8</v>
      </c>
      <c r="B740" s="112">
        <v>3</v>
      </c>
      <c r="C740" s="112">
        <v>11</v>
      </c>
      <c r="D740" s="114" t="s">
        <v>44</v>
      </c>
      <c r="E740" s="114" t="s">
        <v>45</v>
      </c>
    </row>
    <row r="741" spans="1:5" ht="12.6" customHeight="1" x14ac:dyDescent="0.2">
      <c r="A741" s="31">
        <v>8</v>
      </c>
      <c r="B741" s="112">
        <v>3</v>
      </c>
      <c r="C741" s="112">
        <v>12</v>
      </c>
      <c r="D741" s="114" t="s">
        <v>42</v>
      </c>
      <c r="E741" s="114" t="s">
        <v>40</v>
      </c>
    </row>
    <row r="742" spans="1:5" ht="12.6" customHeight="1" x14ac:dyDescent="0.2">
      <c r="A742" s="31">
        <v>8</v>
      </c>
      <c r="B742" s="112">
        <v>3</v>
      </c>
      <c r="C742" s="112">
        <v>13</v>
      </c>
      <c r="D742" s="114" t="s">
        <v>49</v>
      </c>
      <c r="E742" s="114" t="s">
        <v>16</v>
      </c>
    </row>
    <row r="743" spans="1:5" ht="12.6" customHeight="1" x14ac:dyDescent="0.2">
      <c r="A743" s="31">
        <v>8</v>
      </c>
      <c r="B743" s="112">
        <v>3</v>
      </c>
      <c r="C743" s="112">
        <v>14</v>
      </c>
      <c r="D743" s="114" t="s">
        <v>50</v>
      </c>
      <c r="E743" s="114" t="s">
        <v>51</v>
      </c>
    </row>
    <row r="744" spans="1:5" ht="12.6" customHeight="1" x14ac:dyDescent="0.2">
      <c r="A744" s="31">
        <v>8</v>
      </c>
      <c r="B744" s="112">
        <v>3</v>
      </c>
      <c r="C744" s="112">
        <v>15</v>
      </c>
      <c r="D744" s="114" t="s">
        <v>52</v>
      </c>
      <c r="E744" s="114" t="s">
        <v>47</v>
      </c>
    </row>
    <row r="745" spans="1:5" ht="12.6" customHeight="1" x14ac:dyDescent="0.2">
      <c r="A745" s="31">
        <v>8</v>
      </c>
      <c r="B745" s="112">
        <v>3</v>
      </c>
      <c r="C745" s="112">
        <v>16</v>
      </c>
      <c r="D745" s="114" t="s">
        <v>48</v>
      </c>
      <c r="E745" s="114" t="s">
        <v>53</v>
      </c>
    </row>
    <row r="746" spans="1:5" ht="12.6" customHeight="1" x14ac:dyDescent="0.2">
      <c r="A746" s="31">
        <v>8</v>
      </c>
      <c r="B746" s="112">
        <v>3</v>
      </c>
      <c r="C746" s="112">
        <v>17</v>
      </c>
      <c r="D746" s="114" t="s">
        <v>17</v>
      </c>
      <c r="E746" s="114" t="s">
        <v>56</v>
      </c>
    </row>
    <row r="747" spans="1:5" ht="12.6" customHeight="1" x14ac:dyDescent="0.2">
      <c r="A747" s="31">
        <v>8</v>
      </c>
      <c r="B747" s="112">
        <v>3</v>
      </c>
      <c r="C747" s="112">
        <v>18</v>
      </c>
      <c r="D747" s="114" t="s">
        <v>58</v>
      </c>
      <c r="E747" s="114" t="s">
        <v>59</v>
      </c>
    </row>
    <row r="748" spans="1:5" ht="12.6" customHeight="1" x14ac:dyDescent="0.2">
      <c r="A748" s="31">
        <v>8</v>
      </c>
      <c r="B748" s="112">
        <v>3</v>
      </c>
      <c r="C748" s="112">
        <v>19</v>
      </c>
      <c r="D748" s="114" t="s">
        <v>55</v>
      </c>
      <c r="E748" s="114" t="s">
        <v>57</v>
      </c>
    </row>
    <row r="749" spans="1:5" ht="12.6" customHeight="1" x14ac:dyDescent="0.2">
      <c r="A749" s="31">
        <v>8</v>
      </c>
      <c r="B749" s="112">
        <v>3</v>
      </c>
      <c r="C749" s="112">
        <v>20</v>
      </c>
      <c r="D749" s="114" t="s">
        <v>60</v>
      </c>
      <c r="E749" s="114" t="s">
        <v>54</v>
      </c>
    </row>
    <row r="750" spans="1:5" ht="12.6" customHeight="1" x14ac:dyDescent="0.2">
      <c r="A750" s="31">
        <v>8</v>
      </c>
      <c r="B750" s="112">
        <v>3</v>
      </c>
      <c r="C750" s="112">
        <v>21</v>
      </c>
      <c r="D750" s="114" t="s">
        <v>65</v>
      </c>
      <c r="E750" s="114" t="s">
        <v>18</v>
      </c>
    </row>
    <row r="751" spans="1:5" ht="12.6" customHeight="1" x14ac:dyDescent="0.2">
      <c r="A751" s="31">
        <v>8</v>
      </c>
      <c r="B751" s="112">
        <v>3</v>
      </c>
      <c r="C751" s="112">
        <v>22</v>
      </c>
      <c r="D751" s="114" t="s">
        <v>61</v>
      </c>
      <c r="E751" s="114" t="s">
        <v>64</v>
      </c>
    </row>
    <row r="752" spans="1:5" ht="12.6" customHeight="1" x14ac:dyDescent="0.2">
      <c r="A752" s="112">
        <v>8</v>
      </c>
      <c r="B752" s="112">
        <v>3</v>
      </c>
      <c r="C752" s="112">
        <v>23</v>
      </c>
      <c r="D752" s="114" t="s">
        <v>62</v>
      </c>
      <c r="E752" s="114" t="s">
        <v>67</v>
      </c>
    </row>
    <row r="753" spans="1:5" ht="12.6" customHeight="1" x14ac:dyDescent="0.2">
      <c r="A753" s="112">
        <v>8</v>
      </c>
      <c r="B753" s="112">
        <v>3</v>
      </c>
      <c r="C753" s="112">
        <v>24</v>
      </c>
      <c r="D753" s="114" t="s">
        <v>66</v>
      </c>
      <c r="E753" s="114" t="s">
        <v>63</v>
      </c>
    </row>
    <row r="754" spans="1:5" ht="12.6" customHeight="1" x14ac:dyDescent="0.2">
      <c r="A754" s="112">
        <v>8</v>
      </c>
      <c r="B754" s="112">
        <v>3</v>
      </c>
      <c r="C754" s="112">
        <v>25</v>
      </c>
      <c r="D754" s="114" t="s">
        <v>74</v>
      </c>
      <c r="E754" s="114" t="s">
        <v>19</v>
      </c>
    </row>
    <row r="755" spans="1:5" ht="12.6" customHeight="1" x14ac:dyDescent="0.2">
      <c r="A755" s="112">
        <v>8</v>
      </c>
      <c r="B755" s="112">
        <v>3</v>
      </c>
      <c r="C755" s="112">
        <v>26</v>
      </c>
      <c r="D755" s="114" t="s">
        <v>69</v>
      </c>
      <c r="E755" s="114" t="s">
        <v>68</v>
      </c>
    </row>
    <row r="756" spans="1:5" ht="12.6" customHeight="1" x14ac:dyDescent="0.2">
      <c r="A756" s="112">
        <v>8</v>
      </c>
      <c r="B756" s="112">
        <v>3</v>
      </c>
      <c r="C756" s="112">
        <v>27</v>
      </c>
      <c r="D756" s="114" t="s">
        <v>71</v>
      </c>
      <c r="E756" s="114" t="s">
        <v>70</v>
      </c>
    </row>
    <row r="757" spans="1:5" ht="12.6" customHeight="1" x14ac:dyDescent="0.2">
      <c r="A757" s="112">
        <v>8</v>
      </c>
      <c r="B757" s="112">
        <v>3</v>
      </c>
      <c r="C757" s="112">
        <v>28</v>
      </c>
      <c r="D757" s="114" t="s">
        <v>73</v>
      </c>
      <c r="E757" s="114" t="s">
        <v>72</v>
      </c>
    </row>
    <row r="758" spans="1:5" ht="12.6" customHeight="1" x14ac:dyDescent="0.2">
      <c r="A758" s="112">
        <v>8</v>
      </c>
      <c r="B758" s="112">
        <v>3</v>
      </c>
      <c r="C758" s="112">
        <v>29</v>
      </c>
      <c r="D758" s="114" t="s">
        <v>80</v>
      </c>
      <c r="E758" s="114" t="s">
        <v>20</v>
      </c>
    </row>
    <row r="759" spans="1:5" ht="12.6" customHeight="1" x14ac:dyDescent="0.2">
      <c r="A759" s="112">
        <v>8</v>
      </c>
      <c r="B759" s="112">
        <v>3</v>
      </c>
      <c r="C759" s="112">
        <v>30</v>
      </c>
      <c r="D759" s="114" t="s">
        <v>78</v>
      </c>
      <c r="E759" s="114" t="s">
        <v>76</v>
      </c>
    </row>
    <row r="760" spans="1:5" ht="12.6" customHeight="1" x14ac:dyDescent="0.2">
      <c r="A760" s="112">
        <v>8</v>
      </c>
      <c r="B760" s="112">
        <v>3</v>
      </c>
      <c r="C760" s="112">
        <v>31</v>
      </c>
      <c r="D760" s="114" t="s">
        <v>77</v>
      </c>
      <c r="E760" s="114" t="s">
        <v>75</v>
      </c>
    </row>
    <row r="761" spans="1:5" ht="12.6" customHeight="1" x14ac:dyDescent="0.2">
      <c r="A761" s="112">
        <v>8</v>
      </c>
      <c r="B761" s="112">
        <v>3</v>
      </c>
      <c r="C761" s="112">
        <v>32</v>
      </c>
      <c r="D761" s="114" t="s">
        <v>79</v>
      </c>
      <c r="E761" s="114" t="s">
        <v>81</v>
      </c>
    </row>
    <row r="762" spans="1:5" ht="12.6" customHeight="1" x14ac:dyDescent="0.2">
      <c r="A762" s="112">
        <v>8</v>
      </c>
      <c r="B762" s="112">
        <v>3</v>
      </c>
      <c r="C762" s="112">
        <v>33</v>
      </c>
      <c r="D762" s="114" t="s">
        <v>21</v>
      </c>
      <c r="E762" s="114" t="s">
        <v>82</v>
      </c>
    </row>
    <row r="763" spans="1:5" ht="12.6" customHeight="1" x14ac:dyDescent="0.2">
      <c r="A763" s="112">
        <v>8</v>
      </c>
      <c r="B763" s="112">
        <v>3</v>
      </c>
      <c r="C763" s="112">
        <v>34</v>
      </c>
      <c r="D763" s="114" t="s">
        <v>83</v>
      </c>
      <c r="E763" s="114" t="s">
        <v>84</v>
      </c>
    </row>
    <row r="764" spans="1:5" ht="12.6" customHeight="1" x14ac:dyDescent="0.2">
      <c r="A764" s="112">
        <v>8</v>
      </c>
      <c r="B764" s="112">
        <v>3</v>
      </c>
      <c r="C764" s="112">
        <v>35</v>
      </c>
      <c r="D764" s="114" t="s">
        <v>85</v>
      </c>
      <c r="E764" s="114" t="s">
        <v>86</v>
      </c>
    </row>
    <row r="765" spans="1:5" ht="12.6" customHeight="1" x14ac:dyDescent="0.2">
      <c r="A765" s="112">
        <v>8</v>
      </c>
      <c r="B765" s="112">
        <v>3</v>
      </c>
      <c r="C765" s="112">
        <v>36</v>
      </c>
      <c r="D765" s="114" t="s">
        <v>88</v>
      </c>
      <c r="E765" s="114" t="s">
        <v>87</v>
      </c>
    </row>
    <row r="766" spans="1:5" ht="12.6" customHeight="1" x14ac:dyDescent="0.2">
      <c r="A766" s="112">
        <v>8</v>
      </c>
      <c r="B766" s="112">
        <v>3</v>
      </c>
      <c r="C766" s="112">
        <v>37</v>
      </c>
      <c r="D766" s="114" t="s">
        <v>89</v>
      </c>
      <c r="E766" s="114" t="s">
        <v>23</v>
      </c>
    </row>
    <row r="767" spans="1:5" ht="12.6" customHeight="1" x14ac:dyDescent="0.2">
      <c r="A767" s="112">
        <v>8</v>
      </c>
      <c r="B767" s="112">
        <v>3</v>
      </c>
      <c r="C767" s="112">
        <v>38</v>
      </c>
      <c r="D767" s="114" t="s">
        <v>92</v>
      </c>
      <c r="E767" s="114" t="s">
        <v>95</v>
      </c>
    </row>
    <row r="768" spans="1:5" ht="12.6" customHeight="1" x14ac:dyDescent="0.2">
      <c r="A768" s="112">
        <v>8</v>
      </c>
      <c r="B768" s="112">
        <v>3</v>
      </c>
      <c r="C768" s="112">
        <v>39</v>
      </c>
      <c r="D768" s="114" t="s">
        <v>94</v>
      </c>
      <c r="E768" s="114" t="s">
        <v>91</v>
      </c>
    </row>
    <row r="769" spans="1:5" ht="12.6" customHeight="1" x14ac:dyDescent="0.2">
      <c r="A769" s="112">
        <v>8</v>
      </c>
      <c r="B769" s="112">
        <v>3</v>
      </c>
      <c r="C769" s="112">
        <v>40</v>
      </c>
      <c r="D769" s="114" t="s">
        <v>93</v>
      </c>
      <c r="E769" s="114" t="s">
        <v>90</v>
      </c>
    </row>
    <row r="770" spans="1:5" ht="12.6" customHeight="1" x14ac:dyDescent="0.2">
      <c r="A770" s="112">
        <v>8</v>
      </c>
      <c r="B770" s="112">
        <v>3</v>
      </c>
      <c r="C770" s="112">
        <v>41</v>
      </c>
      <c r="D770" s="114" t="s">
        <v>24</v>
      </c>
      <c r="E770" s="114" t="s">
        <v>100</v>
      </c>
    </row>
    <row r="771" spans="1:5" ht="12.6" customHeight="1" x14ac:dyDescent="0.2">
      <c r="A771" s="112">
        <v>8</v>
      </c>
      <c r="B771" s="112">
        <v>3</v>
      </c>
      <c r="C771" s="112">
        <v>42</v>
      </c>
      <c r="D771" s="114" t="s">
        <v>99</v>
      </c>
      <c r="E771" s="114" t="s">
        <v>101</v>
      </c>
    </row>
    <row r="772" spans="1:5" ht="12.6" customHeight="1" x14ac:dyDescent="0.2">
      <c r="A772" s="112">
        <v>8</v>
      </c>
      <c r="B772" s="112">
        <v>3</v>
      </c>
      <c r="C772" s="112">
        <v>43</v>
      </c>
      <c r="D772" s="114" t="s">
        <v>97</v>
      </c>
      <c r="E772" s="114" t="s">
        <v>96</v>
      </c>
    </row>
    <row r="773" spans="1:5" ht="12.6" customHeight="1" x14ac:dyDescent="0.2">
      <c r="A773" s="112">
        <v>8</v>
      </c>
      <c r="B773" s="112">
        <v>3</v>
      </c>
      <c r="C773" s="112">
        <v>44</v>
      </c>
      <c r="D773" s="114" t="s">
        <v>102</v>
      </c>
      <c r="E773" s="114" t="s">
        <v>98</v>
      </c>
    </row>
    <row r="774" spans="1:5" ht="12.6" customHeight="1" x14ac:dyDescent="0.2">
      <c r="A774" s="112">
        <v>8</v>
      </c>
      <c r="B774" s="112">
        <v>3</v>
      </c>
      <c r="C774" s="112">
        <v>45</v>
      </c>
      <c r="D774" s="114" t="s">
        <v>105</v>
      </c>
      <c r="E774" s="114" t="s">
        <v>25</v>
      </c>
    </row>
    <row r="775" spans="1:5" ht="12.6" customHeight="1" x14ac:dyDescent="0.2">
      <c r="A775" s="112">
        <v>8</v>
      </c>
      <c r="B775" s="112">
        <v>3</v>
      </c>
      <c r="C775" s="112">
        <v>46</v>
      </c>
      <c r="D775" s="114" t="s">
        <v>106</v>
      </c>
      <c r="E775" s="114" t="s">
        <v>107</v>
      </c>
    </row>
    <row r="776" spans="1:5" ht="12.6" customHeight="1" x14ac:dyDescent="0.2">
      <c r="A776" s="112">
        <v>8</v>
      </c>
      <c r="B776" s="112">
        <v>3</v>
      </c>
      <c r="C776" s="112">
        <v>47</v>
      </c>
      <c r="D776" s="114" t="s">
        <v>103</v>
      </c>
      <c r="E776" s="114" t="s">
        <v>104</v>
      </c>
    </row>
    <row r="777" spans="1:5" ht="12.6" customHeight="1" x14ac:dyDescent="0.2">
      <c r="A777" s="112">
        <v>8</v>
      </c>
      <c r="B777" s="112">
        <v>3</v>
      </c>
      <c r="C777" s="112">
        <v>48</v>
      </c>
      <c r="D777" s="114" t="s">
        <v>108</v>
      </c>
      <c r="E777" s="114" t="s">
        <v>109</v>
      </c>
    </row>
    <row r="778" spans="1:5" ht="12.6" customHeight="1" x14ac:dyDescent="0.2">
      <c r="A778" s="112">
        <v>8</v>
      </c>
      <c r="B778" s="112">
        <v>3</v>
      </c>
      <c r="C778" s="112">
        <v>49</v>
      </c>
      <c r="D778" s="114" t="s">
        <v>139</v>
      </c>
      <c r="E778" s="114" t="s">
        <v>142</v>
      </c>
    </row>
    <row r="779" spans="1:5" ht="12.6" customHeight="1" x14ac:dyDescent="0.2">
      <c r="A779" s="112">
        <v>8</v>
      </c>
      <c r="B779" s="112">
        <v>3</v>
      </c>
      <c r="C779" s="112">
        <v>50</v>
      </c>
      <c r="D779" s="114" t="s">
        <v>146</v>
      </c>
      <c r="E779" s="114" t="s">
        <v>140</v>
      </c>
    </row>
    <row r="780" spans="1:5" ht="12.6" customHeight="1" x14ac:dyDescent="0.2">
      <c r="A780" s="112">
        <v>8</v>
      </c>
      <c r="B780" s="112">
        <v>3</v>
      </c>
      <c r="C780" s="112">
        <v>51</v>
      </c>
      <c r="D780" s="114" t="s">
        <v>144</v>
      </c>
      <c r="E780" s="114" t="s">
        <v>143</v>
      </c>
    </row>
    <row r="781" spans="1:5" ht="12.6" customHeight="1" x14ac:dyDescent="0.2">
      <c r="A781" s="112">
        <v>8</v>
      </c>
      <c r="B781" s="112">
        <v>3</v>
      </c>
      <c r="C781" s="112">
        <v>52</v>
      </c>
      <c r="D781" s="114" t="s">
        <v>138</v>
      </c>
      <c r="E781" s="114" t="s">
        <v>141</v>
      </c>
    </row>
    <row r="782" spans="1:5" ht="12.6" customHeight="1" x14ac:dyDescent="0.2">
      <c r="A782" s="112">
        <v>8</v>
      </c>
      <c r="B782" s="112">
        <v>3</v>
      </c>
      <c r="C782" s="112">
        <v>53</v>
      </c>
      <c r="D782" s="114" t="s">
        <v>152</v>
      </c>
      <c r="E782" s="114" t="s">
        <v>147</v>
      </c>
    </row>
    <row r="783" spans="1:5" ht="12.6" customHeight="1" x14ac:dyDescent="0.2">
      <c r="A783" s="112">
        <v>8</v>
      </c>
      <c r="B783" s="112">
        <v>3</v>
      </c>
      <c r="C783" s="112">
        <v>54</v>
      </c>
      <c r="D783" s="114" t="s">
        <v>153</v>
      </c>
      <c r="E783" s="114" t="s">
        <v>150</v>
      </c>
    </row>
    <row r="784" spans="1:5" ht="12.6" customHeight="1" x14ac:dyDescent="0.2">
      <c r="A784" s="112">
        <v>8</v>
      </c>
      <c r="B784" s="112">
        <v>3</v>
      </c>
      <c r="C784" s="112">
        <v>55</v>
      </c>
      <c r="D784" s="32" t="s">
        <v>145</v>
      </c>
      <c r="E784" s="32" t="s">
        <v>151</v>
      </c>
    </row>
    <row r="785" spans="1:5" ht="12.6" customHeight="1" x14ac:dyDescent="0.2">
      <c r="A785" s="112">
        <v>8</v>
      </c>
      <c r="B785" s="112">
        <v>3</v>
      </c>
      <c r="C785" s="112">
        <v>56</v>
      </c>
      <c r="D785" s="32" t="s">
        <v>149</v>
      </c>
      <c r="E785" s="32" t="s">
        <v>148</v>
      </c>
    </row>
    <row r="786" spans="1:5" ht="12.6" customHeight="1" x14ac:dyDescent="0.2">
      <c r="A786" s="112">
        <v>8</v>
      </c>
      <c r="B786" s="112">
        <v>3</v>
      </c>
      <c r="C786" s="112">
        <v>57</v>
      </c>
      <c r="D786" s="32" t="s">
        <v>162</v>
      </c>
      <c r="E786" s="32" t="s">
        <v>157</v>
      </c>
    </row>
    <row r="787" spans="1:5" ht="12.6" customHeight="1" x14ac:dyDescent="0.2">
      <c r="A787" s="112">
        <v>8</v>
      </c>
      <c r="B787" s="112">
        <v>3</v>
      </c>
      <c r="C787" s="112">
        <v>58</v>
      </c>
      <c r="D787" s="32" t="s">
        <v>154</v>
      </c>
      <c r="E787" s="32" t="s">
        <v>156</v>
      </c>
    </row>
    <row r="788" spans="1:5" ht="12.6" customHeight="1" x14ac:dyDescent="0.2">
      <c r="A788" s="112">
        <v>8</v>
      </c>
      <c r="B788" s="112">
        <v>3</v>
      </c>
      <c r="C788" s="112">
        <v>59</v>
      </c>
      <c r="D788" s="32" t="s">
        <v>159</v>
      </c>
      <c r="E788" s="32" t="s">
        <v>158</v>
      </c>
    </row>
    <row r="789" spans="1:5" ht="12.6" customHeight="1" x14ac:dyDescent="0.2">
      <c r="A789" s="112">
        <v>8</v>
      </c>
      <c r="B789" s="112">
        <v>3</v>
      </c>
      <c r="C789" s="112">
        <v>60</v>
      </c>
      <c r="D789" s="32" t="s">
        <v>160</v>
      </c>
      <c r="E789" s="32" t="s">
        <v>155</v>
      </c>
    </row>
    <row r="790" spans="1:5" ht="12.6" customHeight="1" x14ac:dyDescent="0.2">
      <c r="A790" s="112">
        <v>8</v>
      </c>
      <c r="B790" s="112">
        <v>3</v>
      </c>
      <c r="C790" s="112">
        <v>61</v>
      </c>
      <c r="D790" s="32" t="s">
        <v>163</v>
      </c>
      <c r="E790" s="32" t="s">
        <v>161</v>
      </c>
    </row>
    <row r="791" spans="1:5" ht="12.6" customHeight="1" x14ac:dyDescent="0.2">
      <c r="A791" s="112">
        <v>8</v>
      </c>
      <c r="B791" s="112">
        <v>3</v>
      </c>
      <c r="C791" s="112">
        <v>62</v>
      </c>
      <c r="D791" s="32" t="s">
        <v>166</v>
      </c>
      <c r="E791" s="32" t="s">
        <v>168</v>
      </c>
    </row>
    <row r="792" spans="1:5" ht="12.6" customHeight="1" x14ac:dyDescent="0.2">
      <c r="A792" s="112">
        <v>8</v>
      </c>
      <c r="B792" s="112">
        <v>3</v>
      </c>
      <c r="C792" s="112">
        <v>63</v>
      </c>
      <c r="D792" s="32" t="s">
        <v>165</v>
      </c>
      <c r="E792" s="32" t="s">
        <v>167</v>
      </c>
    </row>
    <row r="793" spans="1:5" ht="12.6" customHeight="1" x14ac:dyDescent="0.2">
      <c r="A793" s="112">
        <v>8</v>
      </c>
      <c r="B793" s="112">
        <v>3</v>
      </c>
      <c r="C793" s="112">
        <v>64</v>
      </c>
      <c r="D793" s="32" t="s">
        <v>164</v>
      </c>
      <c r="E793" s="32" t="s">
        <v>169</v>
      </c>
    </row>
    <row r="794" spans="1:5" ht="12.6" customHeight="1" x14ac:dyDescent="0.2">
      <c r="A794" s="112"/>
      <c r="B794" s="112"/>
      <c r="C794" s="112"/>
    </row>
    <row r="795" spans="1:5" ht="12.6" customHeight="1" x14ac:dyDescent="0.2">
      <c r="A795" s="112"/>
      <c r="B795" s="112"/>
      <c r="C795" s="112"/>
    </row>
    <row r="796" spans="1:5" ht="12.6" customHeight="1" x14ac:dyDescent="0.2">
      <c r="A796" s="112"/>
      <c r="B796" s="112"/>
      <c r="C796" s="112"/>
    </row>
    <row r="797" spans="1:5" ht="12.6" customHeight="1" x14ac:dyDescent="0.2">
      <c r="A797" s="112"/>
      <c r="B797" s="112"/>
      <c r="C797" s="112"/>
    </row>
    <row r="798" spans="1:5" ht="12.6" customHeight="1" x14ac:dyDescent="0.2">
      <c r="A798" s="112"/>
      <c r="B798" s="112"/>
      <c r="C798" s="112"/>
    </row>
    <row r="799" spans="1:5" ht="12.6" customHeight="1" x14ac:dyDescent="0.2">
      <c r="A799" s="112"/>
      <c r="B799" s="112"/>
      <c r="C799" s="112"/>
    </row>
    <row r="800" spans="1:5" ht="12.6" customHeight="1" x14ac:dyDescent="0.2">
      <c r="A800" s="112"/>
      <c r="B800" s="112"/>
      <c r="C800" s="112"/>
    </row>
    <row r="801" spans="1:3" ht="12.6" customHeight="1" x14ac:dyDescent="0.2">
      <c r="A801" s="112"/>
      <c r="B801" s="112"/>
      <c r="C801" s="112"/>
    </row>
    <row r="802" spans="1:3" ht="12.6" customHeight="1" x14ac:dyDescent="0.2">
      <c r="A802" s="112"/>
      <c r="B802" s="112"/>
      <c r="C802" s="112"/>
    </row>
    <row r="803" spans="1:3" ht="12.6" customHeight="1" x14ac:dyDescent="0.2">
      <c r="A803" s="112"/>
      <c r="B803" s="112"/>
      <c r="C803" s="112"/>
    </row>
    <row r="804" spans="1:3" ht="12.6" customHeight="1" x14ac:dyDescent="0.2">
      <c r="A804" s="112"/>
      <c r="B804" s="112"/>
      <c r="C804" s="112"/>
    </row>
    <row r="805" spans="1:3" ht="12.6" customHeight="1" x14ac:dyDescent="0.2">
      <c r="A805" s="112"/>
      <c r="B805" s="112"/>
      <c r="C805" s="112"/>
    </row>
    <row r="806" spans="1:3" ht="12.6" customHeight="1" x14ac:dyDescent="0.2">
      <c r="A806" s="112"/>
      <c r="B806" s="112"/>
      <c r="C806" s="112"/>
    </row>
    <row r="807" spans="1:3" ht="12.6" customHeight="1" x14ac:dyDescent="0.2">
      <c r="A807" s="112"/>
      <c r="B807" s="112"/>
      <c r="C807" s="112"/>
    </row>
    <row r="808" spans="1:3" ht="12.6" customHeight="1" x14ac:dyDescent="0.2">
      <c r="A808" s="112"/>
      <c r="B808" s="112"/>
      <c r="C808" s="112"/>
    </row>
    <row r="809" spans="1:3" ht="12.6" customHeight="1" x14ac:dyDescent="0.2">
      <c r="A809" s="112"/>
      <c r="B809" s="112"/>
      <c r="C809" s="112"/>
    </row>
    <row r="810" spans="1:3" ht="12.6" customHeight="1" x14ac:dyDescent="0.2">
      <c r="A810" s="112"/>
      <c r="B810" s="112"/>
      <c r="C810" s="112"/>
    </row>
    <row r="811" spans="1:3" ht="12.6" customHeight="1" x14ac:dyDescent="0.2">
      <c r="A811" s="112"/>
      <c r="B811" s="112"/>
      <c r="C811" s="112"/>
    </row>
    <row r="812" spans="1:3" ht="12.6" customHeight="1" x14ac:dyDescent="0.2">
      <c r="A812" s="112"/>
      <c r="B812" s="112"/>
      <c r="C812" s="112"/>
    </row>
    <row r="813" spans="1:3" ht="12.6" customHeight="1" x14ac:dyDescent="0.2">
      <c r="A813" s="112"/>
      <c r="B813" s="112"/>
      <c r="C813" s="112"/>
    </row>
    <row r="814" spans="1:3" ht="12.6" customHeight="1" x14ac:dyDescent="0.2">
      <c r="A814" s="112"/>
      <c r="B814" s="112"/>
      <c r="C814" s="112"/>
    </row>
    <row r="815" spans="1:3" ht="12.6" customHeight="1" x14ac:dyDescent="0.2">
      <c r="A815" s="112"/>
      <c r="B815" s="112"/>
      <c r="C815" s="112"/>
    </row>
    <row r="816" spans="1:3" ht="12.6" customHeight="1" x14ac:dyDescent="0.2">
      <c r="A816" s="112"/>
      <c r="B816" s="112"/>
      <c r="C816" s="112"/>
    </row>
    <row r="817" spans="1:3" ht="12.6" customHeight="1" x14ac:dyDescent="0.2">
      <c r="A817" s="112"/>
      <c r="B817" s="112"/>
      <c r="C817" s="112"/>
    </row>
    <row r="818" spans="1:3" ht="12.6" customHeight="1" x14ac:dyDescent="0.2">
      <c r="A818" s="112"/>
      <c r="B818" s="112"/>
      <c r="C818" s="112"/>
    </row>
    <row r="819" spans="1:3" ht="12.6" customHeight="1" x14ac:dyDescent="0.2">
      <c r="A819" s="112"/>
      <c r="B819" s="112"/>
      <c r="C819" s="112"/>
    </row>
    <row r="820" spans="1:3" ht="12.6" customHeight="1" x14ac:dyDescent="0.2">
      <c r="A820" s="112"/>
      <c r="B820" s="112"/>
      <c r="C820" s="112"/>
    </row>
    <row r="821" spans="1:3" ht="12.6" customHeight="1" x14ac:dyDescent="0.2">
      <c r="A821" s="112"/>
      <c r="B821" s="112"/>
      <c r="C821" s="112"/>
    </row>
    <row r="822" spans="1:3" ht="12.6" customHeight="1" x14ac:dyDescent="0.2">
      <c r="A822" s="112"/>
      <c r="B822" s="112"/>
    </row>
    <row r="823" spans="1:3" ht="12.6" customHeight="1" x14ac:dyDescent="0.2">
      <c r="A823" s="112"/>
      <c r="B823" s="112"/>
    </row>
    <row r="824" spans="1:3" ht="12.6" customHeight="1" x14ac:dyDescent="0.2">
      <c r="A824" s="112"/>
      <c r="B824" s="112"/>
    </row>
    <row r="825" spans="1:3" ht="12.6" customHeight="1" x14ac:dyDescent="0.2">
      <c r="A825" s="112"/>
      <c r="B825" s="112"/>
    </row>
    <row r="826" spans="1:3" ht="12.6" customHeight="1" x14ac:dyDescent="0.2">
      <c r="A826" s="112"/>
      <c r="B826" s="112"/>
    </row>
    <row r="827" spans="1:3" ht="12.6" customHeight="1" x14ac:dyDescent="0.2">
      <c r="A827" s="112"/>
      <c r="B827" s="112"/>
    </row>
    <row r="828" spans="1:3" ht="12.6" customHeight="1" x14ac:dyDescent="0.2">
      <c r="A828" s="112"/>
      <c r="B828" s="112"/>
    </row>
    <row r="829" spans="1:3" ht="12.6" customHeight="1" x14ac:dyDescent="0.2">
      <c r="A829" s="112"/>
      <c r="B829" s="112"/>
    </row>
    <row r="830" spans="1:3" ht="12.6" customHeight="1" x14ac:dyDescent="0.2">
      <c r="A830" s="112"/>
      <c r="B830" s="112"/>
    </row>
    <row r="831" spans="1:3" ht="12.6" customHeight="1" x14ac:dyDescent="0.2">
      <c r="A831" s="112"/>
      <c r="B831" s="112"/>
    </row>
    <row r="832" spans="1:3" ht="12.6" customHeight="1" x14ac:dyDescent="0.2">
      <c r="A832" s="112"/>
      <c r="B832" s="112"/>
    </row>
    <row r="833" spans="1:2" ht="12.6" customHeight="1" x14ac:dyDescent="0.2">
      <c r="A833" s="112"/>
      <c r="B833" s="112"/>
    </row>
    <row r="834" spans="1:2" ht="12.6" customHeight="1" x14ac:dyDescent="0.2">
      <c r="A834" s="112"/>
      <c r="B834" s="112"/>
    </row>
    <row r="835" spans="1:2" ht="12.6" customHeight="1" x14ac:dyDescent="0.2">
      <c r="A835" s="112"/>
      <c r="B835" s="112"/>
    </row>
    <row r="836" spans="1:2" ht="12.6" customHeight="1" x14ac:dyDescent="0.2">
      <c r="A836" s="112"/>
      <c r="B836" s="112"/>
    </row>
    <row r="837" spans="1:2" ht="12.6" customHeight="1" x14ac:dyDescent="0.2">
      <c r="A837" s="112"/>
      <c r="B837" s="112"/>
    </row>
    <row r="838" spans="1:2" ht="12.6" customHeight="1" x14ac:dyDescent="0.2">
      <c r="A838" s="112"/>
      <c r="B838" s="112"/>
    </row>
    <row r="839" spans="1:2" ht="12.6" customHeight="1" x14ac:dyDescent="0.2">
      <c r="A839" s="112"/>
      <c r="B839" s="112"/>
    </row>
    <row r="840" spans="1:2" ht="12.6" customHeight="1" x14ac:dyDescent="0.2">
      <c r="A840" s="112"/>
      <c r="B840" s="112"/>
    </row>
    <row r="841" spans="1:2" ht="12.6" customHeight="1" x14ac:dyDescent="0.2">
      <c r="A841" s="112"/>
      <c r="B841" s="112"/>
    </row>
    <row r="842" spans="1:2" ht="12.6" customHeight="1" x14ac:dyDescent="0.2">
      <c r="A842" s="112"/>
      <c r="B842" s="112"/>
    </row>
    <row r="843" spans="1:2" ht="12.6" customHeight="1" x14ac:dyDescent="0.2">
      <c r="A843" s="112"/>
      <c r="B843" s="112"/>
    </row>
    <row r="844" spans="1:2" ht="12.6" customHeight="1" x14ac:dyDescent="0.2">
      <c r="A844" s="112"/>
      <c r="B844" s="112"/>
    </row>
    <row r="845" spans="1:2" ht="12.6" customHeight="1" x14ac:dyDescent="0.2">
      <c r="A845" s="112"/>
      <c r="B845" s="112"/>
    </row>
    <row r="846" spans="1:2" ht="12.6" customHeight="1" x14ac:dyDescent="0.2">
      <c r="A846" s="112"/>
      <c r="B846" s="112"/>
    </row>
    <row r="847" spans="1:2" ht="12.6" customHeight="1" x14ac:dyDescent="0.2">
      <c r="A847" s="112"/>
      <c r="B847" s="112"/>
    </row>
    <row r="848" spans="1:2" ht="12.6" customHeight="1" x14ac:dyDescent="0.2">
      <c r="A848" s="112"/>
      <c r="B848" s="112"/>
    </row>
    <row r="849" spans="1:2" ht="12.6" customHeight="1" x14ac:dyDescent="0.2">
      <c r="A849" s="112"/>
      <c r="B849" s="112"/>
    </row>
    <row r="850" spans="1:2" ht="12.6" customHeight="1" x14ac:dyDescent="0.2">
      <c r="A850" s="112"/>
      <c r="B850" s="112"/>
    </row>
    <row r="851" spans="1:2" ht="12.6" customHeight="1" x14ac:dyDescent="0.2">
      <c r="A851" s="112"/>
      <c r="B851" s="112"/>
    </row>
    <row r="852" spans="1:2" ht="12.6" customHeight="1" x14ac:dyDescent="0.2">
      <c r="A852" s="112"/>
      <c r="B852" s="112"/>
    </row>
    <row r="853" spans="1:2" ht="12.6" customHeight="1" x14ac:dyDescent="0.2">
      <c r="A853" s="112"/>
      <c r="B853" s="112"/>
    </row>
    <row r="854" spans="1:2" ht="12.6" customHeight="1" x14ac:dyDescent="0.2">
      <c r="A854" s="112"/>
      <c r="B854" s="112"/>
    </row>
    <row r="855" spans="1:2" ht="12.6" customHeight="1" x14ac:dyDescent="0.2">
      <c r="A855" s="112"/>
      <c r="B855" s="112"/>
    </row>
    <row r="856" spans="1:2" ht="12.6" customHeight="1" x14ac:dyDescent="0.2">
      <c r="A856" s="112"/>
      <c r="B856" s="112"/>
    </row>
    <row r="857" spans="1:2" ht="12.6" customHeight="1" x14ac:dyDescent="0.2">
      <c r="A857" s="112"/>
      <c r="B857" s="112"/>
    </row>
    <row r="858" spans="1:2" ht="12.6" customHeight="1" x14ac:dyDescent="0.2">
      <c r="A858" s="112"/>
      <c r="B858" s="112"/>
    </row>
    <row r="859" spans="1:2" ht="12.6" customHeight="1" x14ac:dyDescent="0.2">
      <c r="A859" s="112"/>
      <c r="B859" s="112"/>
    </row>
    <row r="860" spans="1:2" ht="12.6" customHeight="1" x14ac:dyDescent="0.2">
      <c r="A860" s="112"/>
      <c r="B860" s="112"/>
    </row>
    <row r="861" spans="1:2" ht="12.6" customHeight="1" x14ac:dyDescent="0.2">
      <c r="A861" s="112"/>
      <c r="B861" s="112"/>
    </row>
    <row r="862" spans="1:2" ht="12.6" customHeight="1" x14ac:dyDescent="0.2">
      <c r="A862" s="112"/>
      <c r="B862" s="112"/>
    </row>
    <row r="863" spans="1:2" ht="12.6" customHeight="1" x14ac:dyDescent="0.2">
      <c r="A863" s="112"/>
      <c r="B863" s="112"/>
    </row>
    <row r="864" spans="1:2" ht="12.6" customHeight="1" x14ac:dyDescent="0.2">
      <c r="A864" s="112"/>
      <c r="B864" s="112"/>
    </row>
    <row r="865" spans="1:2" ht="12.6" customHeight="1" x14ac:dyDescent="0.2">
      <c r="A865" s="112"/>
      <c r="B865" s="112"/>
    </row>
    <row r="866" spans="1:2" ht="12.6" customHeight="1" x14ac:dyDescent="0.2">
      <c r="A866" s="112"/>
      <c r="B866" s="112"/>
    </row>
    <row r="867" spans="1:2" ht="12.6" customHeight="1" x14ac:dyDescent="0.2">
      <c r="A867" s="112"/>
      <c r="B867" s="112"/>
    </row>
    <row r="868" spans="1:2" ht="12.6" customHeight="1" x14ac:dyDescent="0.2">
      <c r="A868" s="112"/>
      <c r="B868" s="112"/>
    </row>
    <row r="869" spans="1:2" ht="12.6" customHeight="1" x14ac:dyDescent="0.2">
      <c r="A869" s="112"/>
      <c r="B869" s="112"/>
    </row>
    <row r="870" spans="1:2" ht="12.6" customHeight="1" x14ac:dyDescent="0.2">
      <c r="A870" s="112"/>
      <c r="B870" s="112"/>
    </row>
    <row r="871" spans="1:2" ht="12.6" customHeight="1" x14ac:dyDescent="0.2">
      <c r="A871" s="112"/>
      <c r="B871" s="112"/>
    </row>
    <row r="872" spans="1:2" ht="12.6" customHeight="1" x14ac:dyDescent="0.2">
      <c r="A872" s="112"/>
      <c r="B872" s="112"/>
    </row>
    <row r="873" spans="1:2" ht="12.6" customHeight="1" x14ac:dyDescent="0.2">
      <c r="A873" s="112"/>
      <c r="B873" s="112"/>
    </row>
    <row r="874" spans="1:2" ht="12.6" customHeight="1" x14ac:dyDescent="0.2">
      <c r="A874" s="112"/>
      <c r="B874" s="112"/>
    </row>
    <row r="875" spans="1:2" ht="12.6" customHeight="1" x14ac:dyDescent="0.2">
      <c r="A875" s="112"/>
      <c r="B875" s="112"/>
    </row>
    <row r="876" spans="1:2" ht="12.6" customHeight="1" x14ac:dyDescent="0.2">
      <c r="A876" s="112"/>
      <c r="B876" s="112"/>
    </row>
    <row r="877" spans="1:2" ht="12.6" customHeight="1" x14ac:dyDescent="0.2">
      <c r="A877" s="112"/>
      <c r="B877" s="112"/>
    </row>
    <row r="878" spans="1:2" ht="12.6" customHeight="1" x14ac:dyDescent="0.2">
      <c r="A878" s="112"/>
      <c r="B878" s="112"/>
    </row>
    <row r="879" spans="1:2" ht="12.6" customHeight="1" x14ac:dyDescent="0.2">
      <c r="A879" s="112"/>
      <c r="B879" s="112"/>
    </row>
    <row r="880" spans="1:2" ht="12.6" customHeight="1" x14ac:dyDescent="0.2">
      <c r="A880" s="112"/>
      <c r="B880" s="112"/>
    </row>
    <row r="881" spans="1:2" ht="12.6" customHeight="1" x14ac:dyDescent="0.2">
      <c r="A881" s="112"/>
      <c r="B881" s="112"/>
    </row>
    <row r="882" spans="1:2" ht="12.6" customHeight="1" x14ac:dyDescent="0.2">
      <c r="A882" s="112"/>
      <c r="B882" s="112"/>
    </row>
    <row r="883" spans="1:2" ht="12.6" customHeight="1" x14ac:dyDescent="0.2">
      <c r="A883" s="112"/>
      <c r="B883" s="112"/>
    </row>
    <row r="884" spans="1:2" ht="12.6" customHeight="1" x14ac:dyDescent="0.2">
      <c r="A884" s="112"/>
      <c r="B884" s="112"/>
    </row>
    <row r="885" spans="1:2" ht="12.6" customHeight="1" x14ac:dyDescent="0.2">
      <c r="A885" s="112"/>
      <c r="B885" s="112"/>
    </row>
    <row r="886" spans="1:2" ht="12.6" customHeight="1" x14ac:dyDescent="0.2">
      <c r="A886" s="112"/>
      <c r="B886" s="112"/>
    </row>
    <row r="887" spans="1:2" ht="12.6" customHeight="1" x14ac:dyDescent="0.2">
      <c r="A887" s="112"/>
      <c r="B887" s="112"/>
    </row>
    <row r="888" spans="1:2" ht="12.6" customHeight="1" x14ac:dyDescent="0.2">
      <c r="A888" s="112"/>
      <c r="B888" s="112"/>
    </row>
    <row r="889" spans="1:2" ht="12.6" customHeight="1" x14ac:dyDescent="0.2">
      <c r="A889" s="112"/>
      <c r="B889" s="112"/>
    </row>
    <row r="890" spans="1:2" ht="12.6" customHeight="1" x14ac:dyDescent="0.2">
      <c r="A890" s="112"/>
      <c r="B890" s="112"/>
    </row>
    <row r="891" spans="1:2" ht="12.6" customHeight="1" x14ac:dyDescent="0.2">
      <c r="A891" s="112"/>
      <c r="B891" s="112"/>
    </row>
    <row r="892" spans="1:2" ht="12.6" customHeight="1" x14ac:dyDescent="0.2">
      <c r="A892" s="112"/>
    </row>
    <row r="893" spans="1:2" ht="12.6" customHeight="1" x14ac:dyDescent="0.2">
      <c r="A893" s="112"/>
    </row>
    <row r="894" spans="1:2" ht="12.6" customHeight="1" x14ac:dyDescent="0.2">
      <c r="A894" s="112"/>
    </row>
    <row r="895" spans="1:2" ht="12.6" customHeight="1" x14ac:dyDescent="0.2">
      <c r="A895" s="112"/>
    </row>
    <row r="896" spans="1:2" ht="12.6" customHeight="1" x14ac:dyDescent="0.2">
      <c r="A896" s="112"/>
    </row>
    <row r="897" spans="1:1" ht="12.6" customHeight="1" x14ac:dyDescent="0.2">
      <c r="A897" s="112"/>
    </row>
    <row r="898" spans="1:1" ht="12.6" customHeight="1" x14ac:dyDescent="0.2">
      <c r="A898" s="112"/>
    </row>
    <row r="899" spans="1:1" ht="12.6" customHeight="1" x14ac:dyDescent="0.2">
      <c r="A899" s="112"/>
    </row>
    <row r="900" spans="1:1" ht="12.6" customHeight="1" x14ac:dyDescent="0.2">
      <c r="A900" s="112"/>
    </row>
    <row r="901" spans="1:1" ht="12.6" customHeight="1" x14ac:dyDescent="0.2">
      <c r="A901" s="112"/>
    </row>
    <row r="902" spans="1:1" ht="12.6" customHeight="1" x14ac:dyDescent="0.2">
      <c r="A902" s="112"/>
    </row>
    <row r="903" spans="1:1" ht="12.6" customHeight="1" x14ac:dyDescent="0.2">
      <c r="A903" s="112"/>
    </row>
    <row r="904" spans="1:1" ht="12.6" customHeight="1" x14ac:dyDescent="0.2">
      <c r="A904" s="112"/>
    </row>
    <row r="905" spans="1:1" ht="12.6" customHeight="1" x14ac:dyDescent="0.2">
      <c r="A905" s="112"/>
    </row>
    <row r="906" spans="1:1" ht="12.6" customHeight="1" x14ac:dyDescent="0.2">
      <c r="A906" s="112"/>
    </row>
    <row r="907" spans="1:1" ht="12.6" customHeight="1" x14ac:dyDescent="0.2">
      <c r="A907" s="112"/>
    </row>
    <row r="908" spans="1:1" ht="12.6" customHeight="1" x14ac:dyDescent="0.2">
      <c r="A908" s="112"/>
    </row>
    <row r="909" spans="1:1" ht="12.6" customHeight="1" x14ac:dyDescent="0.2">
      <c r="A909" s="112"/>
    </row>
    <row r="910" spans="1:1" ht="12.6" customHeight="1" x14ac:dyDescent="0.2">
      <c r="A910" s="112"/>
    </row>
    <row r="911" spans="1:1" ht="12.6" customHeight="1" x14ac:dyDescent="0.2">
      <c r="A911" s="112"/>
    </row>
    <row r="912" spans="1:1" ht="12.6" customHeight="1" x14ac:dyDescent="0.2">
      <c r="A912" s="112"/>
    </row>
    <row r="913" spans="1:1" ht="12.6" customHeight="1" x14ac:dyDescent="0.2">
      <c r="A913" s="112"/>
    </row>
    <row r="914" spans="1:1" ht="12.6" customHeight="1" x14ac:dyDescent="0.2">
      <c r="A914" s="112"/>
    </row>
    <row r="915" spans="1:1" ht="12.6" customHeight="1" x14ac:dyDescent="0.2">
      <c r="A915" s="112"/>
    </row>
    <row r="916" spans="1:1" ht="12.6" customHeight="1" x14ac:dyDescent="0.2">
      <c r="A916" s="112"/>
    </row>
    <row r="917" spans="1:1" ht="12.6" customHeight="1" x14ac:dyDescent="0.2">
      <c r="A917" s="112"/>
    </row>
    <row r="918" spans="1:1" ht="12.6" customHeight="1" x14ac:dyDescent="0.2">
      <c r="A918" s="112"/>
    </row>
    <row r="919" spans="1:1" ht="12.6" customHeight="1" x14ac:dyDescent="0.2">
      <c r="A919" s="112"/>
    </row>
    <row r="920" spans="1:1" ht="12.6" customHeight="1" x14ac:dyDescent="0.2">
      <c r="A920" s="112"/>
    </row>
    <row r="921" spans="1:1" ht="12.6" customHeight="1" x14ac:dyDescent="0.2">
      <c r="A921" s="112"/>
    </row>
    <row r="922" spans="1:1" ht="12.6" customHeight="1" x14ac:dyDescent="0.2">
      <c r="A922" s="112"/>
    </row>
    <row r="923" spans="1:1" ht="12.6" customHeight="1" x14ac:dyDescent="0.2">
      <c r="A923" s="112"/>
    </row>
    <row r="924" spans="1:1" ht="12.6" customHeight="1" x14ac:dyDescent="0.2">
      <c r="A924" s="112"/>
    </row>
    <row r="925" spans="1:1" ht="12.6" customHeight="1" x14ac:dyDescent="0.2">
      <c r="A925" s="112"/>
    </row>
    <row r="926" spans="1:1" ht="12.6" customHeight="1" x14ac:dyDescent="0.2">
      <c r="A926" s="112"/>
    </row>
    <row r="927" spans="1:1" ht="12.6" customHeight="1" x14ac:dyDescent="0.2">
      <c r="A927" s="112"/>
    </row>
    <row r="928" spans="1:1" ht="12.6" customHeight="1" x14ac:dyDescent="0.2">
      <c r="A928" s="112"/>
    </row>
    <row r="929" spans="1:1" ht="12.6" customHeight="1" x14ac:dyDescent="0.2">
      <c r="A929" s="112"/>
    </row>
    <row r="930" spans="1:1" ht="12.6" customHeight="1" x14ac:dyDescent="0.2">
      <c r="A930" s="112"/>
    </row>
    <row r="931" spans="1:1" ht="12.6" customHeight="1" x14ac:dyDescent="0.2">
      <c r="A931" s="112"/>
    </row>
    <row r="932" spans="1:1" ht="12.6" customHeight="1" x14ac:dyDescent="0.2">
      <c r="A932" s="112"/>
    </row>
    <row r="933" spans="1:1" ht="12.6" customHeight="1" x14ac:dyDescent="0.2">
      <c r="A933" s="112"/>
    </row>
    <row r="934" spans="1:1" ht="12.6" customHeight="1" x14ac:dyDescent="0.2">
      <c r="A934" s="112"/>
    </row>
    <row r="935" spans="1:1" ht="12.6" customHeight="1" x14ac:dyDescent="0.2">
      <c r="A935" s="112"/>
    </row>
    <row r="936" spans="1:1" ht="12.6" customHeight="1" x14ac:dyDescent="0.2">
      <c r="A936" s="112"/>
    </row>
    <row r="937" spans="1:1" ht="12.6" customHeight="1" x14ac:dyDescent="0.2">
      <c r="A937" s="112"/>
    </row>
    <row r="938" spans="1:1" ht="12.6" customHeight="1" x14ac:dyDescent="0.2">
      <c r="A938" s="112"/>
    </row>
    <row r="939" spans="1:1" ht="12.6" customHeight="1" x14ac:dyDescent="0.2">
      <c r="A939" s="112"/>
    </row>
    <row r="940" spans="1:1" ht="12.6" customHeight="1" x14ac:dyDescent="0.2">
      <c r="A940" s="112"/>
    </row>
    <row r="941" spans="1:1" ht="12.6" customHeight="1" x14ac:dyDescent="0.2">
      <c r="A941" s="112"/>
    </row>
    <row r="942" spans="1:1" ht="12.6" customHeight="1" x14ac:dyDescent="0.2">
      <c r="A942" s="112"/>
    </row>
    <row r="943" spans="1:1" ht="12.6" customHeight="1" x14ac:dyDescent="0.2">
      <c r="A943" s="112"/>
    </row>
    <row r="944" spans="1:1" ht="12.6" customHeight="1" x14ac:dyDescent="0.2">
      <c r="A944" s="112"/>
    </row>
    <row r="945" spans="1:1" ht="12.6" customHeight="1" x14ac:dyDescent="0.2">
      <c r="A945" s="112"/>
    </row>
    <row r="946" spans="1:1" ht="12.6" customHeight="1" x14ac:dyDescent="0.2">
      <c r="A946" s="112"/>
    </row>
    <row r="947" spans="1:1" ht="12.6" customHeight="1" x14ac:dyDescent="0.2">
      <c r="A947" s="112"/>
    </row>
    <row r="948" spans="1:1" ht="12.6" customHeight="1" x14ac:dyDescent="0.2">
      <c r="A948" s="112"/>
    </row>
    <row r="949" spans="1:1" ht="12.6" customHeight="1" x14ac:dyDescent="0.2">
      <c r="A949" s="112"/>
    </row>
    <row r="950" spans="1:1" ht="12.6" customHeight="1" x14ac:dyDescent="0.2">
      <c r="A950" s="112"/>
    </row>
    <row r="951" spans="1:1" ht="12.6" customHeight="1" x14ac:dyDescent="0.2">
      <c r="A951" s="112"/>
    </row>
    <row r="952" spans="1:1" ht="12.6" customHeight="1" x14ac:dyDescent="0.2">
      <c r="A952" s="112"/>
    </row>
    <row r="953" spans="1:1" ht="12.6" customHeight="1" x14ac:dyDescent="0.2">
      <c r="A953" s="112"/>
    </row>
    <row r="954" spans="1:1" ht="12.6" customHeight="1" x14ac:dyDescent="0.2">
      <c r="A954" s="112"/>
    </row>
    <row r="955" spans="1:1" ht="12.6" customHeight="1" x14ac:dyDescent="0.2">
      <c r="A955" s="112"/>
    </row>
    <row r="956" spans="1:1" ht="12.6" customHeight="1" x14ac:dyDescent="0.2">
      <c r="A956" s="112"/>
    </row>
    <row r="957" spans="1:1" ht="12.6" customHeight="1" x14ac:dyDescent="0.2">
      <c r="A957" s="112"/>
    </row>
    <row r="958" spans="1:1" ht="12.6" customHeight="1" x14ac:dyDescent="0.2">
      <c r="A958" s="112"/>
    </row>
    <row r="959" spans="1:1" ht="12.6" customHeight="1" x14ac:dyDescent="0.2">
      <c r="A959" s="112"/>
    </row>
    <row r="960" spans="1:1" ht="12.6" customHeight="1" x14ac:dyDescent="0.2">
      <c r="A960" s="112"/>
    </row>
    <row r="961" spans="1:1" ht="12.6" customHeight="1" x14ac:dyDescent="0.2">
      <c r="A961" s="112"/>
    </row>
    <row r="992" spans="1:5" ht="12.6" customHeight="1" x14ac:dyDescent="0.2">
      <c r="A992" s="113"/>
      <c r="B992" s="113"/>
      <c r="C992" s="113"/>
      <c r="D992" s="113"/>
      <c r="E992" s="113"/>
    </row>
    <row r="993" spans="1:5" ht="12.6" customHeight="1" x14ac:dyDescent="0.2">
      <c r="A993" s="113"/>
      <c r="B993" s="113"/>
      <c r="C993" s="113"/>
      <c r="D993" s="113"/>
      <c r="E993" s="113"/>
    </row>
    <row r="994" spans="1:5" ht="12.6" customHeight="1" x14ac:dyDescent="0.2">
      <c r="A994" s="113"/>
      <c r="B994" s="113"/>
      <c r="C994" s="113"/>
      <c r="D994" s="113"/>
      <c r="E994" s="113"/>
    </row>
    <row r="995" spans="1:5" ht="12.6" customHeight="1" x14ac:dyDescent="0.2">
      <c r="A995" s="113"/>
      <c r="B995" s="113"/>
      <c r="C995" s="113"/>
      <c r="D995" s="113"/>
      <c r="E995" s="113"/>
    </row>
    <row r="996" spans="1:5" ht="12.6" customHeight="1" x14ac:dyDescent="0.2">
      <c r="A996" s="113"/>
      <c r="B996" s="113"/>
      <c r="C996" s="113"/>
      <c r="D996" s="113"/>
      <c r="E996" s="113"/>
    </row>
    <row r="997" spans="1:5" ht="12.6" customHeight="1" x14ac:dyDescent="0.2">
      <c r="A997" s="113"/>
      <c r="B997" s="113"/>
      <c r="C997" s="113"/>
      <c r="D997" s="113"/>
      <c r="E997" s="113"/>
    </row>
    <row r="998" spans="1:5" ht="12.6" customHeight="1" x14ac:dyDescent="0.2">
      <c r="A998" s="113"/>
      <c r="B998" s="113"/>
      <c r="C998" s="113"/>
      <c r="D998" s="113"/>
      <c r="E998" s="113"/>
    </row>
    <row r="999" spans="1:5" ht="12.6" customHeight="1" x14ac:dyDescent="0.2">
      <c r="A999" s="113"/>
      <c r="B999" s="113"/>
      <c r="C999" s="113"/>
      <c r="D999" s="113"/>
      <c r="E999" s="113"/>
    </row>
    <row r="1000" spans="1:5" ht="12.6" customHeight="1" x14ac:dyDescent="0.2">
      <c r="A1000" s="113"/>
      <c r="B1000" s="113"/>
      <c r="C1000" s="113"/>
      <c r="D1000" s="113"/>
      <c r="E1000" s="113"/>
    </row>
    <row r="1001" spans="1:5" ht="12.6" customHeight="1" x14ac:dyDescent="0.2">
      <c r="A1001" s="113"/>
      <c r="B1001" s="113"/>
      <c r="C1001" s="113"/>
      <c r="D1001" s="113"/>
      <c r="E1001" s="113"/>
    </row>
    <row r="1002" spans="1:5" ht="12.6" customHeight="1" x14ac:dyDescent="0.2">
      <c r="A1002" s="113"/>
      <c r="B1002" s="113"/>
      <c r="C1002" s="113"/>
      <c r="D1002" s="113"/>
      <c r="E1002" s="113"/>
    </row>
    <row r="1003" spans="1:5" ht="12.6" customHeight="1" x14ac:dyDescent="0.2">
      <c r="A1003" s="113"/>
      <c r="B1003" s="113"/>
      <c r="C1003" s="113"/>
      <c r="D1003" s="113"/>
      <c r="E1003" s="113"/>
    </row>
    <row r="1004" spans="1:5" ht="12.6" customHeight="1" x14ac:dyDescent="0.2">
      <c r="A1004" s="113"/>
      <c r="B1004" s="113"/>
      <c r="C1004" s="113"/>
      <c r="D1004" s="113"/>
      <c r="E1004" s="113"/>
    </row>
    <row r="1005" spans="1:5" ht="12.6" customHeight="1" x14ac:dyDescent="0.2">
      <c r="A1005" s="113"/>
      <c r="B1005" s="113"/>
      <c r="C1005" s="113"/>
      <c r="D1005" s="113"/>
      <c r="E1005" s="113"/>
    </row>
    <row r="1006" spans="1:5" ht="12.6" customHeight="1" x14ac:dyDescent="0.2">
      <c r="A1006" s="113"/>
      <c r="B1006" s="113"/>
      <c r="C1006" s="113"/>
      <c r="D1006" s="113"/>
      <c r="E1006" s="113"/>
    </row>
    <row r="1007" spans="1:5" ht="12.6" customHeight="1" x14ac:dyDescent="0.2">
      <c r="A1007" s="113"/>
      <c r="B1007" s="113"/>
      <c r="C1007" s="113"/>
      <c r="D1007" s="113"/>
      <c r="E1007" s="113"/>
    </row>
    <row r="1008" spans="1:5" ht="12.6" customHeight="1" x14ac:dyDescent="0.2">
      <c r="A1008" s="113"/>
      <c r="B1008" s="113"/>
      <c r="C1008" s="113"/>
      <c r="D1008" s="113"/>
      <c r="E1008" s="113"/>
    </row>
    <row r="1009" spans="1:5" ht="12.6" customHeight="1" x14ac:dyDescent="0.2">
      <c r="A1009" s="113"/>
      <c r="B1009" s="113"/>
      <c r="C1009" s="113"/>
      <c r="D1009" s="113"/>
      <c r="E1009" s="113"/>
    </row>
    <row r="1010" spans="1:5" ht="12.6" customHeight="1" x14ac:dyDescent="0.2">
      <c r="A1010" s="113"/>
      <c r="B1010" s="113"/>
      <c r="C1010" s="113"/>
      <c r="D1010" s="113"/>
      <c r="E1010" s="113"/>
    </row>
    <row r="1011" spans="1:5" ht="12.6" customHeight="1" x14ac:dyDescent="0.2">
      <c r="A1011" s="113"/>
      <c r="B1011" s="113"/>
      <c r="C1011" s="113"/>
      <c r="D1011" s="113"/>
      <c r="E1011" s="113"/>
    </row>
    <row r="1012" spans="1:5" ht="12.6" customHeight="1" x14ac:dyDescent="0.2">
      <c r="A1012" s="113"/>
      <c r="B1012" s="113"/>
      <c r="C1012" s="113"/>
      <c r="D1012" s="113"/>
      <c r="E1012" s="113"/>
    </row>
    <row r="1013" spans="1:5" ht="12.6" customHeight="1" x14ac:dyDescent="0.2">
      <c r="A1013" s="113"/>
      <c r="B1013" s="113"/>
      <c r="C1013" s="113"/>
      <c r="D1013" s="113"/>
      <c r="E1013" s="113"/>
    </row>
    <row r="1014" spans="1:5" ht="12.6" customHeight="1" x14ac:dyDescent="0.2">
      <c r="A1014" s="113"/>
      <c r="B1014" s="113"/>
      <c r="C1014" s="113"/>
      <c r="D1014" s="113"/>
      <c r="E1014" s="113"/>
    </row>
    <row r="1015" spans="1:5" ht="12.6" customHeight="1" x14ac:dyDescent="0.2">
      <c r="A1015" s="113"/>
      <c r="B1015" s="113"/>
      <c r="C1015" s="113"/>
      <c r="D1015" s="113"/>
      <c r="E1015" s="113"/>
    </row>
    <row r="1016" spans="1:5" ht="12.6" customHeight="1" x14ac:dyDescent="0.2">
      <c r="A1016" s="113"/>
      <c r="B1016" s="113"/>
      <c r="C1016" s="113"/>
      <c r="D1016" s="113"/>
      <c r="E1016" s="113"/>
    </row>
    <row r="1017" spans="1:5" ht="12.6" customHeight="1" x14ac:dyDescent="0.2">
      <c r="A1017" s="113"/>
      <c r="B1017" s="113"/>
      <c r="C1017" s="113"/>
      <c r="D1017" s="113"/>
      <c r="E1017" s="113"/>
    </row>
    <row r="1018" spans="1:5" ht="12.6" customHeight="1" x14ac:dyDescent="0.2">
      <c r="A1018" s="113"/>
      <c r="B1018" s="113"/>
      <c r="C1018" s="113"/>
      <c r="D1018" s="113"/>
      <c r="E1018" s="113"/>
    </row>
    <row r="1019" spans="1:5" ht="12.6" customHeight="1" x14ac:dyDescent="0.2">
      <c r="A1019" s="113"/>
      <c r="B1019" s="113"/>
      <c r="C1019" s="113"/>
      <c r="D1019" s="113"/>
      <c r="E1019" s="113"/>
    </row>
    <row r="1020" spans="1:5" ht="12.6" customHeight="1" x14ac:dyDescent="0.2">
      <c r="A1020" s="113"/>
      <c r="B1020" s="113"/>
      <c r="C1020" s="113"/>
      <c r="D1020" s="113"/>
      <c r="E1020" s="113"/>
    </row>
    <row r="1021" spans="1:5" ht="12.6" customHeight="1" x14ac:dyDescent="0.2">
      <c r="A1021" s="113"/>
      <c r="B1021" s="113"/>
      <c r="C1021" s="113"/>
      <c r="D1021" s="113"/>
      <c r="E1021" s="113"/>
    </row>
    <row r="1022" spans="1:5" ht="12.6" customHeight="1" x14ac:dyDescent="0.2">
      <c r="A1022" s="113"/>
      <c r="B1022" s="113"/>
      <c r="C1022" s="113"/>
      <c r="D1022" s="113"/>
      <c r="E1022" s="113"/>
    </row>
    <row r="1023" spans="1:5" ht="12.6" customHeight="1" x14ac:dyDescent="0.2">
      <c r="A1023" s="113"/>
      <c r="B1023" s="113"/>
      <c r="C1023" s="113"/>
      <c r="D1023" s="113"/>
      <c r="E1023" s="113"/>
    </row>
    <row r="1024" spans="1:5" ht="12.6" customHeight="1" x14ac:dyDescent="0.2">
      <c r="A1024" s="113"/>
      <c r="B1024" s="113"/>
      <c r="C1024" s="113"/>
      <c r="D1024" s="113"/>
      <c r="E1024" s="113"/>
    </row>
    <row r="1025" spans="1:5" ht="12.6" customHeight="1" x14ac:dyDescent="0.2">
      <c r="A1025" s="113"/>
      <c r="B1025" s="113"/>
      <c r="C1025" s="113"/>
      <c r="D1025" s="113"/>
      <c r="E1025" s="113"/>
    </row>
    <row r="1026" spans="1:5" ht="12.6" customHeight="1" x14ac:dyDescent="0.2">
      <c r="A1026" s="113"/>
      <c r="B1026" s="113"/>
      <c r="C1026" s="113"/>
      <c r="D1026" s="113"/>
      <c r="E1026" s="113"/>
    </row>
    <row r="1027" spans="1:5" ht="12.6" customHeight="1" x14ac:dyDescent="0.2">
      <c r="A1027" s="113"/>
      <c r="B1027" s="113"/>
      <c r="C1027" s="113"/>
      <c r="D1027" s="113"/>
      <c r="E1027" s="113"/>
    </row>
    <row r="1028" spans="1:5" ht="12.6" customHeight="1" x14ac:dyDescent="0.2">
      <c r="A1028" s="113"/>
      <c r="B1028" s="113"/>
      <c r="C1028" s="113"/>
      <c r="D1028" s="113"/>
      <c r="E1028" s="113"/>
    </row>
    <row r="1029" spans="1:5" ht="12.6" customHeight="1" x14ac:dyDescent="0.2">
      <c r="A1029" s="113"/>
      <c r="B1029" s="113"/>
      <c r="C1029" s="113"/>
      <c r="D1029" s="113"/>
      <c r="E1029" s="113"/>
    </row>
    <row r="1030" spans="1:5" ht="12.6" customHeight="1" x14ac:dyDescent="0.2">
      <c r="A1030" s="113"/>
      <c r="B1030" s="113"/>
      <c r="C1030" s="113"/>
      <c r="D1030" s="113"/>
      <c r="E1030" s="113"/>
    </row>
    <row r="1031" spans="1:5" ht="12.6" customHeight="1" x14ac:dyDescent="0.2">
      <c r="A1031" s="113"/>
      <c r="B1031" s="113"/>
      <c r="C1031" s="113"/>
      <c r="D1031" s="113"/>
      <c r="E1031" s="113"/>
    </row>
    <row r="1032" spans="1:5" ht="12.6" customHeight="1" x14ac:dyDescent="0.2">
      <c r="A1032" s="113"/>
      <c r="B1032" s="113"/>
      <c r="C1032" s="113"/>
      <c r="D1032" s="113"/>
      <c r="E1032" s="113"/>
    </row>
    <row r="1033" spans="1:5" ht="12.6" customHeight="1" x14ac:dyDescent="0.2">
      <c r="A1033" s="113"/>
      <c r="B1033" s="113"/>
      <c r="C1033" s="113"/>
      <c r="D1033" s="113"/>
      <c r="E1033" s="113"/>
    </row>
    <row r="1034" spans="1:5" ht="12.6" customHeight="1" x14ac:dyDescent="0.2">
      <c r="A1034" s="113"/>
      <c r="B1034" s="113"/>
      <c r="C1034" s="113"/>
      <c r="D1034" s="113"/>
      <c r="E1034" s="113"/>
    </row>
    <row r="1035" spans="1:5" ht="12.6" customHeight="1" x14ac:dyDescent="0.2">
      <c r="A1035" s="113"/>
      <c r="B1035" s="113"/>
      <c r="C1035" s="113"/>
      <c r="D1035" s="113"/>
      <c r="E1035" s="113"/>
    </row>
    <row r="1036" spans="1:5" ht="12.6" customHeight="1" x14ac:dyDescent="0.2">
      <c r="A1036" s="113"/>
      <c r="B1036" s="113"/>
      <c r="C1036" s="113"/>
      <c r="D1036" s="113"/>
      <c r="E1036" s="113"/>
    </row>
    <row r="1037" spans="1:5" ht="12.6" customHeight="1" x14ac:dyDescent="0.2">
      <c r="A1037" s="113"/>
      <c r="B1037" s="113"/>
      <c r="C1037" s="113"/>
      <c r="D1037" s="113"/>
      <c r="E1037" s="113"/>
    </row>
    <row r="1038" spans="1:5" ht="12.6" customHeight="1" x14ac:dyDescent="0.2">
      <c r="A1038" s="113"/>
      <c r="B1038" s="113"/>
      <c r="C1038" s="113"/>
      <c r="D1038" s="113"/>
      <c r="E1038" s="113"/>
    </row>
    <row r="1039" spans="1:5" ht="12.6" customHeight="1" x14ac:dyDescent="0.2">
      <c r="A1039" s="113"/>
      <c r="B1039" s="113"/>
      <c r="C1039" s="113"/>
      <c r="D1039" s="113"/>
      <c r="E1039" s="113"/>
    </row>
    <row r="1040" spans="1:5" ht="12.6" customHeight="1" x14ac:dyDescent="0.2">
      <c r="A1040" s="113"/>
      <c r="B1040" s="113"/>
      <c r="C1040" s="113"/>
      <c r="D1040" s="113"/>
      <c r="E1040" s="113"/>
    </row>
    <row r="1041" spans="1:5" ht="12.6" customHeight="1" x14ac:dyDescent="0.2">
      <c r="A1041" s="113"/>
      <c r="B1041" s="113"/>
      <c r="C1041" s="113"/>
      <c r="D1041" s="113"/>
      <c r="E1041" s="113"/>
    </row>
    <row r="1042" spans="1:5" ht="12.6" customHeight="1" x14ac:dyDescent="0.2">
      <c r="A1042" s="113"/>
      <c r="B1042" s="113"/>
      <c r="C1042" s="113"/>
      <c r="D1042" s="113"/>
      <c r="E1042" s="113"/>
    </row>
    <row r="1043" spans="1:5" ht="12.6" customHeight="1" x14ac:dyDescent="0.2">
      <c r="A1043" s="113"/>
      <c r="B1043" s="113"/>
      <c r="C1043" s="113"/>
      <c r="D1043" s="113"/>
      <c r="E1043" s="113"/>
    </row>
    <row r="1044" spans="1:5" ht="12.6" customHeight="1" x14ac:dyDescent="0.2">
      <c r="A1044" s="113"/>
      <c r="B1044" s="113"/>
      <c r="C1044" s="113"/>
      <c r="D1044" s="113"/>
      <c r="E1044" s="113"/>
    </row>
    <row r="1045" spans="1:5" ht="12.6" customHeight="1" x14ac:dyDescent="0.2">
      <c r="A1045" s="113"/>
      <c r="B1045" s="113"/>
      <c r="C1045" s="113"/>
      <c r="D1045" s="113"/>
      <c r="E1045" s="113"/>
    </row>
    <row r="1046" spans="1:5" ht="12.6" customHeight="1" x14ac:dyDescent="0.2">
      <c r="A1046" s="113"/>
      <c r="B1046" s="113"/>
      <c r="C1046" s="113"/>
      <c r="D1046" s="113"/>
      <c r="E1046" s="113"/>
    </row>
    <row r="1047" spans="1:5" ht="12.6" customHeight="1" x14ac:dyDescent="0.2">
      <c r="A1047" s="113"/>
      <c r="B1047" s="113"/>
      <c r="C1047" s="113"/>
      <c r="D1047" s="113"/>
      <c r="E1047" s="113"/>
    </row>
    <row r="1048" spans="1:5" ht="12.6" customHeight="1" x14ac:dyDescent="0.2">
      <c r="A1048" s="113"/>
      <c r="B1048" s="113"/>
      <c r="C1048" s="113"/>
      <c r="D1048" s="113"/>
      <c r="E1048" s="113"/>
    </row>
    <row r="1049" spans="1:5" ht="12.6" customHeight="1" x14ac:dyDescent="0.2">
      <c r="A1049" s="113"/>
      <c r="B1049" s="113"/>
      <c r="C1049" s="113"/>
      <c r="D1049" s="113"/>
      <c r="E1049" s="113"/>
    </row>
    <row r="1050" spans="1:5" ht="12.6" customHeight="1" x14ac:dyDescent="0.2">
      <c r="A1050" s="113"/>
      <c r="B1050" s="113"/>
      <c r="C1050" s="113"/>
      <c r="D1050" s="113"/>
      <c r="E1050" s="113"/>
    </row>
    <row r="1051" spans="1:5" ht="12.6" customHeight="1" x14ac:dyDescent="0.2">
      <c r="A1051" s="113"/>
      <c r="B1051" s="113"/>
      <c r="C1051" s="113"/>
      <c r="D1051" s="113"/>
      <c r="E1051" s="113"/>
    </row>
    <row r="1052" spans="1:5" ht="12.6" customHeight="1" x14ac:dyDescent="0.2">
      <c r="A1052" s="113"/>
      <c r="B1052" s="113"/>
      <c r="C1052" s="113"/>
      <c r="D1052" s="113"/>
      <c r="E1052" s="113"/>
    </row>
    <row r="1053" spans="1:5" ht="12.6" customHeight="1" x14ac:dyDescent="0.2">
      <c r="A1053" s="113"/>
      <c r="B1053" s="113"/>
      <c r="C1053" s="113"/>
      <c r="D1053" s="113"/>
      <c r="E1053" s="113"/>
    </row>
    <row r="1054" spans="1:5" ht="12.6" customHeight="1" x14ac:dyDescent="0.2">
      <c r="A1054" s="113"/>
      <c r="B1054" s="113"/>
      <c r="C1054" s="113"/>
      <c r="D1054" s="113"/>
      <c r="E1054" s="113"/>
    </row>
    <row r="1055" spans="1:5" ht="12.6" customHeight="1" x14ac:dyDescent="0.2">
      <c r="A1055" s="113"/>
      <c r="B1055" s="113"/>
      <c r="C1055" s="113"/>
      <c r="D1055" s="113"/>
      <c r="E1055" s="113"/>
    </row>
    <row r="1056" spans="1:5" ht="12.6" customHeight="1" x14ac:dyDescent="0.2">
      <c r="A1056" s="113"/>
      <c r="B1056" s="113"/>
      <c r="C1056" s="113"/>
      <c r="D1056" s="113"/>
      <c r="E1056" s="113"/>
    </row>
    <row r="1057" spans="1:5" ht="12.6" customHeight="1" x14ac:dyDescent="0.2">
      <c r="A1057" s="113"/>
      <c r="B1057" s="113"/>
      <c r="C1057" s="113"/>
      <c r="D1057" s="113"/>
      <c r="E1057" s="113"/>
    </row>
    <row r="1058" spans="1:5" ht="12.6" customHeight="1" x14ac:dyDescent="0.2">
      <c r="A1058" s="113"/>
      <c r="B1058" s="113"/>
      <c r="C1058" s="113"/>
      <c r="D1058" s="113"/>
      <c r="E1058" s="113"/>
    </row>
    <row r="1059" spans="1:5" ht="12.6" customHeight="1" x14ac:dyDescent="0.2">
      <c r="A1059" s="113"/>
      <c r="B1059" s="113"/>
      <c r="C1059" s="113"/>
      <c r="D1059" s="113"/>
      <c r="E1059" s="113"/>
    </row>
    <row r="1060" spans="1:5" ht="12.6" customHeight="1" x14ac:dyDescent="0.2">
      <c r="A1060" s="113"/>
      <c r="B1060" s="113"/>
      <c r="C1060" s="113"/>
      <c r="D1060" s="113"/>
      <c r="E1060" s="113"/>
    </row>
    <row r="1061" spans="1:5" ht="12.6" customHeight="1" x14ac:dyDescent="0.2">
      <c r="A1061" s="113"/>
      <c r="B1061" s="113"/>
      <c r="C1061" s="113"/>
      <c r="D1061" s="113"/>
      <c r="E1061" s="113"/>
    </row>
    <row r="1062" spans="1:5" ht="12.6" customHeight="1" x14ac:dyDescent="0.2">
      <c r="A1062" s="113"/>
      <c r="B1062" s="113"/>
      <c r="C1062" s="113"/>
      <c r="D1062" s="113"/>
      <c r="E1062" s="113"/>
    </row>
    <row r="1063" spans="1:5" ht="12.6" customHeight="1" x14ac:dyDescent="0.2">
      <c r="A1063" s="113"/>
      <c r="B1063" s="113"/>
      <c r="C1063" s="113"/>
      <c r="D1063" s="113"/>
      <c r="E1063" s="113"/>
    </row>
    <row r="1064" spans="1:5" ht="12.6" customHeight="1" x14ac:dyDescent="0.2">
      <c r="A1064" s="113"/>
      <c r="B1064" s="113"/>
      <c r="C1064" s="113"/>
      <c r="D1064" s="113"/>
      <c r="E1064" s="113"/>
    </row>
    <row r="1065" spans="1:5" ht="12.6" customHeight="1" x14ac:dyDescent="0.2">
      <c r="A1065" s="113"/>
      <c r="B1065" s="113"/>
      <c r="C1065" s="113"/>
      <c r="D1065" s="113"/>
      <c r="E1065" s="113"/>
    </row>
    <row r="1066" spans="1:5" ht="12.6" customHeight="1" x14ac:dyDescent="0.2">
      <c r="A1066" s="113"/>
      <c r="B1066" s="113"/>
      <c r="C1066" s="113"/>
      <c r="D1066" s="113"/>
      <c r="E1066" s="113"/>
    </row>
    <row r="1067" spans="1:5" ht="12.6" customHeight="1" x14ac:dyDescent="0.2">
      <c r="A1067" s="113"/>
      <c r="B1067" s="113"/>
      <c r="C1067" s="113"/>
      <c r="D1067" s="113"/>
      <c r="E1067" s="113"/>
    </row>
    <row r="1068" spans="1:5" ht="12.6" customHeight="1" x14ac:dyDescent="0.2">
      <c r="A1068" s="113"/>
      <c r="B1068" s="113"/>
      <c r="C1068" s="113"/>
      <c r="D1068" s="113"/>
      <c r="E1068" s="113"/>
    </row>
    <row r="1069" spans="1:5" ht="12.6" customHeight="1" x14ac:dyDescent="0.2">
      <c r="A1069" s="113"/>
      <c r="B1069" s="113"/>
      <c r="C1069" s="113"/>
      <c r="D1069" s="113"/>
      <c r="E1069" s="113"/>
    </row>
    <row r="1070" spans="1:5" ht="12.6" customHeight="1" x14ac:dyDescent="0.2">
      <c r="A1070" s="113"/>
      <c r="B1070" s="113"/>
      <c r="C1070" s="113"/>
      <c r="D1070" s="113"/>
      <c r="E1070" s="113"/>
    </row>
    <row r="1071" spans="1:5" ht="12.6" customHeight="1" x14ac:dyDescent="0.2">
      <c r="A1071" s="113"/>
      <c r="B1071" s="113"/>
      <c r="C1071" s="113"/>
      <c r="D1071" s="113"/>
      <c r="E1071" s="113"/>
    </row>
    <row r="1072" spans="1:5" ht="12.6" customHeight="1" x14ac:dyDescent="0.2">
      <c r="A1072" s="113"/>
      <c r="B1072" s="113"/>
      <c r="C1072" s="113"/>
      <c r="D1072" s="113"/>
      <c r="E1072" s="113"/>
    </row>
    <row r="1073" spans="1:5" ht="12.6" customHeight="1" x14ac:dyDescent="0.2">
      <c r="A1073" s="113"/>
      <c r="B1073" s="113"/>
      <c r="C1073" s="113"/>
      <c r="D1073" s="113"/>
      <c r="E1073" s="113"/>
    </row>
    <row r="1074" spans="1:5" ht="12.6" customHeight="1" x14ac:dyDescent="0.2">
      <c r="A1074" s="113"/>
      <c r="B1074" s="113"/>
      <c r="C1074" s="113"/>
      <c r="D1074" s="113"/>
      <c r="E1074" s="113"/>
    </row>
    <row r="1075" spans="1:5" ht="12.6" customHeight="1" x14ac:dyDescent="0.2">
      <c r="A1075" s="113"/>
      <c r="B1075" s="113"/>
      <c r="C1075" s="113"/>
      <c r="D1075" s="113"/>
      <c r="E1075" s="113"/>
    </row>
    <row r="1076" spans="1:5" ht="12.6" customHeight="1" x14ac:dyDescent="0.2">
      <c r="A1076" s="113"/>
      <c r="B1076" s="113"/>
      <c r="C1076" s="113"/>
      <c r="D1076" s="113"/>
      <c r="E1076" s="113"/>
    </row>
    <row r="1077" spans="1:5" ht="12.6" customHeight="1" x14ac:dyDescent="0.2">
      <c r="A1077" s="113"/>
      <c r="B1077" s="113"/>
      <c r="C1077" s="113"/>
      <c r="D1077" s="113"/>
      <c r="E1077" s="113"/>
    </row>
    <row r="1078" spans="1:5" ht="12.6" customHeight="1" x14ac:dyDescent="0.2">
      <c r="A1078" s="113"/>
      <c r="B1078" s="113"/>
      <c r="C1078" s="113"/>
      <c r="D1078" s="113"/>
      <c r="E1078" s="113"/>
    </row>
    <row r="1079" spans="1:5" ht="12.6" customHeight="1" x14ac:dyDescent="0.2">
      <c r="A1079" s="113"/>
      <c r="B1079" s="113"/>
      <c r="C1079" s="113"/>
      <c r="D1079" s="113"/>
      <c r="E1079" s="113"/>
    </row>
    <row r="1080" spans="1:5" ht="12.6" customHeight="1" x14ac:dyDescent="0.2">
      <c r="A1080" s="113"/>
      <c r="B1080" s="113"/>
      <c r="C1080" s="113"/>
      <c r="D1080" s="113"/>
      <c r="E1080" s="113"/>
    </row>
    <row r="1081" spans="1:5" ht="12.6" customHeight="1" x14ac:dyDescent="0.2">
      <c r="A1081" s="113"/>
      <c r="B1081" s="113"/>
      <c r="C1081" s="113"/>
      <c r="D1081" s="113"/>
      <c r="E1081" s="113"/>
    </row>
    <row r="1082" spans="1:5" ht="12.6" customHeight="1" x14ac:dyDescent="0.2">
      <c r="A1082" s="113"/>
      <c r="B1082" s="113"/>
      <c r="C1082" s="113"/>
      <c r="D1082" s="113"/>
      <c r="E1082" s="113"/>
    </row>
    <row r="1083" spans="1:5" ht="12.6" customHeight="1" x14ac:dyDescent="0.2">
      <c r="A1083" s="113"/>
      <c r="B1083" s="113"/>
      <c r="C1083" s="113"/>
      <c r="D1083" s="113"/>
      <c r="E1083" s="113"/>
    </row>
    <row r="1084" spans="1:5" ht="12.6" customHeight="1" x14ac:dyDescent="0.2">
      <c r="A1084" s="113"/>
      <c r="B1084" s="113"/>
      <c r="C1084" s="113"/>
      <c r="D1084" s="113"/>
      <c r="E1084" s="113"/>
    </row>
    <row r="1085" spans="1:5" ht="12.6" customHeight="1" x14ac:dyDescent="0.2">
      <c r="A1085" s="113"/>
      <c r="B1085" s="113"/>
      <c r="C1085" s="113"/>
      <c r="D1085" s="113"/>
      <c r="E1085" s="113"/>
    </row>
    <row r="1086" spans="1:5" ht="12.6" customHeight="1" x14ac:dyDescent="0.2">
      <c r="A1086" s="113"/>
      <c r="B1086" s="113"/>
      <c r="C1086" s="113"/>
      <c r="D1086" s="113"/>
      <c r="E1086" s="113"/>
    </row>
    <row r="1087" spans="1:5" ht="12.6" customHeight="1" x14ac:dyDescent="0.2">
      <c r="A1087" s="113"/>
      <c r="B1087" s="113"/>
      <c r="C1087" s="113"/>
      <c r="D1087" s="113"/>
      <c r="E1087" s="113"/>
    </row>
    <row r="1088" spans="1:5" ht="12.6" customHeight="1" x14ac:dyDescent="0.2">
      <c r="A1088" s="113"/>
      <c r="B1088" s="113"/>
      <c r="C1088" s="113"/>
      <c r="D1088" s="113"/>
      <c r="E1088" s="113"/>
    </row>
    <row r="1089" spans="1:5" ht="12.6" customHeight="1" x14ac:dyDescent="0.2">
      <c r="A1089" s="113"/>
      <c r="B1089" s="113"/>
      <c r="C1089" s="113"/>
      <c r="D1089" s="113"/>
      <c r="E1089" s="113"/>
    </row>
    <row r="1090" spans="1:5" ht="12.6" customHeight="1" x14ac:dyDescent="0.2">
      <c r="A1090" s="113"/>
      <c r="B1090" s="113"/>
      <c r="C1090" s="113"/>
      <c r="D1090" s="113"/>
      <c r="E1090" s="113"/>
    </row>
    <row r="1091" spans="1:5" ht="12.6" customHeight="1" x14ac:dyDescent="0.2">
      <c r="A1091" s="113"/>
      <c r="B1091" s="113"/>
      <c r="C1091" s="113"/>
      <c r="D1091" s="113"/>
      <c r="E1091" s="113"/>
    </row>
    <row r="1092" spans="1:5" ht="12.6" customHeight="1" x14ac:dyDescent="0.2">
      <c r="A1092" s="113"/>
      <c r="B1092" s="113"/>
      <c r="C1092" s="113"/>
      <c r="D1092" s="113"/>
      <c r="E1092" s="113"/>
    </row>
    <row r="1093" spans="1:5" ht="12.6" customHeight="1" x14ac:dyDescent="0.2">
      <c r="A1093" s="113"/>
      <c r="B1093" s="113"/>
      <c r="C1093" s="113"/>
      <c r="D1093" s="113"/>
      <c r="E1093" s="113"/>
    </row>
    <row r="1094" spans="1:5" ht="12.6" customHeight="1" x14ac:dyDescent="0.2">
      <c r="A1094" s="113"/>
      <c r="B1094" s="113"/>
      <c r="C1094" s="113"/>
      <c r="D1094" s="113"/>
      <c r="E1094" s="113"/>
    </row>
    <row r="1095" spans="1:5" ht="12.6" customHeight="1" x14ac:dyDescent="0.2">
      <c r="A1095" s="113"/>
      <c r="B1095" s="113"/>
      <c r="C1095" s="113"/>
      <c r="D1095" s="113"/>
      <c r="E1095" s="113"/>
    </row>
    <row r="1096" spans="1:5" ht="12.6" customHeight="1" x14ac:dyDescent="0.2">
      <c r="A1096" s="113"/>
      <c r="B1096" s="113"/>
      <c r="C1096" s="113"/>
      <c r="E1096" s="113"/>
    </row>
    <row r="1097" spans="1:5" ht="12.6" customHeight="1" x14ac:dyDescent="0.2">
      <c r="A1097" s="113"/>
      <c r="B1097" s="113"/>
      <c r="C1097" s="113"/>
      <c r="D1097" s="113"/>
      <c r="E1097" s="113"/>
    </row>
    <row r="1098" spans="1:5" ht="12.6" customHeight="1" x14ac:dyDescent="0.2">
      <c r="A1098" s="113"/>
      <c r="B1098" s="113"/>
      <c r="C1098" s="113"/>
      <c r="D1098" s="113"/>
      <c r="E1098" s="113"/>
    </row>
    <row r="1099" spans="1:5" ht="12.6" customHeight="1" x14ac:dyDescent="0.2">
      <c r="A1099" s="113"/>
      <c r="B1099" s="113"/>
      <c r="C1099" s="113"/>
      <c r="D1099" s="113"/>
      <c r="E1099" s="113"/>
    </row>
    <row r="1100" spans="1:5" ht="12.6" customHeight="1" x14ac:dyDescent="0.2">
      <c r="A1100" s="113"/>
      <c r="B1100" s="113"/>
      <c r="C1100" s="113"/>
      <c r="D1100" s="113"/>
      <c r="E1100" s="113"/>
    </row>
    <row r="1101" spans="1:5" ht="12.6" customHeight="1" x14ac:dyDescent="0.2">
      <c r="A1101" s="113"/>
      <c r="B1101" s="113"/>
      <c r="C1101" s="113"/>
      <c r="D1101" s="113"/>
      <c r="E1101" s="113"/>
    </row>
    <row r="1102" spans="1:5" ht="12.6" customHeight="1" x14ac:dyDescent="0.2">
      <c r="A1102" s="113"/>
      <c r="B1102" s="113"/>
      <c r="C1102" s="113"/>
      <c r="D1102" s="113"/>
      <c r="E1102" s="113"/>
    </row>
    <row r="1103" spans="1:5" ht="12.6" customHeight="1" x14ac:dyDescent="0.2">
      <c r="A1103" s="113"/>
      <c r="B1103" s="113"/>
      <c r="C1103" s="113"/>
      <c r="D1103" s="113"/>
      <c r="E1103" s="113"/>
    </row>
    <row r="1104" spans="1:5" ht="12.6" customHeight="1" x14ac:dyDescent="0.2">
      <c r="A1104" s="113"/>
      <c r="B1104" s="113"/>
      <c r="C1104" s="113"/>
      <c r="D1104" s="113"/>
      <c r="E1104" s="113"/>
    </row>
    <row r="1105" spans="1:5" ht="12.6" customHeight="1" x14ac:dyDescent="0.2">
      <c r="A1105" s="113"/>
      <c r="B1105" s="113"/>
      <c r="C1105" s="113"/>
      <c r="D1105" s="113"/>
      <c r="E1105" s="113"/>
    </row>
    <row r="1106" spans="1:5" ht="12.6" customHeight="1" x14ac:dyDescent="0.2">
      <c r="A1106" s="113"/>
      <c r="B1106" s="113"/>
      <c r="C1106" s="113"/>
      <c r="D1106" s="113"/>
      <c r="E1106" s="113"/>
    </row>
    <row r="1107" spans="1:5" ht="12.6" customHeight="1" x14ac:dyDescent="0.2">
      <c r="A1107" s="113"/>
      <c r="B1107" s="113"/>
      <c r="C1107" s="113"/>
      <c r="D1107" s="113"/>
      <c r="E1107" s="113"/>
    </row>
    <row r="1108" spans="1:5" ht="12.6" customHeight="1" x14ac:dyDescent="0.2">
      <c r="A1108" s="113"/>
      <c r="B1108" s="113"/>
      <c r="C1108" s="113"/>
      <c r="D1108" s="113"/>
      <c r="E1108" s="113"/>
    </row>
    <row r="1109" spans="1:5" ht="12.6" customHeight="1" x14ac:dyDescent="0.2">
      <c r="A1109" s="113"/>
      <c r="B1109" s="113"/>
      <c r="C1109" s="113"/>
      <c r="D1109" s="113"/>
      <c r="E1109" s="113"/>
    </row>
    <row r="1110" spans="1:5" ht="12.6" customHeight="1" x14ac:dyDescent="0.2">
      <c r="A1110" s="113"/>
      <c r="B1110" s="113"/>
      <c r="C1110" s="113"/>
      <c r="D1110" s="113"/>
      <c r="E1110" s="113"/>
    </row>
    <row r="1111" spans="1:5" ht="12.6" customHeight="1" x14ac:dyDescent="0.2">
      <c r="A1111" s="113"/>
      <c r="B1111" s="113"/>
      <c r="C1111" s="113"/>
      <c r="D1111" s="113"/>
      <c r="E1111" s="113"/>
    </row>
    <row r="1112" spans="1:5" ht="12.6" customHeight="1" x14ac:dyDescent="0.2">
      <c r="A1112" s="113"/>
      <c r="B1112" s="113"/>
      <c r="C1112" s="113"/>
      <c r="D1112" s="113"/>
      <c r="E1112" s="113"/>
    </row>
    <row r="1113" spans="1:5" ht="12.6" customHeight="1" x14ac:dyDescent="0.2">
      <c r="A1113" s="113"/>
      <c r="B1113" s="113"/>
      <c r="C1113" s="113"/>
      <c r="D1113" s="113"/>
      <c r="E1113" s="113"/>
    </row>
    <row r="1114" spans="1:5" ht="12.6" customHeight="1" x14ac:dyDescent="0.2">
      <c r="A1114" s="113"/>
      <c r="B1114" s="113"/>
      <c r="C1114" s="113"/>
      <c r="D1114" s="113"/>
      <c r="E1114" s="113"/>
    </row>
    <row r="1115" spans="1:5" ht="12.6" customHeight="1" x14ac:dyDescent="0.2">
      <c r="A1115" s="113"/>
      <c r="B1115" s="113"/>
      <c r="C1115" s="113"/>
      <c r="D1115" s="113"/>
      <c r="E1115" s="113"/>
    </row>
    <row r="1116" spans="1:5" ht="12.6" customHeight="1" x14ac:dyDescent="0.2">
      <c r="A1116" s="113"/>
      <c r="B1116" s="113"/>
      <c r="C1116" s="113"/>
      <c r="D1116" s="113"/>
      <c r="E1116" s="113"/>
    </row>
    <row r="1117" spans="1:5" ht="12.6" customHeight="1" x14ac:dyDescent="0.2">
      <c r="A1117" s="113"/>
      <c r="B1117" s="113"/>
      <c r="C1117" s="113"/>
      <c r="D1117" s="113"/>
      <c r="E1117" s="113"/>
    </row>
    <row r="1118" spans="1:5" ht="12.6" customHeight="1" x14ac:dyDescent="0.2">
      <c r="A1118" s="113"/>
      <c r="B1118" s="113"/>
      <c r="C1118" s="113"/>
      <c r="D1118" s="113"/>
      <c r="E1118" s="113"/>
    </row>
    <row r="1119" spans="1:5" ht="12.6" customHeight="1" x14ac:dyDescent="0.2">
      <c r="A1119" s="113"/>
      <c r="B1119" s="113"/>
      <c r="C1119" s="113"/>
      <c r="D1119" s="113"/>
      <c r="E1119" s="113"/>
    </row>
    <row r="1120" spans="1:5" ht="12.6" customHeight="1" x14ac:dyDescent="0.2">
      <c r="A1120" s="113"/>
      <c r="B1120" s="113"/>
      <c r="C1120" s="113"/>
      <c r="D1120" s="113"/>
      <c r="E1120" s="113"/>
    </row>
    <row r="1121" spans="1:5" ht="12.6" customHeight="1" x14ac:dyDescent="0.2">
      <c r="A1121" s="113"/>
      <c r="B1121" s="113"/>
      <c r="C1121" s="113"/>
      <c r="D1121" s="113"/>
      <c r="E1121" s="113"/>
    </row>
    <row r="1122" spans="1:5" ht="12.6" customHeight="1" x14ac:dyDescent="0.2">
      <c r="A1122" s="113"/>
      <c r="B1122" s="113"/>
      <c r="C1122" s="113"/>
      <c r="D1122" s="113"/>
      <c r="E1122" s="113"/>
    </row>
    <row r="1123" spans="1:5" ht="12.6" customHeight="1" x14ac:dyDescent="0.2">
      <c r="A1123" s="113"/>
      <c r="B1123" s="113"/>
      <c r="C1123" s="113"/>
      <c r="D1123" s="113"/>
      <c r="E1123" s="113"/>
    </row>
    <row r="1124" spans="1:5" ht="12.6" customHeight="1" x14ac:dyDescent="0.2">
      <c r="A1124" s="113"/>
      <c r="B1124" s="113"/>
      <c r="C1124" s="113"/>
      <c r="D1124" s="113"/>
      <c r="E1124" s="113"/>
    </row>
    <row r="1125" spans="1:5" ht="12.6" customHeight="1" x14ac:dyDescent="0.2">
      <c r="A1125" s="113"/>
      <c r="B1125" s="113"/>
      <c r="C1125" s="113"/>
      <c r="D1125" s="113"/>
      <c r="E1125" s="113"/>
    </row>
    <row r="1126" spans="1:5" ht="12.6" customHeight="1" x14ac:dyDescent="0.2">
      <c r="A1126" s="113"/>
      <c r="B1126" s="113"/>
      <c r="C1126" s="113"/>
      <c r="D1126" s="113"/>
      <c r="E1126" s="113"/>
    </row>
    <row r="1127" spans="1:5" ht="12.6" customHeight="1" x14ac:dyDescent="0.2">
      <c r="A1127" s="113"/>
      <c r="B1127" s="113"/>
      <c r="C1127" s="113"/>
      <c r="D1127" s="113"/>
      <c r="E1127" s="113"/>
    </row>
    <row r="1128" spans="1:5" ht="12.6" customHeight="1" x14ac:dyDescent="0.2">
      <c r="A1128" s="113"/>
      <c r="B1128" s="113"/>
      <c r="C1128" s="113"/>
      <c r="D1128" s="113"/>
      <c r="E1128" s="113"/>
    </row>
    <row r="1129" spans="1:5" ht="12.6" customHeight="1" x14ac:dyDescent="0.2">
      <c r="A1129" s="113"/>
      <c r="B1129" s="113"/>
      <c r="C1129" s="113"/>
      <c r="D1129" s="113"/>
      <c r="E1129" s="113"/>
    </row>
    <row r="1130" spans="1:5" ht="12.6" customHeight="1" x14ac:dyDescent="0.2">
      <c r="A1130" s="113"/>
      <c r="B1130" s="113"/>
      <c r="C1130" s="113"/>
      <c r="D1130" s="113"/>
      <c r="E1130" s="113"/>
    </row>
    <row r="1131" spans="1:5" ht="12.6" customHeight="1" x14ac:dyDescent="0.2">
      <c r="A1131" s="113"/>
      <c r="B1131" s="113"/>
      <c r="C1131" s="113"/>
      <c r="D1131" s="113"/>
      <c r="E1131" s="113"/>
    </row>
    <row r="1132" spans="1:5" ht="12.6" customHeight="1" x14ac:dyDescent="0.2">
      <c r="A1132" s="113"/>
      <c r="B1132" s="113"/>
      <c r="C1132" s="113"/>
      <c r="D1132" s="113"/>
      <c r="E1132" s="113"/>
    </row>
    <row r="1133" spans="1:5" ht="12.6" customHeight="1" x14ac:dyDescent="0.2">
      <c r="A1133" s="113"/>
      <c r="B1133" s="113"/>
      <c r="C1133" s="113"/>
      <c r="D1133" s="113"/>
      <c r="E1133" s="113"/>
    </row>
    <row r="1134" spans="1:5" ht="12.6" customHeight="1" x14ac:dyDescent="0.2">
      <c r="A1134" s="113"/>
      <c r="B1134" s="113"/>
      <c r="C1134" s="113"/>
      <c r="D1134" s="113"/>
      <c r="E1134" s="113"/>
    </row>
    <row r="1135" spans="1:5" ht="12.6" customHeight="1" x14ac:dyDescent="0.2">
      <c r="A1135" s="113"/>
      <c r="B1135" s="113"/>
      <c r="C1135" s="113"/>
      <c r="D1135" s="113"/>
      <c r="E1135" s="113"/>
    </row>
    <row r="1136" spans="1:5" ht="12.6" customHeight="1" x14ac:dyDescent="0.2">
      <c r="A1136" s="113"/>
      <c r="B1136" s="113"/>
      <c r="C1136" s="113"/>
      <c r="D1136" s="113"/>
      <c r="E1136" s="113"/>
    </row>
    <row r="1137" spans="1:5" ht="12.6" customHeight="1" x14ac:dyDescent="0.2">
      <c r="A1137" s="113"/>
      <c r="B1137" s="113"/>
      <c r="C1137" s="113"/>
      <c r="D1137" s="113"/>
      <c r="E1137" s="113"/>
    </row>
    <row r="1138" spans="1:5" ht="12.6" customHeight="1" x14ac:dyDescent="0.2">
      <c r="A1138" s="113"/>
      <c r="B1138" s="113"/>
      <c r="C1138" s="113"/>
      <c r="D1138" s="113"/>
      <c r="E1138" s="113"/>
    </row>
    <row r="1139" spans="1:5" ht="12.6" customHeight="1" x14ac:dyDescent="0.2">
      <c r="A1139" s="113"/>
      <c r="B1139" s="113"/>
      <c r="C1139" s="113"/>
      <c r="D1139" s="113"/>
      <c r="E1139" s="113"/>
    </row>
    <row r="1140" spans="1:5" ht="12.6" customHeight="1" x14ac:dyDescent="0.2">
      <c r="A1140" s="113"/>
      <c r="B1140" s="113"/>
      <c r="C1140" s="113"/>
      <c r="D1140" s="113"/>
      <c r="E1140" s="113"/>
    </row>
    <row r="1141" spans="1:5" ht="12.6" customHeight="1" x14ac:dyDescent="0.2">
      <c r="A1141" s="113"/>
      <c r="B1141" s="113"/>
      <c r="C1141" s="113"/>
      <c r="D1141" s="113"/>
      <c r="E1141" s="113"/>
    </row>
    <row r="1142" spans="1:5" ht="12.6" customHeight="1" x14ac:dyDescent="0.2">
      <c r="A1142" s="113"/>
      <c r="B1142" s="113"/>
      <c r="C1142" s="113"/>
      <c r="D1142" s="113"/>
      <c r="E1142" s="113"/>
    </row>
    <row r="1143" spans="1:5" ht="12.6" customHeight="1" x14ac:dyDescent="0.2">
      <c r="A1143" s="113"/>
      <c r="B1143" s="113"/>
      <c r="C1143" s="113"/>
      <c r="D1143" s="113"/>
      <c r="E1143" s="113"/>
    </row>
    <row r="1144" spans="1:5" ht="12.6" customHeight="1" x14ac:dyDescent="0.2">
      <c r="A1144" s="113"/>
      <c r="B1144" s="113"/>
      <c r="C1144" s="113"/>
      <c r="D1144" s="113"/>
      <c r="E1144" s="113"/>
    </row>
    <row r="1145" spans="1:5" ht="12.6" customHeight="1" x14ac:dyDescent="0.2">
      <c r="A1145" s="113"/>
      <c r="B1145" s="113"/>
      <c r="C1145" s="113"/>
      <c r="D1145" s="113"/>
      <c r="E1145" s="113"/>
    </row>
    <row r="1146" spans="1:5" ht="12.6" customHeight="1" x14ac:dyDescent="0.2">
      <c r="A1146" s="113"/>
      <c r="B1146" s="113"/>
      <c r="C1146" s="113"/>
      <c r="D1146" s="113"/>
      <c r="E1146" s="113"/>
    </row>
    <row r="1147" spans="1:5" ht="12.6" customHeight="1" x14ac:dyDescent="0.2">
      <c r="A1147" s="113"/>
      <c r="B1147" s="113"/>
      <c r="C1147" s="113"/>
      <c r="D1147" s="113"/>
      <c r="E1147" s="113"/>
    </row>
    <row r="1148" spans="1:5" ht="12.6" customHeight="1" x14ac:dyDescent="0.2">
      <c r="A1148" s="113"/>
      <c r="B1148" s="113"/>
      <c r="C1148" s="113"/>
      <c r="D1148" s="113"/>
      <c r="E1148" s="113"/>
    </row>
    <row r="1149" spans="1:5" ht="12.6" customHeight="1" x14ac:dyDescent="0.2">
      <c r="A1149" s="113"/>
      <c r="B1149" s="113"/>
      <c r="C1149" s="113"/>
      <c r="D1149" s="113"/>
      <c r="E1149" s="113"/>
    </row>
    <row r="1150" spans="1:5" ht="12.6" customHeight="1" x14ac:dyDescent="0.2">
      <c r="A1150" s="113"/>
      <c r="B1150" s="113"/>
      <c r="C1150" s="113"/>
      <c r="D1150" s="113"/>
      <c r="E1150" s="113"/>
    </row>
    <row r="1151" spans="1:5" ht="12.6" customHeight="1" x14ac:dyDescent="0.2">
      <c r="A1151" s="113"/>
      <c r="B1151" s="113"/>
      <c r="C1151" s="113"/>
      <c r="D1151" s="113"/>
      <c r="E1151" s="113"/>
    </row>
    <row r="1152" spans="1:5" ht="12.6" customHeight="1" x14ac:dyDescent="0.2">
      <c r="A1152" s="113"/>
      <c r="B1152" s="113"/>
      <c r="C1152" s="113"/>
      <c r="D1152" s="113"/>
      <c r="E1152" s="113"/>
    </row>
    <row r="1153" spans="1:5" ht="12.6" customHeight="1" x14ac:dyDescent="0.2">
      <c r="A1153" s="113"/>
      <c r="B1153" s="113"/>
      <c r="C1153" s="113"/>
      <c r="D1153" s="113"/>
      <c r="E1153" s="113"/>
    </row>
    <row r="1154" spans="1:5" ht="12.6" customHeight="1" x14ac:dyDescent="0.2">
      <c r="A1154" s="113"/>
      <c r="B1154" s="113"/>
      <c r="C1154" s="113"/>
      <c r="D1154" s="113"/>
      <c r="E1154" s="113"/>
    </row>
    <row r="1155" spans="1:5" ht="12.6" customHeight="1" x14ac:dyDescent="0.2">
      <c r="A1155" s="113"/>
      <c r="B1155" s="113"/>
      <c r="C1155" s="113"/>
      <c r="D1155" s="113"/>
      <c r="E1155" s="113"/>
    </row>
    <row r="1156" spans="1:5" ht="12.6" customHeight="1" x14ac:dyDescent="0.2">
      <c r="A1156" s="113"/>
      <c r="B1156" s="113"/>
      <c r="C1156" s="113"/>
      <c r="D1156" s="113"/>
      <c r="E1156" s="113"/>
    </row>
    <row r="1157" spans="1:5" ht="12.6" customHeight="1" x14ac:dyDescent="0.2">
      <c r="A1157" s="113"/>
      <c r="B1157" s="113"/>
      <c r="C1157" s="113"/>
      <c r="D1157" s="113"/>
      <c r="E1157" s="113"/>
    </row>
    <row r="1158" spans="1:5" ht="12.6" customHeight="1" x14ac:dyDescent="0.2">
      <c r="A1158" s="113"/>
      <c r="B1158" s="113"/>
      <c r="C1158" s="113"/>
      <c r="D1158" s="113"/>
      <c r="E1158" s="113"/>
    </row>
    <row r="1159" spans="1:5" ht="12.6" customHeight="1" x14ac:dyDescent="0.2">
      <c r="A1159" s="113"/>
      <c r="B1159" s="113"/>
      <c r="C1159" s="113"/>
      <c r="D1159" s="113"/>
      <c r="E1159" s="113"/>
    </row>
    <row r="1160" spans="1:5" ht="12.6" customHeight="1" x14ac:dyDescent="0.2">
      <c r="A1160" s="113"/>
      <c r="B1160" s="113"/>
      <c r="C1160" s="113"/>
      <c r="D1160" s="113"/>
      <c r="E1160" s="113"/>
    </row>
    <row r="1161" spans="1:5" ht="12.6" customHeight="1" x14ac:dyDescent="0.2">
      <c r="A1161" s="113"/>
      <c r="B1161" s="113"/>
      <c r="C1161" s="113"/>
      <c r="D1161" s="113"/>
      <c r="E1161" s="113"/>
    </row>
    <row r="1162" spans="1:5" ht="12.6" customHeight="1" x14ac:dyDescent="0.2">
      <c r="A1162" s="113"/>
      <c r="B1162" s="113"/>
      <c r="C1162" s="113"/>
      <c r="D1162" s="113"/>
      <c r="E1162" s="113"/>
    </row>
    <row r="1163" spans="1:5" ht="12.6" customHeight="1" x14ac:dyDescent="0.2">
      <c r="A1163" s="113"/>
      <c r="B1163" s="113"/>
      <c r="C1163" s="113"/>
      <c r="D1163" s="113"/>
      <c r="E1163" s="113"/>
    </row>
    <row r="1164" spans="1:5" ht="12.6" customHeight="1" x14ac:dyDescent="0.2">
      <c r="A1164" s="113"/>
      <c r="B1164" s="113"/>
      <c r="C1164" s="113"/>
      <c r="D1164" s="113"/>
      <c r="E1164" s="113"/>
    </row>
    <row r="1165" spans="1:5" ht="12.6" customHeight="1" x14ac:dyDescent="0.2">
      <c r="A1165" s="113"/>
      <c r="B1165" s="113"/>
      <c r="C1165" s="113"/>
      <c r="D1165" s="113"/>
      <c r="E1165" s="113"/>
    </row>
    <row r="1166" spans="1:5" ht="12.6" customHeight="1" x14ac:dyDescent="0.2">
      <c r="A1166" s="113"/>
      <c r="B1166" s="113"/>
      <c r="C1166" s="113"/>
      <c r="D1166" s="113"/>
      <c r="E1166" s="113"/>
    </row>
    <row r="1167" spans="1:5" ht="12.6" customHeight="1" x14ac:dyDescent="0.2">
      <c r="A1167" s="113"/>
      <c r="B1167" s="113"/>
      <c r="C1167" s="113"/>
      <c r="D1167" s="113"/>
      <c r="E1167" s="113"/>
    </row>
    <row r="1168" spans="1:5" ht="12.6" customHeight="1" x14ac:dyDescent="0.2">
      <c r="A1168" s="113"/>
      <c r="B1168" s="113"/>
      <c r="C1168" s="113"/>
      <c r="D1168" s="113"/>
      <c r="E1168" s="113"/>
    </row>
    <row r="1169" spans="1:5" ht="12.6" customHeight="1" x14ac:dyDescent="0.2">
      <c r="A1169" s="113"/>
      <c r="B1169" s="113"/>
      <c r="C1169" s="113"/>
      <c r="D1169" s="113"/>
      <c r="E1169" s="113"/>
    </row>
    <row r="1170" spans="1:5" ht="12.6" customHeight="1" x14ac:dyDescent="0.2">
      <c r="A1170" s="113"/>
      <c r="B1170" s="113"/>
      <c r="C1170" s="113"/>
      <c r="D1170" s="113"/>
      <c r="E1170" s="113"/>
    </row>
    <row r="1171" spans="1:5" ht="12.6" customHeight="1" x14ac:dyDescent="0.2">
      <c r="A1171" s="113"/>
      <c r="B1171" s="113"/>
      <c r="C1171" s="113"/>
      <c r="D1171" s="113"/>
      <c r="E1171" s="113"/>
    </row>
    <row r="1172" spans="1:5" ht="12.6" customHeight="1" x14ac:dyDescent="0.2">
      <c r="A1172" s="113"/>
      <c r="B1172" s="113"/>
      <c r="C1172" s="113"/>
      <c r="D1172" s="113"/>
      <c r="E1172" s="113"/>
    </row>
    <row r="1173" spans="1:5" ht="12.6" customHeight="1" x14ac:dyDescent="0.2">
      <c r="A1173" s="113"/>
      <c r="B1173" s="113"/>
      <c r="C1173" s="113"/>
      <c r="D1173" s="113"/>
      <c r="E1173" s="113"/>
    </row>
    <row r="1174" spans="1:5" ht="12.6" customHeight="1" x14ac:dyDescent="0.2">
      <c r="A1174" s="113"/>
      <c r="B1174" s="113"/>
      <c r="C1174" s="113"/>
      <c r="D1174" s="113"/>
      <c r="E1174" s="113"/>
    </row>
    <row r="1175" spans="1:5" ht="12.6" customHeight="1" x14ac:dyDescent="0.2">
      <c r="A1175" s="113"/>
      <c r="B1175" s="113"/>
      <c r="C1175" s="113"/>
      <c r="D1175" s="113"/>
      <c r="E1175" s="113"/>
    </row>
    <row r="1176" spans="1:5" ht="12.6" customHeight="1" x14ac:dyDescent="0.2">
      <c r="A1176" s="113"/>
      <c r="B1176" s="113"/>
      <c r="C1176" s="113"/>
      <c r="D1176" s="113"/>
      <c r="E1176" s="113"/>
    </row>
    <row r="1177" spans="1:5" ht="12.6" customHeight="1" x14ac:dyDescent="0.2">
      <c r="A1177" s="113"/>
      <c r="B1177" s="113"/>
      <c r="C1177" s="113"/>
      <c r="D1177" s="113"/>
      <c r="E1177" s="113"/>
    </row>
    <row r="1178" spans="1:5" ht="12.6" customHeight="1" x14ac:dyDescent="0.2">
      <c r="A1178" s="113"/>
      <c r="B1178" s="113"/>
      <c r="C1178" s="113"/>
      <c r="D1178" s="113"/>
      <c r="E1178" s="113"/>
    </row>
    <row r="1179" spans="1:5" ht="12.6" customHeight="1" x14ac:dyDescent="0.2">
      <c r="A1179" s="113"/>
      <c r="B1179" s="113"/>
      <c r="C1179" s="113"/>
      <c r="D1179" s="113"/>
      <c r="E1179" s="113"/>
    </row>
    <row r="1180" spans="1:5" ht="12.6" customHeight="1" x14ac:dyDescent="0.2">
      <c r="A1180" s="113"/>
      <c r="B1180" s="113"/>
      <c r="C1180" s="113"/>
      <c r="D1180" s="113"/>
      <c r="E1180" s="113"/>
    </row>
    <row r="1181" spans="1:5" ht="12.6" customHeight="1" x14ac:dyDescent="0.2">
      <c r="A1181" s="113"/>
      <c r="B1181" s="113"/>
      <c r="C1181" s="113"/>
      <c r="D1181" s="113"/>
      <c r="E1181" s="113"/>
    </row>
    <row r="1182" spans="1:5" ht="12.6" customHeight="1" x14ac:dyDescent="0.2">
      <c r="A1182" s="113"/>
      <c r="B1182" s="113"/>
      <c r="C1182" s="113"/>
      <c r="D1182" s="113"/>
      <c r="E1182" s="113"/>
    </row>
    <row r="1183" spans="1:5" ht="12.6" customHeight="1" x14ac:dyDescent="0.2">
      <c r="A1183" s="113"/>
      <c r="B1183" s="113"/>
      <c r="C1183" s="113"/>
      <c r="D1183" s="113"/>
      <c r="E1183" s="113"/>
    </row>
    <row r="1184" spans="1:5" ht="12.6" customHeight="1" x14ac:dyDescent="0.2">
      <c r="A1184" s="113"/>
      <c r="B1184" s="113"/>
      <c r="C1184" s="113"/>
      <c r="D1184" s="113"/>
      <c r="E1184" s="113"/>
    </row>
    <row r="1185" spans="1:5" ht="12.6" customHeight="1" x14ac:dyDescent="0.2">
      <c r="A1185" s="113"/>
      <c r="B1185" s="113"/>
      <c r="C1185" s="113"/>
      <c r="D1185" s="113"/>
      <c r="E1185" s="113"/>
    </row>
    <row r="1186" spans="1:5" ht="12.6" customHeight="1" x14ac:dyDescent="0.2">
      <c r="A1186" s="113"/>
      <c r="B1186" s="113"/>
      <c r="C1186" s="113"/>
      <c r="D1186" s="113"/>
      <c r="E1186" s="113"/>
    </row>
    <row r="1187" spans="1:5" ht="12.6" customHeight="1" x14ac:dyDescent="0.2">
      <c r="A1187" s="113"/>
      <c r="B1187" s="113"/>
      <c r="C1187" s="113"/>
      <c r="D1187" s="113"/>
      <c r="E1187" s="113"/>
    </row>
    <row r="1188" spans="1:5" ht="12.6" customHeight="1" x14ac:dyDescent="0.2">
      <c r="A1188" s="113"/>
      <c r="B1188" s="113"/>
      <c r="C1188" s="113"/>
      <c r="D1188" s="113"/>
      <c r="E1188" s="113"/>
    </row>
    <row r="1189" spans="1:5" ht="12.6" customHeight="1" x14ac:dyDescent="0.2">
      <c r="A1189" s="113"/>
      <c r="B1189" s="113"/>
      <c r="C1189" s="113"/>
      <c r="D1189" s="113"/>
      <c r="E1189" s="113"/>
    </row>
    <row r="1190" spans="1:5" ht="12.6" customHeight="1" x14ac:dyDescent="0.2">
      <c r="A1190" s="113"/>
      <c r="B1190" s="113"/>
      <c r="C1190" s="113"/>
      <c r="D1190" s="113"/>
      <c r="E1190" s="113"/>
    </row>
    <row r="1191" spans="1:5" ht="12.6" customHeight="1" x14ac:dyDescent="0.2">
      <c r="A1191" s="113"/>
      <c r="B1191" s="113"/>
      <c r="C1191" s="113"/>
      <c r="D1191" s="113"/>
      <c r="E1191" s="113"/>
    </row>
    <row r="1192" spans="1:5" ht="12.6" customHeight="1" x14ac:dyDescent="0.2">
      <c r="A1192" s="113"/>
      <c r="B1192" s="113"/>
      <c r="C1192" s="113"/>
      <c r="D1192" s="113"/>
      <c r="E1192" s="113"/>
    </row>
    <row r="1193" spans="1:5" ht="12.6" customHeight="1" x14ac:dyDescent="0.2">
      <c r="A1193" s="113"/>
      <c r="B1193" s="113"/>
      <c r="C1193" s="113"/>
      <c r="D1193" s="113"/>
      <c r="E1193" s="113"/>
    </row>
    <row r="1194" spans="1:5" ht="12.6" customHeight="1" x14ac:dyDescent="0.2">
      <c r="A1194" s="113"/>
      <c r="B1194" s="113"/>
      <c r="C1194" s="113"/>
      <c r="D1194" s="113"/>
      <c r="E1194" s="113"/>
    </row>
    <row r="1195" spans="1:5" ht="12.6" customHeight="1" x14ac:dyDescent="0.2">
      <c r="A1195" s="113"/>
      <c r="B1195" s="113"/>
      <c r="C1195" s="113"/>
      <c r="D1195" s="113"/>
      <c r="E1195" s="113"/>
    </row>
    <row r="1196" spans="1:5" ht="12.6" customHeight="1" x14ac:dyDescent="0.2">
      <c r="A1196" s="113"/>
      <c r="B1196" s="113"/>
      <c r="C1196" s="113"/>
      <c r="D1196" s="113"/>
      <c r="E1196" s="113"/>
    </row>
    <row r="1197" spans="1:5" ht="12.6" customHeight="1" x14ac:dyDescent="0.2">
      <c r="A1197" s="113"/>
      <c r="B1197" s="113"/>
      <c r="C1197" s="113"/>
      <c r="D1197" s="113"/>
      <c r="E1197" s="113"/>
    </row>
    <row r="1198" spans="1:5" ht="12.6" customHeight="1" x14ac:dyDescent="0.2">
      <c r="A1198" s="113"/>
      <c r="B1198" s="113"/>
      <c r="C1198" s="113"/>
      <c r="D1198" s="113"/>
      <c r="E1198" s="113"/>
    </row>
    <row r="1199" spans="1:5" ht="12.6" customHeight="1" x14ac:dyDescent="0.2">
      <c r="A1199" s="113"/>
      <c r="B1199" s="113"/>
      <c r="C1199" s="113"/>
      <c r="D1199" s="113"/>
      <c r="E1199" s="113"/>
    </row>
    <row r="1200" spans="1:5" ht="12.6" customHeight="1" x14ac:dyDescent="0.2">
      <c r="A1200" s="113"/>
      <c r="B1200" s="113"/>
      <c r="C1200" s="113"/>
      <c r="D1200" s="113"/>
      <c r="E1200" s="113"/>
    </row>
    <row r="1201" spans="1:5" ht="12.6" customHeight="1" x14ac:dyDescent="0.2">
      <c r="A1201" s="113"/>
      <c r="B1201" s="113"/>
      <c r="C1201" s="113"/>
      <c r="D1201" s="113"/>
      <c r="E1201" s="113"/>
    </row>
    <row r="1202" spans="1:5" ht="12.6" customHeight="1" x14ac:dyDescent="0.2">
      <c r="A1202" s="113"/>
      <c r="B1202" s="113"/>
      <c r="C1202" s="113"/>
      <c r="D1202" s="113"/>
      <c r="E1202" s="113"/>
    </row>
    <row r="1203" spans="1:5" ht="12.6" customHeight="1" x14ac:dyDescent="0.2">
      <c r="A1203" s="113"/>
      <c r="B1203" s="113"/>
      <c r="C1203" s="113"/>
      <c r="D1203" s="113"/>
      <c r="E1203" s="113"/>
    </row>
    <row r="1204" spans="1:5" ht="12.6" customHeight="1" x14ac:dyDescent="0.2">
      <c r="A1204" s="113"/>
      <c r="B1204" s="113"/>
      <c r="C1204" s="113"/>
      <c r="D1204" s="113"/>
      <c r="E1204" s="113"/>
    </row>
    <row r="1205" spans="1:5" ht="12.6" customHeight="1" x14ac:dyDescent="0.2">
      <c r="A1205" s="113"/>
      <c r="B1205" s="113"/>
      <c r="C1205" s="113"/>
      <c r="D1205" s="113"/>
      <c r="E1205" s="113"/>
    </row>
    <row r="1206" spans="1:5" ht="12.6" customHeight="1" x14ac:dyDescent="0.2">
      <c r="A1206" s="113"/>
      <c r="B1206" s="113"/>
      <c r="C1206" s="113"/>
      <c r="D1206" s="113"/>
      <c r="E1206" s="113"/>
    </row>
    <row r="1207" spans="1:5" ht="12.6" customHeight="1" x14ac:dyDescent="0.2">
      <c r="A1207" s="113"/>
      <c r="B1207" s="113"/>
      <c r="C1207" s="113"/>
      <c r="D1207" s="113"/>
      <c r="E1207" s="113"/>
    </row>
    <row r="1208" spans="1:5" ht="12.6" customHeight="1" x14ac:dyDescent="0.2">
      <c r="A1208" s="113"/>
      <c r="B1208" s="113"/>
      <c r="C1208" s="113"/>
      <c r="D1208" s="113"/>
      <c r="E1208" s="113"/>
    </row>
    <row r="1209" spans="1:5" ht="12.6" customHeight="1" x14ac:dyDescent="0.2">
      <c r="A1209" s="113"/>
      <c r="B1209" s="113"/>
      <c r="C1209" s="113"/>
      <c r="D1209" s="113"/>
      <c r="E1209" s="113"/>
    </row>
    <row r="1210" spans="1:5" ht="12.6" customHeight="1" x14ac:dyDescent="0.2">
      <c r="A1210" s="113"/>
      <c r="B1210" s="113"/>
      <c r="C1210" s="113"/>
      <c r="D1210" s="113"/>
      <c r="E1210" s="113"/>
    </row>
    <row r="1211" spans="1:5" ht="12.6" customHeight="1" x14ac:dyDescent="0.2">
      <c r="A1211" s="113"/>
      <c r="B1211" s="113"/>
      <c r="C1211" s="113"/>
      <c r="D1211" s="113"/>
      <c r="E1211" s="113"/>
    </row>
    <row r="1212" spans="1:5" ht="12.6" customHeight="1" x14ac:dyDescent="0.2">
      <c r="A1212" s="113"/>
      <c r="B1212" s="113"/>
      <c r="C1212" s="113"/>
      <c r="D1212" s="113"/>
      <c r="E1212" s="113"/>
    </row>
    <row r="1213" spans="1:5" ht="12.6" customHeight="1" x14ac:dyDescent="0.2">
      <c r="A1213" s="113"/>
      <c r="B1213" s="113"/>
      <c r="C1213" s="113"/>
      <c r="D1213" s="113"/>
      <c r="E1213" s="113"/>
    </row>
    <row r="1214" spans="1:5" ht="12.6" customHeight="1" x14ac:dyDescent="0.2">
      <c r="A1214" s="113"/>
      <c r="B1214" s="113"/>
      <c r="C1214" s="113"/>
      <c r="D1214" s="113"/>
      <c r="E1214" s="113"/>
    </row>
    <row r="1215" spans="1:5" ht="12.6" customHeight="1" x14ac:dyDescent="0.2">
      <c r="A1215" s="113"/>
      <c r="B1215" s="113"/>
      <c r="C1215" s="113"/>
      <c r="D1215" s="113"/>
      <c r="E1215" s="113"/>
    </row>
    <row r="1216" spans="1:5" ht="12.6" customHeight="1" x14ac:dyDescent="0.2">
      <c r="A1216" s="113"/>
      <c r="B1216" s="113"/>
      <c r="C1216" s="113"/>
      <c r="D1216" s="113"/>
      <c r="E1216" s="113"/>
    </row>
    <row r="1217" spans="1:5" ht="12.6" customHeight="1" x14ac:dyDescent="0.2">
      <c r="A1217" s="113"/>
      <c r="B1217" s="113"/>
      <c r="C1217" s="113"/>
      <c r="D1217" s="113"/>
      <c r="E1217" s="113"/>
    </row>
    <row r="1218" spans="1:5" ht="12.6" customHeight="1" x14ac:dyDescent="0.2">
      <c r="A1218" s="113"/>
      <c r="B1218" s="113"/>
      <c r="C1218" s="113"/>
      <c r="D1218" s="113"/>
      <c r="E1218" s="113"/>
    </row>
    <row r="1219" spans="1:5" ht="12.6" customHeight="1" x14ac:dyDescent="0.2">
      <c r="A1219" s="113"/>
      <c r="B1219" s="113"/>
      <c r="C1219" s="113"/>
      <c r="D1219" s="113"/>
      <c r="E1219" s="113"/>
    </row>
    <row r="1220" spans="1:5" ht="12.6" customHeight="1" x14ac:dyDescent="0.2">
      <c r="A1220" s="113"/>
      <c r="B1220" s="113"/>
      <c r="C1220" s="113"/>
      <c r="D1220" s="113"/>
      <c r="E1220" s="113"/>
    </row>
    <row r="1221" spans="1:5" ht="12.6" customHeight="1" x14ac:dyDescent="0.2">
      <c r="A1221" s="113"/>
      <c r="B1221" s="113"/>
      <c r="C1221" s="113"/>
      <c r="D1221" s="113"/>
      <c r="E1221" s="113"/>
    </row>
    <row r="1222" spans="1:5" ht="12.6" customHeight="1" x14ac:dyDescent="0.2">
      <c r="A1222" s="113"/>
      <c r="B1222" s="113"/>
      <c r="C1222" s="113"/>
      <c r="D1222" s="113"/>
      <c r="E1222" s="113"/>
    </row>
    <row r="1223" spans="1:5" ht="12.6" customHeight="1" x14ac:dyDescent="0.2">
      <c r="A1223" s="113"/>
      <c r="B1223" s="113"/>
      <c r="C1223" s="113"/>
      <c r="D1223" s="113"/>
      <c r="E1223" s="113"/>
    </row>
    <row r="1224" spans="1:5" ht="12.6" customHeight="1" x14ac:dyDescent="0.2">
      <c r="A1224" s="113"/>
      <c r="B1224" s="113"/>
      <c r="C1224" s="113"/>
      <c r="D1224" s="113"/>
      <c r="E1224" s="113"/>
    </row>
    <row r="1225" spans="1:5" ht="12.6" customHeight="1" x14ac:dyDescent="0.2">
      <c r="A1225" s="113"/>
      <c r="B1225" s="113"/>
      <c r="C1225" s="113"/>
      <c r="D1225" s="113"/>
      <c r="E1225" s="113"/>
    </row>
    <row r="1226" spans="1:5" ht="12.6" customHeight="1" x14ac:dyDescent="0.2">
      <c r="A1226" s="113"/>
      <c r="B1226" s="113"/>
      <c r="C1226" s="113"/>
      <c r="D1226" s="113"/>
      <c r="E1226" s="113"/>
    </row>
    <row r="1227" spans="1:5" ht="12.6" customHeight="1" x14ac:dyDescent="0.2">
      <c r="A1227" s="113"/>
      <c r="B1227" s="113"/>
      <c r="C1227" s="113"/>
      <c r="D1227" s="113"/>
      <c r="E1227" s="113"/>
    </row>
    <row r="1228" spans="1:5" ht="12.6" customHeight="1" x14ac:dyDescent="0.2">
      <c r="A1228" s="113"/>
      <c r="B1228" s="113"/>
      <c r="C1228" s="113"/>
      <c r="D1228" s="113"/>
      <c r="E1228" s="113"/>
    </row>
    <row r="1229" spans="1:5" ht="12.6" customHeight="1" x14ac:dyDescent="0.2">
      <c r="A1229" s="113"/>
      <c r="B1229" s="113"/>
      <c r="C1229" s="113"/>
      <c r="D1229" s="113"/>
      <c r="E1229" s="113"/>
    </row>
    <row r="1230" spans="1:5" ht="12.6" customHeight="1" x14ac:dyDescent="0.2">
      <c r="A1230" s="113"/>
      <c r="B1230" s="113"/>
      <c r="C1230" s="113"/>
      <c r="D1230" s="113"/>
      <c r="E1230" s="113"/>
    </row>
    <row r="1231" spans="1:5" ht="12.6" customHeight="1" x14ac:dyDescent="0.2">
      <c r="A1231" s="113"/>
      <c r="B1231" s="113"/>
      <c r="C1231" s="113"/>
      <c r="D1231" s="113"/>
      <c r="E1231" s="113"/>
    </row>
    <row r="1232" spans="1:5" ht="12.6" customHeight="1" x14ac:dyDescent="0.2">
      <c r="A1232" s="113"/>
      <c r="B1232" s="113"/>
      <c r="C1232" s="113"/>
      <c r="D1232" s="113"/>
      <c r="E1232" s="113"/>
    </row>
    <row r="1233" spans="1:5" ht="12.6" customHeight="1" x14ac:dyDescent="0.2">
      <c r="A1233" s="113"/>
      <c r="B1233" s="113"/>
      <c r="C1233" s="113"/>
      <c r="D1233" s="113"/>
      <c r="E1233" s="113"/>
    </row>
    <row r="1234" spans="1:5" ht="12.6" customHeight="1" x14ac:dyDescent="0.2">
      <c r="A1234" s="113"/>
      <c r="B1234" s="113"/>
      <c r="C1234" s="113"/>
      <c r="D1234" s="113"/>
      <c r="E1234" s="113"/>
    </row>
    <row r="1235" spans="1:5" ht="12.6" customHeight="1" x14ac:dyDescent="0.2">
      <c r="A1235" s="113"/>
      <c r="B1235" s="113"/>
      <c r="C1235" s="113"/>
      <c r="D1235" s="113"/>
      <c r="E1235" s="113"/>
    </row>
    <row r="1236" spans="1:5" ht="12.6" customHeight="1" x14ac:dyDescent="0.2">
      <c r="A1236" s="113"/>
      <c r="B1236" s="113"/>
      <c r="C1236" s="113"/>
      <c r="D1236" s="113"/>
      <c r="E1236" s="113"/>
    </row>
    <row r="1237" spans="1:5" ht="12.6" customHeight="1" x14ac:dyDescent="0.2">
      <c r="A1237" s="113"/>
      <c r="B1237" s="113"/>
      <c r="C1237" s="113"/>
      <c r="D1237" s="113"/>
      <c r="E1237" s="113"/>
    </row>
    <row r="1238" spans="1:5" ht="12.6" customHeight="1" x14ac:dyDescent="0.2">
      <c r="A1238" s="113"/>
      <c r="B1238" s="113"/>
      <c r="C1238" s="113"/>
      <c r="D1238" s="113"/>
      <c r="E1238" s="113"/>
    </row>
    <row r="1239" spans="1:5" ht="12.6" customHeight="1" x14ac:dyDescent="0.2">
      <c r="A1239" s="113"/>
      <c r="B1239" s="113"/>
      <c r="C1239" s="113"/>
      <c r="D1239" s="113"/>
      <c r="E1239" s="113"/>
    </row>
    <row r="1240" spans="1:5" ht="12.6" customHeight="1" x14ac:dyDescent="0.2">
      <c r="A1240" s="113"/>
      <c r="B1240" s="113"/>
      <c r="C1240" s="113"/>
      <c r="D1240" s="113"/>
      <c r="E1240" s="113"/>
    </row>
    <row r="1241" spans="1:5" ht="12.6" customHeight="1" x14ac:dyDescent="0.2">
      <c r="A1241" s="113"/>
      <c r="B1241" s="113"/>
      <c r="C1241" s="113"/>
      <c r="D1241" s="113"/>
      <c r="E1241" s="113"/>
    </row>
    <row r="1242" spans="1:5" ht="12.6" customHeight="1" x14ac:dyDescent="0.2">
      <c r="A1242" s="113"/>
      <c r="B1242" s="113"/>
      <c r="C1242" s="113"/>
      <c r="D1242" s="113"/>
      <c r="E1242" s="113"/>
    </row>
    <row r="1243" spans="1:5" ht="12.6" customHeight="1" x14ac:dyDescent="0.2">
      <c r="A1243" s="113"/>
      <c r="B1243" s="113"/>
      <c r="C1243" s="113"/>
      <c r="D1243" s="113"/>
      <c r="E1243" s="113"/>
    </row>
    <row r="1244" spans="1:5" ht="12.6" customHeight="1" x14ac:dyDescent="0.2">
      <c r="A1244" s="113"/>
      <c r="B1244" s="113"/>
      <c r="C1244" s="113"/>
    </row>
    <row r="1245" spans="1:5" ht="12.6" customHeight="1" x14ac:dyDescent="0.2">
      <c r="A1245" s="113"/>
      <c r="B1245" s="113"/>
      <c r="C1245" s="113"/>
    </row>
    <row r="1246" spans="1:5" ht="12.6" customHeight="1" x14ac:dyDescent="0.2">
      <c r="A1246" s="113"/>
      <c r="B1246" s="113"/>
      <c r="C1246" s="113"/>
    </row>
    <row r="1247" spans="1:5" ht="12.6" customHeight="1" x14ac:dyDescent="0.2">
      <c r="A1247" s="113"/>
      <c r="B1247" s="113"/>
      <c r="C1247" s="113"/>
      <c r="D1247" s="113"/>
      <c r="E1247" s="113"/>
    </row>
    <row r="1248" spans="1:5" ht="12.6" customHeight="1" x14ac:dyDescent="0.2">
      <c r="A1248" s="113"/>
      <c r="B1248" s="113"/>
      <c r="C1248" s="113"/>
      <c r="D1248" s="113"/>
      <c r="E1248" s="113"/>
    </row>
    <row r="1249" spans="1:5" ht="12.6" customHeight="1" x14ac:dyDescent="0.2">
      <c r="A1249" s="113"/>
      <c r="B1249" s="113"/>
      <c r="C1249" s="113"/>
      <c r="D1249" s="113"/>
      <c r="E1249" s="113"/>
    </row>
    <row r="1250" spans="1:5" ht="12.6" customHeight="1" x14ac:dyDescent="0.2">
      <c r="A1250" s="113"/>
      <c r="B1250" s="113"/>
      <c r="C1250" s="113"/>
      <c r="D1250" s="113"/>
      <c r="E1250" s="113"/>
    </row>
    <row r="1251" spans="1:5" ht="12.6" customHeight="1" x14ac:dyDescent="0.2">
      <c r="A1251" s="113"/>
      <c r="B1251" s="113"/>
      <c r="C1251" s="113"/>
      <c r="D1251" s="113"/>
      <c r="E1251" s="113"/>
    </row>
    <row r="1252" spans="1:5" ht="12.6" customHeight="1" x14ac:dyDescent="0.2">
      <c r="A1252" s="113"/>
      <c r="B1252" s="113"/>
      <c r="C1252" s="113"/>
      <c r="D1252" s="113"/>
      <c r="E1252" s="113"/>
    </row>
    <row r="1253" spans="1:5" ht="12.6" customHeight="1" x14ac:dyDescent="0.2">
      <c r="A1253" s="113"/>
      <c r="B1253" s="113"/>
      <c r="C1253" s="113"/>
      <c r="D1253" s="113"/>
      <c r="E1253" s="113"/>
    </row>
    <row r="1254" spans="1:5" ht="12.6" customHeight="1" x14ac:dyDescent="0.2">
      <c r="A1254" s="113"/>
      <c r="B1254" s="113"/>
      <c r="C1254" s="113"/>
      <c r="D1254" s="113"/>
      <c r="E1254" s="113"/>
    </row>
    <row r="1255" spans="1:5" ht="12.6" customHeight="1" x14ac:dyDescent="0.2">
      <c r="A1255" s="113"/>
      <c r="B1255" s="113"/>
      <c r="C1255" s="113"/>
      <c r="D1255" s="113"/>
      <c r="E1255" s="113"/>
    </row>
    <row r="1256" spans="1:5" ht="12.6" customHeight="1" x14ac:dyDescent="0.2">
      <c r="A1256" s="113"/>
      <c r="B1256" s="113"/>
      <c r="C1256" s="113"/>
      <c r="D1256" s="113"/>
      <c r="E1256" s="113"/>
    </row>
    <row r="1257" spans="1:5" ht="12.6" customHeight="1" x14ac:dyDescent="0.2">
      <c r="A1257" s="113"/>
      <c r="B1257" s="113"/>
      <c r="C1257" s="113"/>
      <c r="D1257" s="113"/>
      <c r="E1257" s="113"/>
    </row>
    <row r="1258" spans="1:5" ht="12.6" customHeight="1" x14ac:dyDescent="0.2">
      <c r="A1258" s="113"/>
      <c r="B1258" s="113"/>
      <c r="C1258" s="113"/>
      <c r="D1258" s="113"/>
      <c r="E1258" s="113"/>
    </row>
    <row r="1259" spans="1:5" ht="12.6" customHeight="1" x14ac:dyDescent="0.2">
      <c r="A1259" s="113"/>
      <c r="B1259" s="113"/>
      <c r="C1259" s="113"/>
      <c r="D1259" s="113"/>
      <c r="E1259" s="113"/>
    </row>
    <row r="1260" spans="1:5" ht="12.6" customHeight="1" x14ac:dyDescent="0.2">
      <c r="A1260" s="113"/>
      <c r="B1260" s="113"/>
      <c r="C1260" s="113"/>
      <c r="D1260" s="113"/>
      <c r="E1260" s="113"/>
    </row>
    <row r="1261" spans="1:5" ht="12.6" customHeight="1" x14ac:dyDescent="0.2">
      <c r="A1261" s="113"/>
      <c r="B1261" s="113"/>
      <c r="C1261" s="113"/>
      <c r="D1261" s="113"/>
      <c r="E1261" s="113"/>
    </row>
    <row r="3062" spans="4:5" ht="12.6" customHeight="1" x14ac:dyDescent="0.2">
      <c r="D3062" s="96"/>
      <c r="E3062" s="96"/>
    </row>
    <row r="3063" spans="4:5" ht="12.6" customHeight="1" x14ac:dyDescent="0.2">
      <c r="D3063" s="96"/>
      <c r="E3063" s="96"/>
    </row>
    <row r="3064" spans="4:5" ht="12.6" customHeight="1" x14ac:dyDescent="0.2">
      <c r="D3064" s="96"/>
      <c r="E3064" s="96"/>
    </row>
    <row r="3065" spans="4:5" ht="12.6" customHeight="1" x14ac:dyDescent="0.2">
      <c r="D3065" s="96"/>
      <c r="E3065" s="96"/>
    </row>
    <row r="3066" spans="4:5" ht="12.6" customHeight="1" x14ac:dyDescent="0.2">
      <c r="D3066" s="96"/>
      <c r="E3066" s="96"/>
    </row>
    <row r="3067" spans="4:5" ht="12.6" customHeight="1" x14ac:dyDescent="0.2">
      <c r="D3067" s="96"/>
      <c r="E3067" s="96"/>
    </row>
    <row r="3068" spans="4:5" ht="12.6" customHeight="1" x14ac:dyDescent="0.2">
      <c r="D3068" s="96"/>
      <c r="E3068" s="96"/>
    </row>
    <row r="3069" spans="4:5" ht="12.6" customHeight="1" x14ac:dyDescent="0.2">
      <c r="D3069" s="96"/>
      <c r="E3069" s="96"/>
    </row>
    <row r="3070" spans="4:5" ht="12.6" customHeight="1" x14ac:dyDescent="0.2">
      <c r="D3070" s="96"/>
      <c r="E3070" s="96"/>
    </row>
    <row r="3071" spans="4:5" ht="12.6" customHeight="1" x14ac:dyDescent="0.2">
      <c r="D3071" s="96"/>
      <c r="E3071" s="96"/>
    </row>
    <row r="3072" spans="4:5" ht="12.6" customHeight="1" x14ac:dyDescent="0.2">
      <c r="D3072" s="96"/>
      <c r="E3072" s="96"/>
    </row>
    <row r="3073" spans="4:5" ht="12.6" customHeight="1" x14ac:dyDescent="0.2">
      <c r="D3073" s="96"/>
      <c r="E3073" s="96"/>
    </row>
    <row r="3074" spans="4:5" ht="12.6" customHeight="1" x14ac:dyDescent="0.2">
      <c r="D3074" s="96"/>
      <c r="E3074" s="96"/>
    </row>
    <row r="3075" spans="4:5" ht="12.6" customHeight="1" x14ac:dyDescent="0.2">
      <c r="D3075" s="96"/>
      <c r="E3075" s="96"/>
    </row>
    <row r="3076" spans="4:5" ht="12.6" customHeight="1" x14ac:dyDescent="0.2">
      <c r="D3076" s="96"/>
      <c r="E3076" s="96"/>
    </row>
    <row r="3077" spans="4:5" ht="12.6" customHeight="1" x14ac:dyDescent="0.2">
      <c r="D3077" s="96"/>
      <c r="E3077" s="96"/>
    </row>
    <row r="3078" spans="4:5" ht="12.6" customHeight="1" x14ac:dyDescent="0.2">
      <c r="D3078" s="96"/>
      <c r="E3078" s="96"/>
    </row>
    <row r="3079" spans="4:5" ht="12.6" customHeight="1" x14ac:dyDescent="0.2">
      <c r="D3079" s="96"/>
      <c r="E3079" s="96"/>
    </row>
    <row r="3080" spans="4:5" ht="12.6" customHeight="1" x14ac:dyDescent="0.2">
      <c r="D3080" s="96"/>
      <c r="E3080" s="96"/>
    </row>
    <row r="3081" spans="4:5" ht="12.6" customHeight="1" x14ac:dyDescent="0.2">
      <c r="D3081" s="96"/>
      <c r="E3081" s="96"/>
    </row>
    <row r="3082" spans="4:5" ht="12.6" customHeight="1" x14ac:dyDescent="0.2">
      <c r="D3082" s="96"/>
      <c r="E3082" s="96"/>
    </row>
    <row r="3083" spans="4:5" ht="12.6" customHeight="1" x14ac:dyDescent="0.2">
      <c r="D3083" s="96"/>
      <c r="E3083" s="96"/>
    </row>
    <row r="3084" spans="4:5" ht="12.6" customHeight="1" x14ac:dyDescent="0.2">
      <c r="D3084" s="96"/>
      <c r="E3084" s="96"/>
    </row>
    <row r="3085" spans="4:5" ht="12.6" customHeight="1" x14ac:dyDescent="0.2">
      <c r="D3085" s="96"/>
      <c r="E3085" s="96"/>
    </row>
    <row r="3086" spans="4:5" ht="12.6" customHeight="1" x14ac:dyDescent="0.2">
      <c r="D3086" s="96"/>
      <c r="E3086" s="96"/>
    </row>
    <row r="3087" spans="4:5" ht="12.6" customHeight="1" x14ac:dyDescent="0.2">
      <c r="D3087" s="96"/>
      <c r="E3087" s="96"/>
    </row>
    <row r="3088" spans="4:5" ht="12.6" customHeight="1" x14ac:dyDescent="0.2">
      <c r="D3088" s="96"/>
      <c r="E3088" s="96"/>
    </row>
    <row r="3089" spans="4:5" ht="12.6" customHeight="1" x14ac:dyDescent="0.2">
      <c r="D3089" s="96"/>
      <c r="E3089" s="96"/>
    </row>
    <row r="3090" spans="4:5" ht="12.6" customHeight="1" x14ac:dyDescent="0.2">
      <c r="D3090" s="96"/>
      <c r="E3090" s="96"/>
    </row>
    <row r="3091" spans="4:5" ht="12.6" customHeight="1" x14ac:dyDescent="0.2">
      <c r="D3091" s="96"/>
      <c r="E3091" s="96"/>
    </row>
    <row r="3092" spans="4:5" ht="12.6" customHeight="1" x14ac:dyDescent="0.2">
      <c r="D3092" s="96"/>
      <c r="E3092" s="96"/>
    </row>
    <row r="3093" spans="4:5" ht="12.6" customHeight="1" x14ac:dyDescent="0.2">
      <c r="D3093" s="96"/>
      <c r="E3093" s="96"/>
    </row>
    <row r="3094" spans="4:5" ht="12.6" customHeight="1" x14ac:dyDescent="0.2">
      <c r="D3094" s="96"/>
      <c r="E3094" s="96"/>
    </row>
    <row r="3095" spans="4:5" ht="12.6" customHeight="1" x14ac:dyDescent="0.2">
      <c r="D3095" s="96"/>
      <c r="E3095" s="96"/>
    </row>
    <row r="3096" spans="4:5" ht="12.6" customHeight="1" x14ac:dyDescent="0.2">
      <c r="D3096" s="96"/>
      <c r="E3096" s="96"/>
    </row>
    <row r="3097" spans="4:5" ht="12.6" customHeight="1" x14ac:dyDescent="0.2">
      <c r="D3097" s="96"/>
      <c r="E3097" s="96"/>
    </row>
    <row r="3098" spans="4:5" ht="12.6" customHeight="1" x14ac:dyDescent="0.2">
      <c r="D3098" s="96"/>
      <c r="E3098" s="96"/>
    </row>
    <row r="3099" spans="4:5" ht="12.6" customHeight="1" x14ac:dyDescent="0.2">
      <c r="D3099" s="96"/>
      <c r="E3099" s="96"/>
    </row>
    <row r="3100" spans="4:5" ht="12.6" customHeight="1" x14ac:dyDescent="0.2">
      <c r="D3100" s="96"/>
      <c r="E3100" s="96"/>
    </row>
    <row r="3101" spans="4:5" ht="12.6" customHeight="1" x14ac:dyDescent="0.2">
      <c r="D3101" s="96"/>
      <c r="E3101" s="96"/>
    </row>
    <row r="3102" spans="4:5" ht="12.6" customHeight="1" x14ac:dyDescent="0.2">
      <c r="D3102" s="96"/>
      <c r="E3102" s="96"/>
    </row>
    <row r="3103" spans="4:5" ht="12.6" customHeight="1" x14ac:dyDescent="0.2">
      <c r="D3103" s="96"/>
      <c r="E3103" s="96"/>
    </row>
    <row r="3104" spans="4:5" ht="12.6" customHeight="1" x14ac:dyDescent="0.2">
      <c r="D3104" s="96"/>
      <c r="E3104" s="96"/>
    </row>
    <row r="3105" spans="4:5" ht="12.6" customHeight="1" x14ac:dyDescent="0.2">
      <c r="D3105" s="96"/>
      <c r="E3105" s="96"/>
    </row>
    <row r="3106" spans="4:5" ht="12.6" customHeight="1" x14ac:dyDescent="0.2">
      <c r="D3106" s="96"/>
      <c r="E3106" s="96"/>
    </row>
    <row r="3107" spans="4:5" ht="12.6" customHeight="1" x14ac:dyDescent="0.2">
      <c r="D3107" s="96"/>
      <c r="E3107" s="96"/>
    </row>
    <row r="3108" spans="4:5" ht="12.6" customHeight="1" x14ac:dyDescent="0.2">
      <c r="D3108" s="96"/>
      <c r="E3108" s="96"/>
    </row>
    <row r="3109" spans="4:5" ht="12.6" customHeight="1" x14ac:dyDescent="0.2">
      <c r="D3109" s="96"/>
      <c r="E3109" s="96"/>
    </row>
    <row r="3110" spans="4:5" ht="12.6" customHeight="1" x14ac:dyDescent="0.2">
      <c r="D3110" s="96"/>
      <c r="E3110" s="96"/>
    </row>
    <row r="3111" spans="4:5" ht="12.6" customHeight="1" x14ac:dyDescent="0.2">
      <c r="D3111" s="96"/>
      <c r="E3111" s="96"/>
    </row>
    <row r="3112" spans="4:5" ht="12.6" customHeight="1" x14ac:dyDescent="0.2">
      <c r="D3112" s="96"/>
      <c r="E3112" s="96"/>
    </row>
    <row r="3113" spans="4:5" ht="12.6" customHeight="1" x14ac:dyDescent="0.2">
      <c r="D3113" s="96"/>
      <c r="E3113" s="96"/>
    </row>
    <row r="3114" spans="4:5" ht="12.6" customHeight="1" x14ac:dyDescent="0.2">
      <c r="D3114" s="96"/>
      <c r="E3114" s="96"/>
    </row>
    <row r="3115" spans="4:5" ht="12.6" customHeight="1" x14ac:dyDescent="0.2">
      <c r="D3115" s="96"/>
      <c r="E3115" s="96"/>
    </row>
    <row r="3116" spans="4:5" ht="12.6" customHeight="1" x14ac:dyDescent="0.2">
      <c r="D3116" s="96"/>
      <c r="E3116" s="96"/>
    </row>
    <row r="3117" spans="4:5" ht="12.6" customHeight="1" x14ac:dyDescent="0.2">
      <c r="D3117" s="96"/>
      <c r="E3117" s="96"/>
    </row>
    <row r="3118" spans="4:5" ht="12.6" customHeight="1" x14ac:dyDescent="0.2">
      <c r="D3118" s="96"/>
      <c r="E3118" s="96"/>
    </row>
    <row r="3119" spans="4:5" ht="12.6" customHeight="1" x14ac:dyDescent="0.2">
      <c r="D3119" s="96"/>
      <c r="E3119" s="96"/>
    </row>
    <row r="3120" spans="4:5" ht="12.6" customHeight="1" x14ac:dyDescent="0.2">
      <c r="D3120" s="96"/>
      <c r="E3120" s="96"/>
    </row>
    <row r="3121" spans="4:5" ht="12.6" customHeight="1" x14ac:dyDescent="0.2">
      <c r="D3121" s="96"/>
      <c r="E3121" s="96"/>
    </row>
    <row r="3122" spans="4:5" ht="12.6" customHeight="1" x14ac:dyDescent="0.2">
      <c r="D3122" s="96"/>
      <c r="E3122" s="96"/>
    </row>
    <row r="3123" spans="4:5" ht="12.6" customHeight="1" x14ac:dyDescent="0.2">
      <c r="D3123" s="96"/>
      <c r="E3123" s="96"/>
    </row>
    <row r="3124" spans="4:5" ht="12.6" customHeight="1" x14ac:dyDescent="0.2">
      <c r="D3124" s="96"/>
      <c r="E3124" s="96"/>
    </row>
    <row r="3125" spans="4:5" ht="12.6" customHeight="1" x14ac:dyDescent="0.2">
      <c r="D3125" s="96"/>
      <c r="E3125" s="96"/>
    </row>
    <row r="3126" spans="4:5" ht="12.6" customHeight="1" x14ac:dyDescent="0.2">
      <c r="D3126" s="96"/>
      <c r="E3126" s="96"/>
    </row>
    <row r="3127" spans="4:5" ht="12.6" customHeight="1" x14ac:dyDescent="0.2">
      <c r="D3127" s="96"/>
      <c r="E3127" s="96"/>
    </row>
    <row r="3128" spans="4:5" ht="12.6" customHeight="1" x14ac:dyDescent="0.2">
      <c r="D3128" s="96"/>
      <c r="E3128" s="96"/>
    </row>
    <row r="3129" spans="4:5" ht="12.6" customHeight="1" x14ac:dyDescent="0.2">
      <c r="D3129" s="96"/>
      <c r="E3129" s="96"/>
    </row>
    <row r="3130" spans="4:5" ht="12.6" customHeight="1" x14ac:dyDescent="0.2">
      <c r="D3130" s="96"/>
      <c r="E3130" s="96"/>
    </row>
    <row r="3131" spans="4:5" ht="12.6" customHeight="1" x14ac:dyDescent="0.2">
      <c r="D3131" s="96"/>
      <c r="E3131" s="96"/>
    </row>
    <row r="3132" spans="4:5" ht="12.6" customHeight="1" x14ac:dyDescent="0.2">
      <c r="D3132" s="96"/>
      <c r="E3132" s="96"/>
    </row>
    <row r="3133" spans="4:5" ht="12.6" customHeight="1" x14ac:dyDescent="0.2">
      <c r="D3133" s="96"/>
      <c r="E3133" s="96"/>
    </row>
    <row r="3134" spans="4:5" ht="12.6" customHeight="1" x14ac:dyDescent="0.2">
      <c r="D3134" s="96"/>
      <c r="E3134" s="96"/>
    </row>
    <row r="3135" spans="4:5" ht="12.6" customHeight="1" x14ac:dyDescent="0.2">
      <c r="D3135" s="96"/>
      <c r="E3135" s="96"/>
    </row>
    <row r="3136" spans="4:5" ht="12.6" customHeight="1" x14ac:dyDescent="0.2">
      <c r="D3136" s="96"/>
      <c r="E3136" s="96"/>
    </row>
    <row r="3137" spans="4:5" ht="12.6" customHeight="1" x14ac:dyDescent="0.2">
      <c r="D3137" s="96"/>
      <c r="E3137" s="96"/>
    </row>
    <row r="3138" spans="4:5" ht="12.6" customHeight="1" x14ac:dyDescent="0.2">
      <c r="D3138" s="96"/>
      <c r="E3138" s="96"/>
    </row>
    <row r="3139" spans="4:5" ht="12.6" customHeight="1" x14ac:dyDescent="0.2">
      <c r="D3139" s="96"/>
      <c r="E3139" s="96"/>
    </row>
    <row r="3140" spans="4:5" ht="12.6" customHeight="1" x14ac:dyDescent="0.2">
      <c r="D3140" s="96"/>
      <c r="E3140" s="96"/>
    </row>
    <row r="3141" spans="4:5" ht="12.6" customHeight="1" x14ac:dyDescent="0.2">
      <c r="D3141" s="96"/>
      <c r="E3141" s="96"/>
    </row>
    <row r="3142" spans="4:5" ht="12.6" customHeight="1" x14ac:dyDescent="0.2">
      <c r="D3142" s="96"/>
      <c r="E3142" s="96"/>
    </row>
    <row r="3143" spans="4:5" ht="12.6" customHeight="1" x14ac:dyDescent="0.2">
      <c r="D3143" s="96"/>
      <c r="E3143" s="96"/>
    </row>
    <row r="3144" spans="4:5" ht="12.6" customHeight="1" x14ac:dyDescent="0.2">
      <c r="D3144" s="96"/>
      <c r="E3144" s="96"/>
    </row>
    <row r="3145" spans="4:5" ht="12.6" customHeight="1" x14ac:dyDescent="0.2">
      <c r="D3145" s="96"/>
      <c r="E3145" s="96"/>
    </row>
    <row r="3146" spans="4:5" ht="12.6" customHeight="1" x14ac:dyDescent="0.2">
      <c r="D3146" s="96"/>
      <c r="E3146" s="96"/>
    </row>
    <row r="3147" spans="4:5" ht="12.6" customHeight="1" x14ac:dyDescent="0.2">
      <c r="D3147" s="96"/>
      <c r="E3147" s="96"/>
    </row>
    <row r="3148" spans="4:5" ht="12.6" customHeight="1" x14ac:dyDescent="0.2">
      <c r="D3148" s="96"/>
      <c r="E3148" s="96"/>
    </row>
    <row r="3149" spans="4:5" ht="12.6" customHeight="1" x14ac:dyDescent="0.2">
      <c r="D3149" s="96"/>
      <c r="E3149" s="96"/>
    </row>
    <row r="3150" spans="4:5" ht="12.6" customHeight="1" x14ac:dyDescent="0.2">
      <c r="D3150" s="96"/>
      <c r="E3150" s="96"/>
    </row>
    <row r="3151" spans="4:5" ht="12.6" customHeight="1" x14ac:dyDescent="0.2">
      <c r="D3151" s="96"/>
      <c r="E3151" s="96"/>
    </row>
    <row r="3152" spans="4:5" ht="12.6" customHeight="1" x14ac:dyDescent="0.2">
      <c r="D3152" s="96"/>
      <c r="E3152" s="96"/>
    </row>
    <row r="3153" spans="4:5" ht="12.6" customHeight="1" x14ac:dyDescent="0.2">
      <c r="D3153" s="96"/>
      <c r="E3153" s="96"/>
    </row>
    <row r="3154" spans="4:5" ht="12.6" customHeight="1" x14ac:dyDescent="0.2">
      <c r="D3154" s="96"/>
      <c r="E3154" s="96"/>
    </row>
    <row r="3155" spans="4:5" ht="12.6" customHeight="1" x14ac:dyDescent="0.2">
      <c r="D3155" s="96"/>
      <c r="E3155" s="96"/>
    </row>
    <row r="3156" spans="4:5" ht="12.6" customHeight="1" x14ac:dyDescent="0.2">
      <c r="D3156" s="96"/>
      <c r="E3156" s="96"/>
    </row>
    <row r="3157" spans="4:5" ht="12.6" customHeight="1" x14ac:dyDescent="0.2">
      <c r="D3157" s="96"/>
      <c r="E3157" s="96"/>
    </row>
    <row r="3158" spans="4:5" ht="12.6" customHeight="1" x14ac:dyDescent="0.2">
      <c r="D3158" s="96"/>
      <c r="E3158" s="96"/>
    </row>
    <row r="3159" spans="4:5" ht="12.6" customHeight="1" x14ac:dyDescent="0.2">
      <c r="D3159" s="96"/>
      <c r="E3159" s="96"/>
    </row>
    <row r="3160" spans="4:5" ht="12.6" customHeight="1" x14ac:dyDescent="0.2">
      <c r="D3160" s="96"/>
      <c r="E3160" s="96"/>
    </row>
    <row r="3161" spans="4:5" ht="12.6" customHeight="1" x14ac:dyDescent="0.2">
      <c r="D3161" s="96"/>
      <c r="E3161" s="96"/>
    </row>
    <row r="3162" spans="4:5" ht="12.6" customHeight="1" x14ac:dyDescent="0.2">
      <c r="D3162" s="96"/>
      <c r="E3162" s="96"/>
    </row>
    <row r="3163" spans="4:5" ht="12.6" customHeight="1" x14ac:dyDescent="0.2">
      <c r="D3163" s="96"/>
      <c r="E3163" s="96"/>
    </row>
    <row r="3164" spans="4:5" ht="12.6" customHeight="1" x14ac:dyDescent="0.2">
      <c r="D3164" s="96"/>
      <c r="E3164" s="96"/>
    </row>
    <row r="3165" spans="4:5" ht="12.6" customHeight="1" x14ac:dyDescent="0.2">
      <c r="D3165" s="96"/>
      <c r="E3165" s="96"/>
    </row>
    <row r="3166" spans="4:5" ht="12.6" customHeight="1" x14ac:dyDescent="0.2">
      <c r="D3166" s="96"/>
      <c r="E3166" s="96"/>
    </row>
    <row r="3167" spans="4:5" ht="12.6" customHeight="1" x14ac:dyDescent="0.2">
      <c r="D3167" s="96"/>
      <c r="E3167" s="96"/>
    </row>
    <row r="3168" spans="4:5" ht="12.6" customHeight="1" x14ac:dyDescent="0.2">
      <c r="D3168" s="96"/>
      <c r="E3168" s="96"/>
    </row>
    <row r="3169" spans="4:5" ht="12.6" customHeight="1" x14ac:dyDescent="0.2">
      <c r="D3169" s="96"/>
      <c r="E3169" s="96"/>
    </row>
    <row r="3170" spans="4:5" ht="12.6" customHeight="1" x14ac:dyDescent="0.2">
      <c r="D3170" s="96"/>
      <c r="E3170" s="96"/>
    </row>
    <row r="3171" spans="4:5" ht="12.6" customHeight="1" x14ac:dyDescent="0.2">
      <c r="D3171" s="96"/>
      <c r="E3171" s="96"/>
    </row>
    <row r="3172" spans="4:5" ht="12.6" customHeight="1" x14ac:dyDescent="0.2">
      <c r="D3172" s="96"/>
      <c r="E3172" s="96"/>
    </row>
    <row r="3173" spans="4:5" ht="12.6" customHeight="1" x14ac:dyDescent="0.2">
      <c r="D3173" s="96"/>
      <c r="E3173" s="96"/>
    </row>
    <row r="3174" spans="4:5" ht="12.6" customHeight="1" x14ac:dyDescent="0.2">
      <c r="D3174" s="96"/>
      <c r="E3174" s="96"/>
    </row>
    <row r="3175" spans="4:5" ht="12.6" customHeight="1" x14ac:dyDescent="0.2">
      <c r="D3175" s="96"/>
      <c r="E3175" s="96"/>
    </row>
    <row r="3176" spans="4:5" ht="12.6" customHeight="1" x14ac:dyDescent="0.2">
      <c r="D3176" s="96"/>
      <c r="E3176" s="96"/>
    </row>
    <row r="3177" spans="4:5" ht="12.6" customHeight="1" x14ac:dyDescent="0.2">
      <c r="D3177" s="96"/>
      <c r="E3177" s="96"/>
    </row>
    <row r="3178" spans="4:5" ht="12.6" customHeight="1" x14ac:dyDescent="0.2">
      <c r="D3178" s="96"/>
      <c r="E3178" s="96"/>
    </row>
    <row r="3179" spans="4:5" ht="12.6" customHeight="1" x14ac:dyDescent="0.2">
      <c r="D3179" s="96"/>
      <c r="E3179" s="96"/>
    </row>
    <row r="3180" spans="4:5" ht="12.6" customHeight="1" x14ac:dyDescent="0.2">
      <c r="D3180" s="96"/>
      <c r="E3180" s="96"/>
    </row>
    <row r="3181" spans="4:5" ht="12.6" customHeight="1" x14ac:dyDescent="0.2">
      <c r="D3181" s="96"/>
      <c r="E3181" s="96"/>
    </row>
    <row r="3182" spans="4:5" ht="12.6" customHeight="1" x14ac:dyDescent="0.2">
      <c r="D3182" s="96"/>
      <c r="E3182" s="96"/>
    </row>
    <row r="3183" spans="4:5" ht="12.6" customHeight="1" x14ac:dyDescent="0.2">
      <c r="D3183" s="96"/>
      <c r="E3183" s="96"/>
    </row>
    <row r="3184" spans="4:5" ht="12.6" customHeight="1" x14ac:dyDescent="0.2">
      <c r="D3184" s="96"/>
      <c r="E3184" s="96"/>
    </row>
    <row r="3185" spans="4:5" ht="12.6" customHeight="1" x14ac:dyDescent="0.2">
      <c r="D3185" s="96"/>
      <c r="E3185" s="96"/>
    </row>
    <row r="3186" spans="4:5" ht="12.6" customHeight="1" x14ac:dyDescent="0.2">
      <c r="D3186" s="96"/>
      <c r="E3186" s="96"/>
    </row>
    <row r="3187" spans="4:5" ht="12.6" customHeight="1" x14ac:dyDescent="0.2">
      <c r="D3187" s="96"/>
      <c r="E3187" s="96"/>
    </row>
    <row r="3188" spans="4:5" ht="12.6" customHeight="1" x14ac:dyDescent="0.2">
      <c r="D3188" s="96"/>
      <c r="E3188" s="96"/>
    </row>
    <row r="3189" spans="4:5" ht="12.6" customHeight="1" x14ac:dyDescent="0.2">
      <c r="D3189" s="96"/>
      <c r="E3189" s="96"/>
    </row>
    <row r="3190" spans="4:5" ht="12.6" customHeight="1" x14ac:dyDescent="0.2">
      <c r="D3190" s="96"/>
      <c r="E3190" s="96"/>
    </row>
    <row r="3191" spans="4:5" ht="12.6" customHeight="1" x14ac:dyDescent="0.2">
      <c r="D3191" s="96"/>
      <c r="E3191" s="96"/>
    </row>
    <row r="3192" spans="4:5" ht="12.6" customHeight="1" x14ac:dyDescent="0.2">
      <c r="D3192" s="96"/>
      <c r="E3192" s="96"/>
    </row>
    <row r="3193" spans="4:5" ht="12.6" customHeight="1" x14ac:dyDescent="0.2">
      <c r="D3193" s="96"/>
      <c r="E3193" s="96"/>
    </row>
    <row r="3194" spans="4:5" ht="12.6" customHeight="1" x14ac:dyDescent="0.2">
      <c r="D3194" s="96"/>
      <c r="E3194" s="96"/>
    </row>
    <row r="3195" spans="4:5" ht="12.6" customHeight="1" x14ac:dyDescent="0.2">
      <c r="D3195" s="96"/>
      <c r="E3195" s="96"/>
    </row>
    <row r="3196" spans="4:5" ht="12.6" customHeight="1" x14ac:dyDescent="0.2">
      <c r="D3196" s="96"/>
      <c r="E3196" s="96"/>
    </row>
    <row r="3197" spans="4:5" ht="12.6" customHeight="1" x14ac:dyDescent="0.2">
      <c r="D3197" s="96"/>
      <c r="E3197" s="96"/>
    </row>
    <row r="3198" spans="4:5" ht="12.6" customHeight="1" x14ac:dyDescent="0.2">
      <c r="D3198" s="96"/>
      <c r="E3198" s="96"/>
    </row>
    <row r="3199" spans="4:5" ht="12.6" customHeight="1" x14ac:dyDescent="0.2">
      <c r="D3199" s="96"/>
      <c r="E3199" s="96"/>
    </row>
    <row r="3200" spans="4:5" ht="12.6" customHeight="1" x14ac:dyDescent="0.2">
      <c r="D3200" s="96"/>
      <c r="E3200" s="96"/>
    </row>
    <row r="3201" spans="4:5" ht="12.6" customHeight="1" x14ac:dyDescent="0.2">
      <c r="D3201" s="96"/>
      <c r="E3201" s="96"/>
    </row>
    <row r="3202" spans="4:5" ht="12.6" customHeight="1" x14ac:dyDescent="0.2">
      <c r="D3202" s="96"/>
      <c r="E3202" s="96"/>
    </row>
    <row r="3203" spans="4:5" ht="12.6" customHeight="1" x14ac:dyDescent="0.2">
      <c r="D3203" s="96"/>
      <c r="E3203" s="96"/>
    </row>
    <row r="3204" spans="4:5" ht="12.6" customHeight="1" x14ac:dyDescent="0.2">
      <c r="D3204" s="96"/>
      <c r="E3204" s="96"/>
    </row>
    <row r="3205" spans="4:5" ht="12.6" customHeight="1" x14ac:dyDescent="0.2">
      <c r="D3205" s="96"/>
      <c r="E3205" s="96"/>
    </row>
    <row r="3206" spans="4:5" ht="12.6" customHeight="1" x14ac:dyDescent="0.2">
      <c r="D3206" s="96"/>
      <c r="E3206" s="96"/>
    </row>
    <row r="3207" spans="4:5" ht="12.6" customHeight="1" x14ac:dyDescent="0.2">
      <c r="D3207" s="96"/>
      <c r="E3207" s="96"/>
    </row>
    <row r="3208" spans="4:5" ht="12.6" customHeight="1" x14ac:dyDescent="0.2">
      <c r="D3208" s="96"/>
      <c r="E3208" s="96"/>
    </row>
    <row r="3209" spans="4:5" ht="12.6" customHeight="1" x14ac:dyDescent="0.2">
      <c r="D3209" s="96"/>
      <c r="E3209" s="96"/>
    </row>
    <row r="3210" spans="4:5" ht="12.6" customHeight="1" x14ac:dyDescent="0.2">
      <c r="D3210" s="96"/>
      <c r="E3210" s="96"/>
    </row>
    <row r="3211" spans="4:5" ht="12.6" customHeight="1" x14ac:dyDescent="0.2">
      <c r="D3211" s="96"/>
      <c r="E3211" s="96"/>
    </row>
    <row r="3212" spans="4:5" ht="12.6" customHeight="1" x14ac:dyDescent="0.2">
      <c r="D3212" s="96"/>
      <c r="E3212" s="96"/>
    </row>
    <row r="3213" spans="4:5" ht="12.6" customHeight="1" x14ac:dyDescent="0.2">
      <c r="D3213" s="96"/>
      <c r="E3213" s="96"/>
    </row>
    <row r="3214" spans="4:5" ht="12.6" customHeight="1" x14ac:dyDescent="0.2">
      <c r="D3214" s="96"/>
      <c r="E3214" s="96"/>
    </row>
    <row r="3215" spans="4:5" ht="12.6" customHeight="1" x14ac:dyDescent="0.2">
      <c r="D3215" s="96"/>
      <c r="E3215" s="96"/>
    </row>
    <row r="3216" spans="4:5" ht="12.6" customHeight="1" x14ac:dyDescent="0.2">
      <c r="D3216" s="96"/>
      <c r="E3216" s="96"/>
    </row>
    <row r="3217" spans="4:5" ht="12.6" customHeight="1" x14ac:dyDescent="0.2">
      <c r="D3217" s="96"/>
      <c r="E3217" s="96"/>
    </row>
    <row r="3218" spans="4:5" ht="12.6" customHeight="1" x14ac:dyDescent="0.2">
      <c r="D3218" s="96"/>
      <c r="E3218" s="96"/>
    </row>
    <row r="3219" spans="4:5" ht="12.6" customHeight="1" x14ac:dyDescent="0.2">
      <c r="D3219" s="96"/>
      <c r="E3219" s="96"/>
    </row>
    <row r="3220" spans="4:5" ht="12.6" customHeight="1" x14ac:dyDescent="0.2">
      <c r="D3220" s="96"/>
      <c r="E3220" s="96"/>
    </row>
    <row r="3221" spans="4:5" ht="12.6" customHeight="1" x14ac:dyDescent="0.2">
      <c r="D3221" s="96"/>
      <c r="E3221" s="96"/>
    </row>
    <row r="3222" spans="4:5" ht="12.6" customHeight="1" x14ac:dyDescent="0.2">
      <c r="D3222" s="96"/>
      <c r="E3222" s="96"/>
    </row>
    <row r="3223" spans="4:5" ht="12.6" customHeight="1" x14ac:dyDescent="0.2">
      <c r="D3223" s="96"/>
      <c r="E3223" s="96"/>
    </row>
    <row r="3224" spans="4:5" ht="12.6" customHeight="1" x14ac:dyDescent="0.2">
      <c r="D3224" s="96"/>
      <c r="E3224" s="96"/>
    </row>
    <row r="3225" spans="4:5" ht="12.6" customHeight="1" x14ac:dyDescent="0.2">
      <c r="D3225" s="96"/>
      <c r="E3225" s="96"/>
    </row>
    <row r="3226" spans="4:5" ht="12.6" customHeight="1" x14ac:dyDescent="0.2">
      <c r="D3226" s="96"/>
      <c r="E3226" s="96"/>
    </row>
    <row r="3227" spans="4:5" ht="12.6" customHeight="1" x14ac:dyDescent="0.2">
      <c r="D3227" s="96"/>
      <c r="E3227" s="96"/>
    </row>
    <row r="3228" spans="4:5" ht="12.6" customHeight="1" x14ac:dyDescent="0.2">
      <c r="D3228" s="96"/>
      <c r="E3228" s="96"/>
    </row>
    <row r="3229" spans="4:5" ht="12.6" customHeight="1" x14ac:dyDescent="0.2">
      <c r="D3229" s="96"/>
      <c r="E3229" s="96"/>
    </row>
    <row r="3230" spans="4:5" ht="12.6" customHeight="1" x14ac:dyDescent="0.2">
      <c r="D3230" s="96"/>
      <c r="E3230" s="96"/>
    </row>
    <row r="3231" spans="4:5" ht="12.6" customHeight="1" x14ac:dyDescent="0.2">
      <c r="D3231" s="96"/>
      <c r="E3231" s="96"/>
    </row>
    <row r="3232" spans="4:5" ht="12.6" customHeight="1" x14ac:dyDescent="0.2">
      <c r="D3232" s="96"/>
      <c r="E3232" s="96"/>
    </row>
    <row r="3233" spans="4:5" ht="12.6" customHeight="1" x14ac:dyDescent="0.2">
      <c r="D3233" s="96"/>
      <c r="E3233" s="96"/>
    </row>
    <row r="3234" spans="4:5" ht="12.6" customHeight="1" x14ac:dyDescent="0.2">
      <c r="D3234" s="96"/>
      <c r="E3234" s="96"/>
    </row>
    <row r="3235" spans="4:5" ht="12.6" customHeight="1" x14ac:dyDescent="0.2">
      <c r="D3235" s="96"/>
      <c r="E3235" s="96"/>
    </row>
    <row r="3236" spans="4:5" ht="12.6" customHeight="1" x14ac:dyDescent="0.2">
      <c r="D3236" s="96"/>
      <c r="E3236" s="96"/>
    </row>
    <row r="3237" spans="4:5" ht="12.6" customHeight="1" x14ac:dyDescent="0.2">
      <c r="D3237" s="96"/>
      <c r="E3237" s="96"/>
    </row>
    <row r="3238" spans="4:5" ht="12.6" customHeight="1" x14ac:dyDescent="0.2">
      <c r="D3238" s="96"/>
      <c r="E3238" s="96"/>
    </row>
    <row r="3239" spans="4:5" ht="12.6" customHeight="1" x14ac:dyDescent="0.2">
      <c r="D3239" s="96"/>
      <c r="E3239" s="96"/>
    </row>
    <row r="3240" spans="4:5" ht="12.6" customHeight="1" x14ac:dyDescent="0.2">
      <c r="D3240" s="96"/>
      <c r="E3240" s="96"/>
    </row>
    <row r="3241" spans="4:5" ht="12.6" customHeight="1" x14ac:dyDescent="0.2">
      <c r="D3241" s="96"/>
      <c r="E3241" s="96"/>
    </row>
    <row r="3242" spans="4:5" ht="12.6" customHeight="1" x14ac:dyDescent="0.2">
      <c r="D3242" s="96"/>
      <c r="E3242" s="96"/>
    </row>
    <row r="3243" spans="4:5" ht="12.6" customHeight="1" x14ac:dyDescent="0.2">
      <c r="D3243" s="96"/>
      <c r="E3243" s="96"/>
    </row>
    <row r="3244" spans="4:5" ht="12.6" customHeight="1" x14ac:dyDescent="0.2">
      <c r="D3244" s="96"/>
      <c r="E3244" s="96"/>
    </row>
    <row r="3245" spans="4:5" ht="12.6" customHeight="1" x14ac:dyDescent="0.2">
      <c r="D3245" s="96"/>
      <c r="E3245" s="96"/>
    </row>
    <row r="3246" spans="4:5" ht="12.6" customHeight="1" x14ac:dyDescent="0.2">
      <c r="D3246" s="96"/>
      <c r="E3246" s="96"/>
    </row>
    <row r="3247" spans="4:5" ht="12.6" customHeight="1" x14ac:dyDescent="0.2">
      <c r="D3247" s="96"/>
      <c r="E3247" s="96"/>
    </row>
    <row r="3248" spans="4:5" ht="12.6" customHeight="1" x14ac:dyDescent="0.2">
      <c r="D3248" s="96"/>
      <c r="E3248" s="96"/>
    </row>
    <row r="3249" spans="4:5" ht="12.6" customHeight="1" x14ac:dyDescent="0.2">
      <c r="D3249" s="96"/>
      <c r="E3249" s="96"/>
    </row>
    <row r="3250" spans="4:5" ht="12.6" customHeight="1" x14ac:dyDescent="0.2">
      <c r="D3250" s="96"/>
      <c r="E3250" s="96"/>
    </row>
    <row r="3251" spans="4:5" ht="12.6" customHeight="1" x14ac:dyDescent="0.2">
      <c r="D3251" s="96"/>
      <c r="E3251" s="96"/>
    </row>
    <row r="3252" spans="4:5" ht="12.6" customHeight="1" x14ac:dyDescent="0.2">
      <c r="D3252" s="96"/>
      <c r="E3252" s="96"/>
    </row>
    <row r="3253" spans="4:5" ht="12.6" customHeight="1" x14ac:dyDescent="0.2">
      <c r="D3253" s="96"/>
      <c r="E3253" s="96"/>
    </row>
    <row r="3254" spans="4:5" ht="12.6" customHeight="1" x14ac:dyDescent="0.2">
      <c r="D3254" s="96"/>
      <c r="E3254" s="96"/>
    </row>
    <row r="3255" spans="4:5" ht="12.6" customHeight="1" x14ac:dyDescent="0.2">
      <c r="D3255" s="96"/>
      <c r="E3255" s="96"/>
    </row>
    <row r="3256" spans="4:5" ht="12.6" customHeight="1" x14ac:dyDescent="0.2">
      <c r="D3256" s="96"/>
      <c r="E3256" s="96"/>
    </row>
    <row r="3257" spans="4:5" ht="12.6" customHeight="1" x14ac:dyDescent="0.2">
      <c r="D3257" s="96"/>
      <c r="E3257" s="96"/>
    </row>
    <row r="3258" spans="4:5" ht="12.6" customHeight="1" x14ac:dyDescent="0.2">
      <c r="D3258" s="96"/>
      <c r="E3258" s="96"/>
    </row>
    <row r="3259" spans="4:5" ht="12.6" customHeight="1" x14ac:dyDescent="0.2">
      <c r="D3259" s="96"/>
      <c r="E3259" s="96"/>
    </row>
    <row r="3260" spans="4:5" ht="12.6" customHeight="1" x14ac:dyDescent="0.2">
      <c r="D3260" s="96"/>
      <c r="E3260" s="96"/>
    </row>
    <row r="3261" spans="4:5" ht="12.6" customHeight="1" x14ac:dyDescent="0.2">
      <c r="D3261" s="96"/>
      <c r="E3261" s="96"/>
    </row>
    <row r="3262" spans="4:5" ht="12.6" customHeight="1" x14ac:dyDescent="0.2">
      <c r="D3262" s="96"/>
      <c r="E3262" s="96"/>
    </row>
    <row r="3263" spans="4:5" ht="12.6" customHeight="1" x14ac:dyDescent="0.2">
      <c r="D3263" s="96"/>
      <c r="E3263" s="96"/>
    </row>
    <row r="3264" spans="4:5" ht="12.6" customHeight="1" x14ac:dyDescent="0.2">
      <c r="D3264" s="96"/>
      <c r="E3264" s="96"/>
    </row>
    <row r="3265" spans="4:5" ht="12.6" customHeight="1" x14ac:dyDescent="0.2">
      <c r="D3265" s="96"/>
      <c r="E3265" s="96"/>
    </row>
    <row r="3266" spans="4:5" ht="12.6" customHeight="1" x14ac:dyDescent="0.2">
      <c r="D3266" s="96"/>
      <c r="E3266" s="96"/>
    </row>
    <row r="3267" spans="4:5" ht="12.6" customHeight="1" x14ac:dyDescent="0.2">
      <c r="D3267" s="96"/>
      <c r="E3267" s="96"/>
    </row>
    <row r="3268" spans="4:5" ht="12.6" customHeight="1" x14ac:dyDescent="0.2">
      <c r="D3268" s="96"/>
      <c r="E3268" s="96"/>
    </row>
    <row r="3269" spans="4:5" ht="12.6" customHeight="1" x14ac:dyDescent="0.2">
      <c r="D3269" s="96"/>
      <c r="E3269" s="96"/>
    </row>
    <row r="3270" spans="4:5" ht="12.6" customHeight="1" x14ac:dyDescent="0.2">
      <c r="D3270" s="96"/>
      <c r="E3270" s="96"/>
    </row>
    <row r="3271" spans="4:5" ht="12.6" customHeight="1" x14ac:dyDescent="0.2">
      <c r="D3271" s="96"/>
      <c r="E3271" s="96"/>
    </row>
    <row r="3272" spans="4:5" ht="12.6" customHeight="1" x14ac:dyDescent="0.2">
      <c r="D3272" s="96"/>
      <c r="E3272" s="96"/>
    </row>
    <row r="3273" spans="4:5" ht="12.6" customHeight="1" x14ac:dyDescent="0.2">
      <c r="D3273" s="96"/>
      <c r="E3273" s="96"/>
    </row>
    <row r="3274" spans="4:5" ht="12.6" customHeight="1" x14ac:dyDescent="0.2">
      <c r="D3274" s="96"/>
      <c r="E3274" s="96"/>
    </row>
    <row r="3275" spans="4:5" ht="12.6" customHeight="1" x14ac:dyDescent="0.2">
      <c r="D3275" s="96"/>
      <c r="E3275" s="96"/>
    </row>
    <row r="3276" spans="4:5" ht="12.6" customHeight="1" x14ac:dyDescent="0.2">
      <c r="D3276" s="96"/>
      <c r="E3276" s="96"/>
    </row>
    <row r="3277" spans="4:5" ht="12.6" customHeight="1" x14ac:dyDescent="0.2">
      <c r="D3277" s="96"/>
      <c r="E3277" s="96"/>
    </row>
    <row r="3278" spans="4:5" ht="12.6" customHeight="1" x14ac:dyDescent="0.2">
      <c r="D3278" s="96"/>
      <c r="E3278" s="96"/>
    </row>
    <row r="3279" spans="4:5" ht="12.6" customHeight="1" x14ac:dyDescent="0.2">
      <c r="D3279" s="96"/>
      <c r="E3279" s="96"/>
    </row>
    <row r="3280" spans="4:5" ht="12.6" customHeight="1" x14ac:dyDescent="0.2">
      <c r="D3280" s="96"/>
      <c r="E3280" s="96"/>
    </row>
    <row r="3281" spans="4:5" ht="12.6" customHeight="1" x14ac:dyDescent="0.2">
      <c r="D3281" s="96"/>
      <c r="E3281" s="96"/>
    </row>
    <row r="3282" spans="4:5" ht="12.6" customHeight="1" x14ac:dyDescent="0.2">
      <c r="D3282" s="96"/>
      <c r="E3282" s="96"/>
    </row>
    <row r="3283" spans="4:5" ht="12.6" customHeight="1" x14ac:dyDescent="0.2">
      <c r="D3283" s="96"/>
      <c r="E3283" s="96"/>
    </row>
    <row r="3284" spans="4:5" ht="12.6" customHeight="1" x14ac:dyDescent="0.2">
      <c r="D3284" s="96"/>
      <c r="E3284" s="96"/>
    </row>
    <row r="3285" spans="4:5" ht="12.6" customHeight="1" x14ac:dyDescent="0.2">
      <c r="D3285" s="96"/>
      <c r="E3285" s="96"/>
    </row>
    <row r="3286" spans="4:5" ht="12.6" customHeight="1" x14ac:dyDescent="0.2">
      <c r="D3286" s="96"/>
      <c r="E3286" s="96"/>
    </row>
    <row r="3287" spans="4:5" ht="12.6" customHeight="1" x14ac:dyDescent="0.2">
      <c r="D3287" s="96"/>
      <c r="E3287" s="96"/>
    </row>
    <row r="3288" spans="4:5" ht="12.6" customHeight="1" x14ac:dyDescent="0.2">
      <c r="D3288" s="96"/>
      <c r="E3288" s="96"/>
    </row>
    <row r="3289" spans="4:5" ht="12.6" customHeight="1" x14ac:dyDescent="0.2">
      <c r="D3289" s="96"/>
      <c r="E3289" s="96"/>
    </row>
    <row r="3290" spans="4:5" ht="12.6" customHeight="1" x14ac:dyDescent="0.2">
      <c r="D3290" s="96"/>
      <c r="E3290" s="96"/>
    </row>
    <row r="3291" spans="4:5" ht="12.6" customHeight="1" x14ac:dyDescent="0.2">
      <c r="D3291" s="96"/>
      <c r="E3291" s="96"/>
    </row>
    <row r="3292" spans="4:5" ht="12.6" customHeight="1" x14ac:dyDescent="0.2">
      <c r="D3292" s="96"/>
      <c r="E3292" s="96"/>
    </row>
    <row r="3293" spans="4:5" ht="12.6" customHeight="1" x14ac:dyDescent="0.2">
      <c r="D3293" s="96"/>
      <c r="E3293" s="96"/>
    </row>
    <row r="3294" spans="4:5" ht="12.6" customHeight="1" x14ac:dyDescent="0.2">
      <c r="D3294" s="96"/>
      <c r="E3294" s="96"/>
    </row>
    <row r="3295" spans="4:5" ht="12.6" customHeight="1" x14ac:dyDescent="0.2">
      <c r="D3295" s="96"/>
      <c r="E3295" s="96"/>
    </row>
    <row r="3296" spans="4:5" ht="12.6" customHeight="1" x14ac:dyDescent="0.2">
      <c r="D3296" s="96"/>
      <c r="E3296" s="96"/>
    </row>
    <row r="3297" spans="4:5" ht="12.6" customHeight="1" x14ac:dyDescent="0.2">
      <c r="D3297" s="96"/>
      <c r="E3297" s="96"/>
    </row>
    <row r="3298" spans="4:5" ht="12.6" customHeight="1" x14ac:dyDescent="0.2">
      <c r="D3298" s="96"/>
      <c r="E3298" s="96"/>
    </row>
    <row r="3299" spans="4:5" ht="12.6" customHeight="1" x14ac:dyDescent="0.2">
      <c r="D3299" s="96"/>
      <c r="E3299" s="96"/>
    </row>
    <row r="3300" spans="4:5" ht="12.6" customHeight="1" x14ac:dyDescent="0.2">
      <c r="D3300" s="96"/>
      <c r="E3300" s="96"/>
    </row>
    <row r="3301" spans="4:5" ht="12.6" customHeight="1" x14ac:dyDescent="0.2">
      <c r="D3301" s="96"/>
      <c r="E3301" s="96"/>
    </row>
    <row r="3302" spans="4:5" ht="12.6" customHeight="1" x14ac:dyDescent="0.2">
      <c r="D3302" s="96"/>
      <c r="E3302" s="96"/>
    </row>
    <row r="3303" spans="4:5" ht="12.6" customHeight="1" x14ac:dyDescent="0.2">
      <c r="D3303" s="96"/>
      <c r="E3303" s="96"/>
    </row>
    <row r="3304" spans="4:5" ht="12.6" customHeight="1" x14ac:dyDescent="0.2">
      <c r="D3304" s="96"/>
      <c r="E3304" s="96"/>
    </row>
    <row r="3305" spans="4:5" ht="12.6" customHeight="1" x14ac:dyDescent="0.2">
      <c r="D3305" s="96"/>
      <c r="E3305" s="96"/>
    </row>
    <row r="3306" spans="4:5" ht="12.6" customHeight="1" x14ac:dyDescent="0.2">
      <c r="D3306" s="96"/>
      <c r="E3306" s="96"/>
    </row>
    <row r="3307" spans="4:5" ht="12.6" customHeight="1" x14ac:dyDescent="0.2">
      <c r="D3307" s="96"/>
      <c r="E3307" s="96"/>
    </row>
    <row r="3308" spans="4:5" ht="12.6" customHeight="1" x14ac:dyDescent="0.2">
      <c r="D3308" s="96"/>
      <c r="E3308" s="96"/>
    </row>
    <row r="3309" spans="4:5" ht="12.6" customHeight="1" x14ac:dyDescent="0.2">
      <c r="D3309" s="96"/>
      <c r="E3309" s="96"/>
    </row>
    <row r="3310" spans="4:5" ht="12.6" customHeight="1" x14ac:dyDescent="0.2">
      <c r="D3310" s="96"/>
      <c r="E3310" s="96"/>
    </row>
    <row r="3311" spans="4:5" ht="12.6" customHeight="1" x14ac:dyDescent="0.2">
      <c r="D3311" s="96"/>
      <c r="E3311" s="96"/>
    </row>
    <row r="3312" spans="4:5" ht="12.6" customHeight="1" x14ac:dyDescent="0.2">
      <c r="D3312" s="96"/>
      <c r="E3312" s="96"/>
    </row>
    <row r="3313" spans="4:5" ht="12.6" customHeight="1" x14ac:dyDescent="0.2">
      <c r="D3313" s="96"/>
      <c r="E3313" s="96"/>
    </row>
    <row r="3314" spans="4:5" ht="12.6" customHeight="1" x14ac:dyDescent="0.2">
      <c r="D3314" s="96"/>
      <c r="E3314" s="96"/>
    </row>
    <row r="3315" spans="4:5" ht="12.6" customHeight="1" x14ac:dyDescent="0.2">
      <c r="D3315" s="96"/>
      <c r="E3315" s="96"/>
    </row>
    <row r="3316" spans="4:5" ht="12.6" customHeight="1" x14ac:dyDescent="0.2">
      <c r="D3316" s="96"/>
      <c r="E3316" s="96"/>
    </row>
    <row r="3317" spans="4:5" ht="12.6" customHeight="1" x14ac:dyDescent="0.2">
      <c r="D3317" s="96"/>
      <c r="E3317" s="96"/>
    </row>
    <row r="3318" spans="4:5" ht="12.6" customHeight="1" x14ac:dyDescent="0.2">
      <c r="D3318" s="96"/>
      <c r="E3318" s="96"/>
    </row>
    <row r="3319" spans="4:5" ht="12.6" customHeight="1" x14ac:dyDescent="0.2">
      <c r="D3319" s="96"/>
      <c r="E3319" s="96"/>
    </row>
    <row r="3320" spans="4:5" ht="12.6" customHeight="1" x14ac:dyDescent="0.2">
      <c r="D3320" s="96"/>
      <c r="E3320" s="96"/>
    </row>
    <row r="3321" spans="4:5" ht="12.6" customHeight="1" x14ac:dyDescent="0.2">
      <c r="D3321" s="96"/>
      <c r="E3321" s="96"/>
    </row>
    <row r="3322" spans="4:5" ht="12.6" customHeight="1" x14ac:dyDescent="0.2">
      <c r="D3322" s="96"/>
      <c r="E3322" s="96"/>
    </row>
    <row r="3323" spans="4:5" ht="12.6" customHeight="1" x14ac:dyDescent="0.2">
      <c r="D3323" s="96"/>
      <c r="E3323" s="96"/>
    </row>
    <row r="3324" spans="4:5" ht="12.6" customHeight="1" x14ac:dyDescent="0.2">
      <c r="D3324" s="96"/>
      <c r="E3324" s="96"/>
    </row>
    <row r="3325" spans="4:5" ht="12.6" customHeight="1" x14ac:dyDescent="0.2">
      <c r="D3325" s="96"/>
      <c r="E3325" s="96"/>
    </row>
    <row r="3326" spans="4:5" ht="12.6" customHeight="1" x14ac:dyDescent="0.2">
      <c r="D3326" s="96"/>
      <c r="E3326" s="96"/>
    </row>
    <row r="3327" spans="4:5" ht="12.6" customHeight="1" x14ac:dyDescent="0.2">
      <c r="D3327" s="96"/>
      <c r="E3327" s="96"/>
    </row>
    <row r="3328" spans="4:5" ht="12.6" customHeight="1" x14ac:dyDescent="0.2">
      <c r="D3328" s="96"/>
      <c r="E3328" s="96"/>
    </row>
    <row r="3329" spans="4:5" ht="12.6" customHeight="1" x14ac:dyDescent="0.2">
      <c r="D3329" s="96"/>
      <c r="E3329" s="96"/>
    </row>
    <row r="3330" spans="4:5" ht="12.6" customHeight="1" x14ac:dyDescent="0.2">
      <c r="D3330" s="96"/>
      <c r="E3330" s="96"/>
    </row>
    <row r="3331" spans="4:5" ht="12.6" customHeight="1" x14ac:dyDescent="0.2">
      <c r="D3331" s="96"/>
      <c r="E3331" s="96"/>
    </row>
    <row r="3332" spans="4:5" ht="12.6" customHeight="1" x14ac:dyDescent="0.2">
      <c r="D3332" s="96"/>
      <c r="E3332" s="96"/>
    </row>
    <row r="3333" spans="4:5" ht="12.6" customHeight="1" x14ac:dyDescent="0.2">
      <c r="D3333" s="96"/>
      <c r="E3333" s="96"/>
    </row>
    <row r="3334" spans="4:5" ht="12.6" customHeight="1" x14ac:dyDescent="0.2">
      <c r="D3334" s="96"/>
      <c r="E3334" s="96"/>
    </row>
    <row r="3335" spans="4:5" ht="12.6" customHeight="1" x14ac:dyDescent="0.2">
      <c r="D3335" s="96"/>
      <c r="E3335" s="96"/>
    </row>
    <row r="3336" spans="4:5" ht="12.6" customHeight="1" x14ac:dyDescent="0.2">
      <c r="D3336" s="96"/>
      <c r="E3336" s="96"/>
    </row>
    <row r="3337" spans="4:5" ht="12.6" customHeight="1" x14ac:dyDescent="0.2">
      <c r="D3337" s="96"/>
      <c r="E3337" s="96"/>
    </row>
    <row r="3338" spans="4:5" ht="12.6" customHeight="1" x14ac:dyDescent="0.2">
      <c r="D3338" s="96"/>
      <c r="E3338" s="96"/>
    </row>
    <row r="3339" spans="4:5" ht="12.6" customHeight="1" x14ac:dyDescent="0.2">
      <c r="D3339" s="96"/>
      <c r="E3339" s="96"/>
    </row>
    <row r="3340" spans="4:5" ht="12.6" customHeight="1" x14ac:dyDescent="0.2">
      <c r="D3340" s="96"/>
      <c r="E3340" s="96"/>
    </row>
    <row r="3341" spans="4:5" ht="12.6" customHeight="1" x14ac:dyDescent="0.2">
      <c r="D3341" s="96"/>
      <c r="E3341" s="96"/>
    </row>
    <row r="3342" spans="4:5" ht="12.6" customHeight="1" x14ac:dyDescent="0.2">
      <c r="D3342" s="96"/>
      <c r="E3342" s="96"/>
    </row>
    <row r="3343" spans="4:5" ht="12.6" customHeight="1" x14ac:dyDescent="0.2">
      <c r="D3343" s="96"/>
      <c r="E3343" s="96"/>
    </row>
    <row r="3344" spans="4:5" ht="12.6" customHeight="1" x14ac:dyDescent="0.2">
      <c r="D3344" s="96"/>
      <c r="E3344" s="96"/>
    </row>
    <row r="3345" spans="4:5" ht="12.6" customHeight="1" x14ac:dyDescent="0.2">
      <c r="D3345" s="96"/>
      <c r="E3345" s="96"/>
    </row>
    <row r="3346" spans="4:5" ht="12.6" customHeight="1" x14ac:dyDescent="0.2">
      <c r="D3346" s="96"/>
      <c r="E3346" s="96"/>
    </row>
    <row r="3347" spans="4:5" ht="12.6" customHeight="1" x14ac:dyDescent="0.2">
      <c r="D3347" s="96"/>
      <c r="E3347" s="96"/>
    </row>
    <row r="3348" spans="4:5" ht="12.6" customHeight="1" x14ac:dyDescent="0.2">
      <c r="D3348" s="96"/>
      <c r="E3348" s="96"/>
    </row>
    <row r="3349" spans="4:5" ht="12.6" customHeight="1" x14ac:dyDescent="0.2">
      <c r="D3349" s="96"/>
      <c r="E3349" s="96"/>
    </row>
    <row r="3350" spans="4:5" ht="12.6" customHeight="1" x14ac:dyDescent="0.2">
      <c r="D3350" s="96"/>
      <c r="E3350" s="96"/>
    </row>
    <row r="3351" spans="4:5" ht="12.6" customHeight="1" x14ac:dyDescent="0.2">
      <c r="D3351" s="96"/>
      <c r="E3351" s="96"/>
    </row>
    <row r="3352" spans="4:5" ht="12.6" customHeight="1" x14ac:dyDescent="0.2">
      <c r="D3352" s="96"/>
      <c r="E3352" s="96"/>
    </row>
    <row r="3353" spans="4:5" ht="12.6" customHeight="1" x14ac:dyDescent="0.2">
      <c r="D3353" s="96"/>
      <c r="E3353" s="96"/>
    </row>
    <row r="3354" spans="4:5" ht="12.6" customHeight="1" x14ac:dyDescent="0.2">
      <c r="D3354" s="96"/>
      <c r="E3354" s="96"/>
    </row>
    <row r="3355" spans="4:5" ht="12.6" customHeight="1" x14ac:dyDescent="0.2">
      <c r="D3355" s="96"/>
      <c r="E3355" s="96"/>
    </row>
    <row r="3356" spans="4:5" ht="12.6" customHeight="1" x14ac:dyDescent="0.2">
      <c r="D3356" s="96"/>
      <c r="E3356" s="96"/>
    </row>
    <row r="3357" spans="4:5" ht="12.6" customHeight="1" x14ac:dyDescent="0.2">
      <c r="D3357" s="96"/>
      <c r="E3357" s="96"/>
    </row>
    <row r="3358" spans="4:5" ht="12.6" customHeight="1" x14ac:dyDescent="0.2">
      <c r="D3358" s="96"/>
      <c r="E3358" s="96"/>
    </row>
    <row r="3359" spans="4:5" ht="12.6" customHeight="1" x14ac:dyDescent="0.2">
      <c r="D3359" s="96"/>
      <c r="E3359" s="96"/>
    </row>
    <row r="3360" spans="4:5" ht="12.6" customHeight="1" x14ac:dyDescent="0.2">
      <c r="D3360" s="96"/>
      <c r="E3360" s="96"/>
    </row>
    <row r="3361" spans="4:5" ht="12.6" customHeight="1" x14ac:dyDescent="0.2">
      <c r="D3361" s="96"/>
      <c r="E3361" s="96"/>
    </row>
    <row r="3362" spans="4:5" ht="12.6" customHeight="1" x14ac:dyDescent="0.2">
      <c r="D3362" s="96"/>
      <c r="E3362" s="96"/>
    </row>
    <row r="3363" spans="4:5" ht="12.6" customHeight="1" x14ac:dyDescent="0.2">
      <c r="D3363" s="96"/>
      <c r="E3363" s="96"/>
    </row>
    <row r="3364" spans="4:5" ht="12.6" customHeight="1" x14ac:dyDescent="0.2">
      <c r="D3364" s="96"/>
      <c r="E3364" s="96"/>
    </row>
    <row r="3365" spans="4:5" ht="12.6" customHeight="1" x14ac:dyDescent="0.2">
      <c r="D3365" s="96"/>
      <c r="E3365" s="96"/>
    </row>
    <row r="3366" spans="4:5" ht="12.6" customHeight="1" x14ac:dyDescent="0.2">
      <c r="D3366" s="96"/>
      <c r="E3366" s="96"/>
    </row>
    <row r="3367" spans="4:5" ht="12.6" customHeight="1" x14ac:dyDescent="0.2">
      <c r="D3367" s="96"/>
      <c r="E3367" s="96"/>
    </row>
    <row r="3368" spans="4:5" ht="12.6" customHeight="1" x14ac:dyDescent="0.2">
      <c r="D3368" s="96"/>
      <c r="E3368" s="96"/>
    </row>
    <row r="3369" spans="4:5" ht="12.6" customHeight="1" x14ac:dyDescent="0.2">
      <c r="D3369" s="96"/>
      <c r="E3369" s="96"/>
    </row>
    <row r="3370" spans="4:5" ht="12.6" customHeight="1" x14ac:dyDescent="0.2">
      <c r="D3370" s="96"/>
      <c r="E3370" s="96"/>
    </row>
    <row r="3371" spans="4:5" ht="12.6" customHeight="1" x14ac:dyDescent="0.2">
      <c r="D3371" s="96"/>
      <c r="E3371" s="96"/>
    </row>
    <row r="3372" spans="4:5" ht="12.6" customHeight="1" x14ac:dyDescent="0.2">
      <c r="D3372" s="96"/>
      <c r="E3372" s="96"/>
    </row>
    <row r="3373" spans="4:5" ht="12.6" customHeight="1" x14ac:dyDescent="0.2">
      <c r="D3373" s="96"/>
      <c r="E3373" s="96"/>
    </row>
    <row r="3374" spans="4:5" ht="12.6" customHeight="1" x14ac:dyDescent="0.2">
      <c r="D3374" s="96"/>
      <c r="E3374" s="96"/>
    </row>
    <row r="3375" spans="4:5" ht="12.6" customHeight="1" x14ac:dyDescent="0.2">
      <c r="D3375" s="96"/>
      <c r="E3375" s="96"/>
    </row>
    <row r="3376" spans="4:5" ht="12.6" customHeight="1" x14ac:dyDescent="0.2">
      <c r="D3376" s="96"/>
      <c r="E3376" s="96"/>
    </row>
    <row r="3377" spans="4:5" ht="12.6" customHeight="1" x14ac:dyDescent="0.2">
      <c r="D3377" s="96"/>
      <c r="E3377" s="96"/>
    </row>
    <row r="3378" spans="4:5" ht="12.6" customHeight="1" x14ac:dyDescent="0.2">
      <c r="D3378" s="96"/>
      <c r="E3378" s="96"/>
    </row>
    <row r="3379" spans="4:5" ht="12.6" customHeight="1" x14ac:dyDescent="0.2">
      <c r="D3379" s="96"/>
      <c r="E3379" s="96"/>
    </row>
    <row r="3380" spans="4:5" ht="12.6" customHeight="1" x14ac:dyDescent="0.2">
      <c r="D3380" s="96"/>
      <c r="E3380" s="96"/>
    </row>
    <row r="3381" spans="4:5" ht="12.6" customHeight="1" x14ac:dyDescent="0.2">
      <c r="D3381" s="96"/>
      <c r="E3381" s="96"/>
    </row>
    <row r="3382" spans="4:5" ht="12.6" customHeight="1" x14ac:dyDescent="0.2">
      <c r="D3382" s="96"/>
      <c r="E3382" s="96"/>
    </row>
    <row r="3383" spans="4:5" ht="12.6" customHeight="1" x14ac:dyDescent="0.2">
      <c r="D3383" s="96"/>
      <c r="E3383" s="96"/>
    </row>
    <row r="3384" spans="4:5" ht="12.6" customHeight="1" x14ac:dyDescent="0.2">
      <c r="D3384" s="96"/>
      <c r="E3384" s="96"/>
    </row>
    <row r="3385" spans="4:5" ht="12.6" customHeight="1" x14ac:dyDescent="0.2">
      <c r="D3385" s="96"/>
      <c r="E3385" s="96"/>
    </row>
    <row r="3386" spans="4:5" ht="12.6" customHeight="1" x14ac:dyDescent="0.2">
      <c r="D3386" s="96"/>
      <c r="E3386" s="96"/>
    </row>
    <row r="3387" spans="4:5" ht="12.6" customHeight="1" x14ac:dyDescent="0.2">
      <c r="D3387" s="96"/>
      <c r="E3387" s="96"/>
    </row>
    <row r="3388" spans="4:5" ht="12.6" customHeight="1" x14ac:dyDescent="0.2">
      <c r="D3388" s="96"/>
      <c r="E3388" s="96"/>
    </row>
    <row r="3389" spans="4:5" ht="12.6" customHeight="1" x14ac:dyDescent="0.2">
      <c r="D3389" s="96"/>
      <c r="E3389" s="96"/>
    </row>
    <row r="3390" spans="4:5" ht="12.6" customHeight="1" x14ac:dyDescent="0.2">
      <c r="D3390" s="96"/>
      <c r="E3390" s="96"/>
    </row>
    <row r="3391" spans="4:5" ht="12.6" customHeight="1" x14ac:dyDescent="0.2">
      <c r="D3391" s="96"/>
      <c r="E3391" s="96"/>
    </row>
    <row r="3392" spans="4:5" ht="12.6" customHeight="1" x14ac:dyDescent="0.2">
      <c r="D3392" s="96"/>
      <c r="E3392" s="96"/>
    </row>
    <row r="3393" spans="4:5" ht="12.6" customHeight="1" x14ac:dyDescent="0.2">
      <c r="D3393" s="96"/>
      <c r="E3393" s="96"/>
    </row>
    <row r="3394" spans="4:5" ht="12.6" customHeight="1" x14ac:dyDescent="0.2">
      <c r="D3394" s="96"/>
      <c r="E3394" s="96"/>
    </row>
    <row r="3395" spans="4:5" ht="12.6" customHeight="1" x14ac:dyDescent="0.2">
      <c r="D3395" s="96"/>
      <c r="E3395" s="96"/>
    </row>
    <row r="3396" spans="4:5" ht="12.6" customHeight="1" x14ac:dyDescent="0.2">
      <c r="D3396" s="96"/>
      <c r="E3396" s="96"/>
    </row>
    <row r="3397" spans="4:5" ht="12.6" customHeight="1" x14ac:dyDescent="0.2">
      <c r="D3397" s="96"/>
      <c r="E3397" s="96"/>
    </row>
    <row r="3398" spans="4:5" ht="12.6" customHeight="1" x14ac:dyDescent="0.2">
      <c r="D3398" s="96"/>
      <c r="E3398" s="96"/>
    </row>
    <row r="3399" spans="4:5" ht="12.6" customHeight="1" x14ac:dyDescent="0.2">
      <c r="D3399" s="96"/>
      <c r="E3399" s="96"/>
    </row>
    <row r="3400" spans="4:5" ht="12.6" customHeight="1" x14ac:dyDescent="0.2">
      <c r="D3400" s="96"/>
      <c r="E3400" s="96"/>
    </row>
    <row r="3401" spans="4:5" ht="12.6" customHeight="1" x14ac:dyDescent="0.2">
      <c r="D3401" s="96"/>
      <c r="E3401" s="96"/>
    </row>
    <row r="3402" spans="4:5" ht="12.6" customHeight="1" x14ac:dyDescent="0.2">
      <c r="D3402" s="96"/>
      <c r="E3402" s="96"/>
    </row>
    <row r="3403" spans="4:5" ht="12.6" customHeight="1" x14ac:dyDescent="0.2">
      <c r="D3403" s="96"/>
      <c r="E3403" s="96"/>
    </row>
    <row r="3404" spans="4:5" ht="12.6" customHeight="1" x14ac:dyDescent="0.2">
      <c r="D3404" s="96"/>
      <c r="E3404" s="96"/>
    </row>
    <row r="3405" spans="4:5" ht="12.6" customHeight="1" x14ac:dyDescent="0.2">
      <c r="D3405" s="96"/>
      <c r="E3405" s="96"/>
    </row>
    <row r="3406" spans="4:5" ht="12.6" customHeight="1" x14ac:dyDescent="0.2">
      <c r="D3406" s="96"/>
      <c r="E3406" s="96"/>
    </row>
    <row r="3407" spans="4:5" ht="12.6" customHeight="1" x14ac:dyDescent="0.2">
      <c r="D3407" s="96"/>
      <c r="E3407" s="96"/>
    </row>
    <row r="3408" spans="4:5" ht="12.6" customHeight="1" x14ac:dyDescent="0.2">
      <c r="D3408" s="96"/>
      <c r="E3408" s="96"/>
    </row>
    <row r="3409" spans="4:5" ht="12.6" customHeight="1" x14ac:dyDescent="0.2">
      <c r="D3409" s="96"/>
      <c r="E3409" s="96"/>
    </row>
    <row r="3410" spans="4:5" ht="12.6" customHeight="1" x14ac:dyDescent="0.2">
      <c r="D3410" s="96"/>
      <c r="E3410" s="96"/>
    </row>
    <row r="3411" spans="4:5" ht="12.6" customHeight="1" x14ac:dyDescent="0.2">
      <c r="D3411" s="96"/>
      <c r="E3411" s="96"/>
    </row>
    <row r="3412" spans="4:5" ht="12.6" customHeight="1" x14ac:dyDescent="0.2">
      <c r="D3412" s="96"/>
      <c r="E3412" s="96"/>
    </row>
    <row r="3413" spans="4:5" ht="12.6" customHeight="1" x14ac:dyDescent="0.2">
      <c r="D3413" s="96"/>
      <c r="E3413" s="96"/>
    </row>
    <row r="3414" spans="4:5" ht="12.6" customHeight="1" x14ac:dyDescent="0.2">
      <c r="D3414" s="96"/>
      <c r="E3414" s="96"/>
    </row>
    <row r="3415" spans="4:5" ht="12.6" customHeight="1" x14ac:dyDescent="0.2">
      <c r="D3415" s="96"/>
      <c r="E3415" s="96"/>
    </row>
    <row r="3416" spans="4:5" ht="12.6" customHeight="1" x14ac:dyDescent="0.2">
      <c r="D3416" s="96"/>
      <c r="E3416" s="96"/>
    </row>
    <row r="3417" spans="4:5" ht="12.6" customHeight="1" x14ac:dyDescent="0.2">
      <c r="D3417" s="96"/>
      <c r="E3417" s="96"/>
    </row>
    <row r="3418" spans="4:5" ht="12.6" customHeight="1" x14ac:dyDescent="0.2">
      <c r="D3418" s="96"/>
      <c r="E3418" s="96"/>
    </row>
    <row r="3419" spans="4:5" ht="12.6" customHeight="1" x14ac:dyDescent="0.2">
      <c r="D3419" s="96"/>
      <c r="E3419" s="96"/>
    </row>
    <row r="3420" spans="4:5" ht="12.6" customHeight="1" x14ac:dyDescent="0.2">
      <c r="D3420" s="96"/>
      <c r="E3420" s="96"/>
    </row>
    <row r="3421" spans="4:5" ht="12.6" customHeight="1" x14ac:dyDescent="0.2">
      <c r="D3421" s="96"/>
      <c r="E3421" s="96"/>
    </row>
    <row r="3422" spans="4:5" ht="12.6" customHeight="1" x14ac:dyDescent="0.2">
      <c r="D3422" s="96"/>
      <c r="E3422" s="96"/>
    </row>
    <row r="3423" spans="4:5" ht="12.6" customHeight="1" x14ac:dyDescent="0.2">
      <c r="D3423" s="96"/>
      <c r="E3423" s="96"/>
    </row>
    <row r="3424" spans="4:5" ht="12.6" customHeight="1" x14ac:dyDescent="0.2">
      <c r="D3424" s="96"/>
      <c r="E3424" s="96"/>
    </row>
    <row r="3425" spans="4:5" ht="12.6" customHeight="1" x14ac:dyDescent="0.2">
      <c r="D3425" s="96"/>
      <c r="E3425" s="96"/>
    </row>
    <row r="3426" spans="4:5" ht="12.6" customHeight="1" x14ac:dyDescent="0.2">
      <c r="D3426" s="96"/>
      <c r="E3426" s="96"/>
    </row>
    <row r="3427" spans="4:5" ht="12.6" customHeight="1" x14ac:dyDescent="0.2">
      <c r="D3427" s="96"/>
      <c r="E3427" s="96"/>
    </row>
    <row r="3428" spans="4:5" ht="12.6" customHeight="1" x14ac:dyDescent="0.2">
      <c r="D3428" s="96"/>
      <c r="E3428" s="96"/>
    </row>
    <row r="3429" spans="4:5" ht="12.6" customHeight="1" x14ac:dyDescent="0.2">
      <c r="D3429" s="96"/>
      <c r="E3429" s="96"/>
    </row>
    <row r="3430" spans="4:5" ht="12.6" customHeight="1" x14ac:dyDescent="0.2">
      <c r="D3430" s="96"/>
      <c r="E3430" s="96"/>
    </row>
    <row r="3431" spans="4:5" ht="12.6" customHeight="1" x14ac:dyDescent="0.2">
      <c r="D3431" s="96"/>
      <c r="E3431" s="96"/>
    </row>
    <row r="3432" spans="4:5" ht="12.6" customHeight="1" x14ac:dyDescent="0.2">
      <c r="D3432" s="96"/>
      <c r="E3432" s="96"/>
    </row>
    <row r="3433" spans="4:5" ht="12.6" customHeight="1" x14ac:dyDescent="0.2">
      <c r="D3433" s="96"/>
      <c r="E3433" s="96"/>
    </row>
    <row r="3434" spans="4:5" ht="12.6" customHeight="1" x14ac:dyDescent="0.2">
      <c r="D3434" s="96"/>
      <c r="E3434" s="96"/>
    </row>
    <row r="3435" spans="4:5" ht="12.6" customHeight="1" x14ac:dyDescent="0.2">
      <c r="D3435" s="96"/>
      <c r="E3435" s="96"/>
    </row>
    <row r="3436" spans="4:5" ht="12.6" customHeight="1" x14ac:dyDescent="0.2">
      <c r="D3436" s="96"/>
      <c r="E3436" s="96"/>
    </row>
    <row r="3437" spans="4:5" ht="12.6" customHeight="1" x14ac:dyDescent="0.2">
      <c r="D3437" s="96"/>
      <c r="E3437" s="96"/>
    </row>
    <row r="3438" spans="4:5" ht="12.6" customHeight="1" x14ac:dyDescent="0.2">
      <c r="D3438" s="96"/>
      <c r="E3438" s="96"/>
    </row>
    <row r="3439" spans="4:5" ht="12.6" customHeight="1" x14ac:dyDescent="0.2">
      <c r="D3439" s="96"/>
      <c r="E3439" s="96"/>
    </row>
    <row r="3440" spans="4:5" ht="12.6" customHeight="1" x14ac:dyDescent="0.2">
      <c r="D3440" s="96"/>
      <c r="E3440" s="96"/>
    </row>
    <row r="3441" spans="4:5" ht="12.6" customHeight="1" x14ac:dyDescent="0.2">
      <c r="D3441" s="96"/>
      <c r="E3441" s="96"/>
    </row>
    <row r="3442" spans="4:5" ht="12.6" customHeight="1" x14ac:dyDescent="0.2">
      <c r="D3442" s="96"/>
      <c r="E3442" s="96"/>
    </row>
    <row r="3443" spans="4:5" ht="12.6" customHeight="1" x14ac:dyDescent="0.2">
      <c r="D3443" s="96"/>
      <c r="E3443" s="96"/>
    </row>
    <row r="3444" spans="4:5" ht="12.6" customHeight="1" x14ac:dyDescent="0.2">
      <c r="D3444" s="96"/>
      <c r="E3444" s="96"/>
    </row>
    <row r="3445" spans="4:5" ht="12.6" customHeight="1" x14ac:dyDescent="0.2">
      <c r="D3445" s="96"/>
      <c r="E3445" s="96"/>
    </row>
    <row r="3446" spans="4:5" ht="12.6" customHeight="1" x14ac:dyDescent="0.2">
      <c r="D3446" s="96"/>
      <c r="E3446" s="96"/>
    </row>
    <row r="3447" spans="4:5" ht="12.6" customHeight="1" x14ac:dyDescent="0.2">
      <c r="D3447" s="96"/>
      <c r="E3447" s="96"/>
    </row>
    <row r="3448" spans="4:5" ht="12.6" customHeight="1" x14ac:dyDescent="0.2">
      <c r="D3448" s="96"/>
      <c r="E3448" s="96"/>
    </row>
    <row r="3449" spans="4:5" ht="12.6" customHeight="1" x14ac:dyDescent="0.2">
      <c r="D3449" s="96"/>
      <c r="E3449" s="96"/>
    </row>
    <row r="3450" spans="4:5" ht="12.6" customHeight="1" x14ac:dyDescent="0.2">
      <c r="D3450" s="96"/>
      <c r="E3450" s="96"/>
    </row>
    <row r="3451" spans="4:5" ht="12.6" customHeight="1" x14ac:dyDescent="0.2">
      <c r="D3451" s="96"/>
      <c r="E3451" s="96"/>
    </row>
    <row r="3452" spans="4:5" ht="12.6" customHeight="1" x14ac:dyDescent="0.2">
      <c r="D3452" s="96"/>
      <c r="E3452" s="96"/>
    </row>
    <row r="3453" spans="4:5" ht="12.6" customHeight="1" x14ac:dyDescent="0.2">
      <c r="D3453" s="96"/>
      <c r="E3453" s="96"/>
    </row>
    <row r="3454" spans="4:5" ht="12.6" customHeight="1" x14ac:dyDescent="0.2">
      <c r="D3454" s="96"/>
      <c r="E3454" s="96"/>
    </row>
    <row r="3455" spans="4:5" ht="12.6" customHeight="1" x14ac:dyDescent="0.2">
      <c r="D3455" s="96"/>
      <c r="E3455" s="96"/>
    </row>
    <row r="3456" spans="4:5" ht="12.6" customHeight="1" x14ac:dyDescent="0.2">
      <c r="D3456" s="96"/>
      <c r="E3456" s="96"/>
    </row>
    <row r="3457" spans="4:5" ht="12.6" customHeight="1" x14ac:dyDescent="0.2">
      <c r="D3457" s="96"/>
      <c r="E3457" s="96"/>
    </row>
    <row r="3458" spans="4:5" ht="12.6" customHeight="1" x14ac:dyDescent="0.2">
      <c r="D3458" s="96"/>
      <c r="E3458" s="96"/>
    </row>
    <row r="3459" spans="4:5" ht="12.6" customHeight="1" x14ac:dyDescent="0.2">
      <c r="D3459" s="96"/>
      <c r="E3459" s="96"/>
    </row>
    <row r="3460" spans="4:5" ht="12.6" customHeight="1" x14ac:dyDescent="0.2">
      <c r="D3460" s="96"/>
      <c r="E3460" s="96"/>
    </row>
    <row r="3461" spans="4:5" ht="12.6" customHeight="1" x14ac:dyDescent="0.2">
      <c r="D3461" s="96"/>
      <c r="E3461" s="96"/>
    </row>
    <row r="3462" spans="4:5" ht="12.6" customHeight="1" x14ac:dyDescent="0.2">
      <c r="D3462" s="96"/>
      <c r="E3462" s="96"/>
    </row>
    <row r="3463" spans="4:5" ht="12.6" customHeight="1" x14ac:dyDescent="0.2">
      <c r="D3463" s="96"/>
      <c r="E3463" s="96"/>
    </row>
    <row r="3464" spans="4:5" ht="12.6" customHeight="1" x14ac:dyDescent="0.2">
      <c r="D3464" s="96"/>
      <c r="E3464" s="96"/>
    </row>
    <row r="3465" spans="4:5" ht="12.6" customHeight="1" x14ac:dyDescent="0.2">
      <c r="D3465" s="96"/>
      <c r="E3465" s="96"/>
    </row>
    <row r="3466" spans="4:5" ht="12.6" customHeight="1" x14ac:dyDescent="0.2">
      <c r="D3466" s="96"/>
      <c r="E3466" s="96"/>
    </row>
    <row r="3467" spans="4:5" ht="12.6" customHeight="1" x14ac:dyDescent="0.2">
      <c r="D3467" s="96"/>
      <c r="E3467" s="96"/>
    </row>
    <row r="3468" spans="4:5" ht="12.6" customHeight="1" x14ac:dyDescent="0.2">
      <c r="D3468" s="96"/>
      <c r="E3468" s="96"/>
    </row>
    <row r="3469" spans="4:5" ht="12.6" customHeight="1" x14ac:dyDescent="0.2">
      <c r="D3469" s="96"/>
      <c r="E3469" s="96"/>
    </row>
    <row r="3470" spans="4:5" ht="12.6" customHeight="1" x14ac:dyDescent="0.2">
      <c r="D3470" s="96"/>
      <c r="E3470" s="96"/>
    </row>
    <row r="3471" spans="4:5" ht="12.6" customHeight="1" x14ac:dyDescent="0.2">
      <c r="D3471" s="96"/>
      <c r="E3471" s="96"/>
    </row>
    <row r="3472" spans="4:5" ht="12.6" customHeight="1" x14ac:dyDescent="0.2">
      <c r="D3472" s="96"/>
      <c r="E3472" s="96"/>
    </row>
    <row r="3473" spans="4:5" ht="12.6" customHeight="1" x14ac:dyDescent="0.2">
      <c r="D3473" s="96"/>
      <c r="E3473" s="96"/>
    </row>
    <row r="3474" spans="4:5" ht="12.6" customHeight="1" x14ac:dyDescent="0.2">
      <c r="D3474" s="96"/>
      <c r="E3474" s="96"/>
    </row>
    <row r="3475" spans="4:5" ht="12.6" customHeight="1" x14ac:dyDescent="0.2">
      <c r="D3475" s="96"/>
      <c r="E3475" s="96"/>
    </row>
    <row r="3476" spans="4:5" ht="12.6" customHeight="1" x14ac:dyDescent="0.2">
      <c r="D3476" s="96"/>
      <c r="E3476" s="96"/>
    </row>
    <row r="3477" spans="4:5" ht="12.6" customHeight="1" x14ac:dyDescent="0.2">
      <c r="D3477" s="96"/>
      <c r="E3477" s="96"/>
    </row>
    <row r="3478" spans="4:5" ht="12.6" customHeight="1" x14ac:dyDescent="0.2">
      <c r="D3478" s="96"/>
      <c r="E3478" s="96"/>
    </row>
    <row r="3479" spans="4:5" ht="12.6" customHeight="1" x14ac:dyDescent="0.2">
      <c r="D3479" s="96"/>
      <c r="E3479" s="96"/>
    </row>
    <row r="3480" spans="4:5" ht="12.6" customHeight="1" x14ac:dyDescent="0.2">
      <c r="D3480" s="96"/>
      <c r="E3480" s="96"/>
    </row>
    <row r="3481" spans="4:5" ht="12.6" customHeight="1" x14ac:dyDescent="0.2">
      <c r="D3481" s="96"/>
      <c r="E3481" s="96"/>
    </row>
    <row r="3482" spans="4:5" ht="12.6" customHeight="1" x14ac:dyDescent="0.2">
      <c r="D3482" s="96"/>
      <c r="E3482" s="96"/>
    </row>
    <row r="3483" spans="4:5" ht="12.6" customHeight="1" x14ac:dyDescent="0.2">
      <c r="D3483" s="96"/>
      <c r="E3483" s="96"/>
    </row>
    <row r="3484" spans="4:5" ht="12.6" customHeight="1" x14ac:dyDescent="0.2">
      <c r="D3484" s="96"/>
      <c r="E3484" s="96"/>
    </row>
    <row r="3485" spans="4:5" ht="12.6" customHeight="1" x14ac:dyDescent="0.2">
      <c r="D3485" s="96"/>
      <c r="E3485" s="96"/>
    </row>
    <row r="3486" spans="4:5" ht="12.6" customHeight="1" x14ac:dyDescent="0.2">
      <c r="D3486" s="96"/>
      <c r="E3486" s="96"/>
    </row>
    <row r="3487" spans="4:5" ht="12.6" customHeight="1" x14ac:dyDescent="0.2">
      <c r="D3487" s="96"/>
      <c r="E3487" s="96"/>
    </row>
    <row r="3488" spans="4:5" ht="12.6" customHeight="1" x14ac:dyDescent="0.2">
      <c r="D3488" s="96"/>
      <c r="E3488" s="96"/>
    </row>
    <row r="3489" spans="4:5" ht="12.6" customHeight="1" x14ac:dyDescent="0.2">
      <c r="D3489" s="96"/>
      <c r="E3489" s="96"/>
    </row>
    <row r="3490" spans="4:5" ht="12.6" customHeight="1" x14ac:dyDescent="0.2">
      <c r="D3490" s="96"/>
      <c r="E3490" s="96"/>
    </row>
    <row r="3491" spans="4:5" ht="12.6" customHeight="1" x14ac:dyDescent="0.2">
      <c r="D3491" s="96"/>
      <c r="E3491" s="96"/>
    </row>
    <row r="3492" spans="4:5" ht="12.6" customHeight="1" x14ac:dyDescent="0.2">
      <c r="D3492" s="96"/>
      <c r="E3492" s="96"/>
    </row>
    <row r="3493" spans="4:5" ht="12.6" customHeight="1" x14ac:dyDescent="0.2">
      <c r="D3493" s="96"/>
      <c r="E3493" s="96"/>
    </row>
    <row r="3494" spans="4:5" ht="12.6" customHeight="1" x14ac:dyDescent="0.2">
      <c r="D3494" s="96"/>
      <c r="E3494" s="96"/>
    </row>
    <row r="3495" spans="4:5" ht="12.6" customHeight="1" x14ac:dyDescent="0.2">
      <c r="D3495" s="96"/>
      <c r="E3495" s="96"/>
    </row>
    <row r="3496" spans="4:5" ht="12.6" customHeight="1" x14ac:dyDescent="0.2">
      <c r="D3496" s="96"/>
      <c r="E3496" s="96"/>
    </row>
    <row r="3497" spans="4:5" ht="12.6" customHeight="1" x14ac:dyDescent="0.2">
      <c r="D3497" s="96"/>
      <c r="E3497" s="96"/>
    </row>
    <row r="3498" spans="4:5" ht="12.6" customHeight="1" x14ac:dyDescent="0.2">
      <c r="D3498" s="96"/>
      <c r="E3498" s="96"/>
    </row>
    <row r="3499" spans="4:5" ht="12.6" customHeight="1" x14ac:dyDescent="0.2">
      <c r="D3499" s="96"/>
      <c r="E3499" s="96"/>
    </row>
    <row r="3500" spans="4:5" ht="12.6" customHeight="1" x14ac:dyDescent="0.2">
      <c r="D3500" s="96"/>
      <c r="E3500" s="96"/>
    </row>
    <row r="3501" spans="4:5" ht="12.6" customHeight="1" x14ac:dyDescent="0.2">
      <c r="D3501" s="96"/>
      <c r="E3501" s="96"/>
    </row>
    <row r="3502" spans="4:5" ht="12.6" customHeight="1" x14ac:dyDescent="0.2">
      <c r="D3502" s="96"/>
      <c r="E3502" s="96"/>
    </row>
    <row r="3503" spans="4:5" ht="12.6" customHeight="1" x14ac:dyDescent="0.2">
      <c r="D3503" s="96"/>
      <c r="E3503" s="96"/>
    </row>
    <row r="3504" spans="4:5" ht="12.6" customHeight="1" x14ac:dyDescent="0.2">
      <c r="D3504" s="96"/>
      <c r="E3504" s="96"/>
    </row>
    <row r="3505" spans="1:5" ht="12.6" customHeight="1" x14ac:dyDescent="0.2">
      <c r="D3505" s="96"/>
      <c r="E3505" s="96"/>
    </row>
    <row r="3506" spans="1:5" ht="12.6" customHeight="1" x14ac:dyDescent="0.2">
      <c r="D3506" s="96"/>
      <c r="E3506" s="96"/>
    </row>
    <row r="3507" spans="1:5" ht="12.6" customHeight="1" x14ac:dyDescent="0.2">
      <c r="D3507" s="96"/>
      <c r="E3507" s="96"/>
    </row>
    <row r="3508" spans="1:5" ht="12.6" customHeight="1" x14ac:dyDescent="0.2">
      <c r="D3508" s="96"/>
      <c r="E3508" s="96"/>
    </row>
    <row r="3509" spans="1:5" ht="12.6" customHeight="1" x14ac:dyDescent="0.2">
      <c r="D3509" s="96"/>
      <c r="E3509" s="96"/>
    </row>
    <row r="3510" spans="1:5" ht="12.6" customHeight="1" x14ac:dyDescent="0.2">
      <c r="D3510" s="96"/>
      <c r="E3510" s="96"/>
    </row>
    <row r="3511" spans="1:5" ht="12.6" customHeight="1" x14ac:dyDescent="0.2">
      <c r="D3511" s="96"/>
      <c r="E3511" s="96"/>
    </row>
    <row r="3512" spans="1:5" ht="12.6" customHeight="1" x14ac:dyDescent="0.2">
      <c r="A3512" s="113"/>
      <c r="B3512" s="113"/>
      <c r="C3512" s="113"/>
      <c r="D3512" s="113"/>
      <c r="E3512" s="113"/>
    </row>
    <row r="3513" spans="1:5" ht="12.6" customHeight="1" x14ac:dyDescent="0.2">
      <c r="A3513" s="113"/>
      <c r="B3513" s="113"/>
      <c r="C3513" s="113"/>
      <c r="D3513" s="113"/>
      <c r="E3513" s="113"/>
    </row>
    <row r="3514" spans="1:5" ht="12.6" customHeight="1" x14ac:dyDescent="0.2">
      <c r="A3514" s="113"/>
      <c r="B3514" s="113"/>
      <c r="C3514" s="113"/>
      <c r="D3514" s="113"/>
      <c r="E3514" s="113"/>
    </row>
    <row r="3515" spans="1:5" ht="12.6" customHeight="1" x14ac:dyDescent="0.2">
      <c r="A3515" s="113"/>
      <c r="B3515" s="113"/>
      <c r="C3515" s="113"/>
      <c r="D3515" s="113"/>
      <c r="E3515" s="113"/>
    </row>
    <row r="3516" spans="1:5" ht="12.6" customHeight="1" x14ac:dyDescent="0.2">
      <c r="A3516" s="113"/>
      <c r="B3516" s="113"/>
      <c r="C3516" s="113"/>
      <c r="D3516" s="113"/>
      <c r="E3516" s="113"/>
    </row>
    <row r="3517" spans="1:5" ht="12.6" customHeight="1" x14ac:dyDescent="0.2">
      <c r="A3517" s="113"/>
      <c r="B3517" s="113"/>
      <c r="C3517" s="113"/>
      <c r="D3517" s="113"/>
      <c r="E3517" s="113"/>
    </row>
    <row r="3518" spans="1:5" ht="12.6" customHeight="1" x14ac:dyDescent="0.2">
      <c r="A3518" s="113"/>
      <c r="B3518" s="113"/>
      <c r="C3518" s="113"/>
      <c r="D3518" s="113"/>
      <c r="E3518" s="113"/>
    </row>
    <row r="3519" spans="1:5" ht="12.6" customHeight="1" x14ac:dyDescent="0.2">
      <c r="A3519" s="113"/>
      <c r="B3519" s="113"/>
      <c r="C3519" s="113"/>
      <c r="D3519" s="113"/>
      <c r="E3519" s="113"/>
    </row>
    <row r="3520" spans="1:5" ht="12.6" customHeight="1" x14ac:dyDescent="0.2">
      <c r="A3520" s="113"/>
      <c r="B3520" s="113"/>
      <c r="C3520" s="113"/>
      <c r="D3520" s="113"/>
      <c r="E3520" s="113"/>
    </row>
    <row r="3521" spans="1:5" ht="12.6" customHeight="1" x14ac:dyDescent="0.2">
      <c r="A3521" s="113"/>
      <c r="B3521" s="113"/>
      <c r="C3521" s="113"/>
      <c r="D3521" s="113"/>
      <c r="E3521" s="113"/>
    </row>
    <row r="3522" spans="1:5" ht="12.6" customHeight="1" x14ac:dyDescent="0.2">
      <c r="A3522" s="113"/>
      <c r="B3522" s="113"/>
      <c r="C3522" s="113"/>
      <c r="D3522" s="113"/>
      <c r="E3522" s="113"/>
    </row>
    <row r="3523" spans="1:5" ht="12.6" customHeight="1" x14ac:dyDescent="0.2">
      <c r="A3523" s="113"/>
      <c r="B3523" s="113"/>
      <c r="C3523" s="113"/>
      <c r="D3523" s="113"/>
      <c r="E3523" s="113"/>
    </row>
    <row r="3524" spans="1:5" ht="12.6" customHeight="1" x14ac:dyDescent="0.2">
      <c r="A3524" s="113"/>
      <c r="B3524" s="113"/>
      <c r="C3524" s="113"/>
      <c r="D3524" s="113"/>
      <c r="E3524" s="113"/>
    </row>
    <row r="3525" spans="1:5" ht="12.6" customHeight="1" x14ac:dyDescent="0.2">
      <c r="A3525" s="113"/>
      <c r="B3525" s="113"/>
      <c r="C3525" s="113"/>
      <c r="D3525" s="113"/>
      <c r="E3525" s="113"/>
    </row>
    <row r="3526" spans="1:5" ht="12.6" customHeight="1" x14ac:dyDescent="0.2">
      <c r="A3526" s="113"/>
      <c r="B3526" s="113"/>
      <c r="C3526" s="113"/>
      <c r="D3526" s="113"/>
      <c r="E3526" s="113"/>
    </row>
    <row r="3527" spans="1:5" ht="12.6" customHeight="1" x14ac:dyDescent="0.2">
      <c r="A3527" s="113"/>
      <c r="B3527" s="113"/>
      <c r="C3527" s="113"/>
      <c r="D3527" s="113"/>
      <c r="E3527" s="113"/>
    </row>
    <row r="3528" spans="1:5" ht="12.6" customHeight="1" x14ac:dyDescent="0.2">
      <c r="A3528" s="113"/>
      <c r="B3528" s="113"/>
      <c r="C3528" s="113"/>
      <c r="D3528" s="113"/>
      <c r="E3528" s="113"/>
    </row>
    <row r="3529" spans="1:5" ht="12.6" customHeight="1" x14ac:dyDescent="0.2">
      <c r="A3529" s="113"/>
      <c r="B3529" s="113"/>
      <c r="C3529" s="113"/>
      <c r="D3529" s="113"/>
      <c r="E3529" s="113"/>
    </row>
    <row r="3530" spans="1:5" ht="12.6" customHeight="1" x14ac:dyDescent="0.2">
      <c r="A3530" s="113"/>
      <c r="B3530" s="113"/>
      <c r="C3530" s="113"/>
      <c r="D3530" s="113"/>
      <c r="E3530" s="113"/>
    </row>
    <row r="3531" spans="1:5" ht="12.6" customHeight="1" x14ac:dyDescent="0.2">
      <c r="A3531" s="113"/>
      <c r="B3531" s="113"/>
      <c r="C3531" s="113"/>
      <c r="D3531" s="113"/>
      <c r="E3531" s="113"/>
    </row>
    <row r="3532" spans="1:5" ht="12.6" customHeight="1" x14ac:dyDescent="0.2">
      <c r="A3532" s="113"/>
      <c r="B3532" s="113"/>
      <c r="C3532" s="113"/>
      <c r="D3532" s="113"/>
      <c r="E3532" s="113"/>
    </row>
    <row r="3533" spans="1:5" ht="12.6" customHeight="1" x14ac:dyDescent="0.2">
      <c r="A3533" s="113"/>
      <c r="B3533" s="113"/>
      <c r="C3533" s="113"/>
      <c r="D3533" s="113"/>
      <c r="E3533" s="113"/>
    </row>
    <row r="3534" spans="1:5" ht="12.6" customHeight="1" x14ac:dyDescent="0.2">
      <c r="A3534" s="113"/>
      <c r="B3534" s="113"/>
      <c r="C3534" s="113"/>
      <c r="D3534" s="113"/>
      <c r="E3534" s="113"/>
    </row>
    <row r="3535" spans="1:5" ht="12.6" customHeight="1" x14ac:dyDescent="0.2">
      <c r="A3535" s="113"/>
      <c r="B3535" s="113"/>
      <c r="C3535" s="113"/>
      <c r="D3535" s="113"/>
      <c r="E3535" s="113"/>
    </row>
    <row r="3536" spans="1:5" ht="12.6" customHeight="1" x14ac:dyDescent="0.2">
      <c r="A3536" s="113"/>
      <c r="B3536" s="113"/>
      <c r="C3536" s="113"/>
      <c r="D3536" s="113"/>
      <c r="E3536" s="113"/>
    </row>
    <row r="3537" spans="1:5" ht="12.6" customHeight="1" x14ac:dyDescent="0.2">
      <c r="A3537" s="113"/>
      <c r="B3537" s="113"/>
      <c r="C3537" s="113"/>
      <c r="D3537" s="113"/>
      <c r="E3537" s="113"/>
    </row>
    <row r="3538" spans="1:5" ht="12.6" customHeight="1" x14ac:dyDescent="0.2">
      <c r="A3538" s="113"/>
      <c r="B3538" s="113"/>
      <c r="C3538" s="113"/>
      <c r="D3538" s="113"/>
      <c r="E3538" s="113"/>
    </row>
    <row r="3539" spans="1:5" ht="12.6" customHeight="1" x14ac:dyDescent="0.2">
      <c r="A3539" s="113"/>
      <c r="B3539" s="113"/>
      <c r="C3539" s="113"/>
      <c r="D3539" s="113"/>
      <c r="E3539" s="113"/>
    </row>
    <row r="3540" spans="1:5" ht="12.6" customHeight="1" x14ac:dyDescent="0.2">
      <c r="A3540" s="113"/>
      <c r="B3540" s="113"/>
      <c r="C3540" s="113"/>
      <c r="D3540" s="113"/>
      <c r="E3540" s="113"/>
    </row>
    <row r="3541" spans="1:5" ht="12.6" customHeight="1" x14ac:dyDescent="0.2">
      <c r="A3541" s="113"/>
      <c r="B3541" s="113"/>
      <c r="C3541" s="113"/>
      <c r="D3541" s="113"/>
      <c r="E3541" s="113"/>
    </row>
    <row r="3542" spans="1:5" ht="12.6" customHeight="1" x14ac:dyDescent="0.2">
      <c r="A3542" s="113"/>
      <c r="B3542" s="113"/>
      <c r="C3542" s="113"/>
      <c r="D3542" s="113"/>
      <c r="E3542" s="113"/>
    </row>
    <row r="3543" spans="1:5" ht="12.6" customHeight="1" x14ac:dyDescent="0.2">
      <c r="A3543" s="113"/>
      <c r="B3543" s="113"/>
      <c r="C3543" s="113"/>
      <c r="D3543" s="113"/>
      <c r="E3543" s="113"/>
    </row>
    <row r="3544" spans="1:5" ht="12.6" customHeight="1" x14ac:dyDescent="0.2">
      <c r="A3544" s="113"/>
      <c r="B3544" s="113"/>
      <c r="C3544" s="113"/>
      <c r="D3544" s="113"/>
      <c r="E3544" s="113"/>
    </row>
    <row r="3545" spans="1:5" ht="12.6" customHeight="1" x14ac:dyDescent="0.2">
      <c r="A3545" s="113"/>
      <c r="B3545" s="113"/>
      <c r="C3545" s="113"/>
      <c r="D3545" s="113"/>
      <c r="E3545" s="113"/>
    </row>
    <row r="3546" spans="1:5" ht="12.6" customHeight="1" x14ac:dyDescent="0.2">
      <c r="A3546" s="113"/>
      <c r="B3546" s="113"/>
      <c r="C3546" s="113"/>
      <c r="D3546" s="113"/>
      <c r="E3546" s="113"/>
    </row>
    <row r="3547" spans="1:5" ht="12.6" customHeight="1" x14ac:dyDescent="0.2">
      <c r="A3547" s="113"/>
      <c r="B3547" s="113"/>
      <c r="C3547" s="113"/>
      <c r="D3547" s="113"/>
      <c r="E3547" s="113"/>
    </row>
    <row r="3548" spans="1:5" ht="12.6" customHeight="1" x14ac:dyDescent="0.2">
      <c r="A3548" s="113"/>
      <c r="B3548" s="113"/>
      <c r="C3548" s="113"/>
      <c r="D3548" s="113"/>
      <c r="E3548" s="113"/>
    </row>
    <row r="3549" spans="1:5" ht="12.6" customHeight="1" x14ac:dyDescent="0.2">
      <c r="A3549" s="113"/>
      <c r="B3549" s="113"/>
      <c r="C3549" s="113"/>
      <c r="D3549" s="113"/>
      <c r="E3549" s="113"/>
    </row>
    <row r="3550" spans="1:5" ht="12.6" customHeight="1" x14ac:dyDescent="0.2">
      <c r="A3550" s="113"/>
      <c r="B3550" s="113"/>
      <c r="C3550" s="113"/>
      <c r="D3550" s="113"/>
      <c r="E3550" s="113"/>
    </row>
    <row r="3551" spans="1:5" ht="12.6" customHeight="1" x14ac:dyDescent="0.2">
      <c r="A3551" s="113"/>
      <c r="B3551" s="113"/>
      <c r="C3551" s="113"/>
      <c r="D3551" s="113"/>
      <c r="E3551" s="113"/>
    </row>
    <row r="3552" spans="1:5" ht="12.6" customHeight="1" x14ac:dyDescent="0.2">
      <c r="A3552" s="113"/>
      <c r="B3552" s="113"/>
      <c r="C3552" s="113"/>
      <c r="D3552" s="113"/>
      <c r="E3552" s="113"/>
    </row>
    <row r="3553" spans="1:5" ht="12.6" customHeight="1" x14ac:dyDescent="0.2">
      <c r="A3553" s="113"/>
      <c r="B3553" s="113"/>
      <c r="C3553" s="113"/>
      <c r="D3553" s="113"/>
      <c r="E3553" s="113"/>
    </row>
    <row r="3554" spans="1:5" ht="12.6" customHeight="1" x14ac:dyDescent="0.2">
      <c r="A3554" s="113"/>
      <c r="B3554" s="113"/>
      <c r="C3554" s="113"/>
      <c r="D3554" s="113"/>
      <c r="E3554" s="113"/>
    </row>
    <row r="3555" spans="1:5" ht="12.6" customHeight="1" x14ac:dyDescent="0.2">
      <c r="A3555" s="113"/>
      <c r="B3555" s="113"/>
      <c r="C3555" s="113"/>
      <c r="D3555" s="113"/>
      <c r="E3555" s="113"/>
    </row>
    <row r="3556" spans="1:5" ht="12.6" customHeight="1" x14ac:dyDescent="0.2">
      <c r="A3556" s="113"/>
      <c r="B3556" s="113"/>
      <c r="C3556" s="113"/>
      <c r="D3556" s="113"/>
      <c r="E3556" s="113"/>
    </row>
    <row r="3557" spans="1:5" ht="12.6" customHeight="1" x14ac:dyDescent="0.2">
      <c r="A3557" s="113"/>
      <c r="B3557" s="113"/>
      <c r="C3557" s="113"/>
      <c r="D3557" s="113"/>
      <c r="E3557" s="113"/>
    </row>
    <row r="3558" spans="1:5" ht="12.6" customHeight="1" x14ac:dyDescent="0.2">
      <c r="A3558" s="113"/>
      <c r="B3558" s="113"/>
      <c r="C3558" s="113"/>
      <c r="D3558" s="113"/>
      <c r="E3558" s="113"/>
    </row>
    <row r="3559" spans="1:5" ht="12.6" customHeight="1" x14ac:dyDescent="0.2">
      <c r="A3559" s="113"/>
      <c r="B3559" s="113"/>
      <c r="C3559" s="113"/>
      <c r="D3559" s="113"/>
      <c r="E3559" s="113"/>
    </row>
    <row r="3560" spans="1:5" ht="12.6" customHeight="1" x14ac:dyDescent="0.2">
      <c r="A3560" s="113"/>
      <c r="B3560" s="113"/>
      <c r="C3560" s="113"/>
      <c r="D3560" s="113"/>
      <c r="E3560" s="113"/>
    </row>
    <row r="3561" spans="1:5" ht="12.6" customHeight="1" x14ac:dyDescent="0.2">
      <c r="A3561" s="113"/>
      <c r="B3561" s="113"/>
      <c r="C3561" s="113"/>
      <c r="D3561" s="113"/>
      <c r="E3561" s="113"/>
    </row>
    <row r="3562" spans="1:5" ht="12.6" customHeight="1" x14ac:dyDescent="0.2">
      <c r="A3562" s="113"/>
      <c r="B3562" s="113"/>
      <c r="C3562" s="113"/>
      <c r="D3562" s="113"/>
      <c r="E3562" s="113"/>
    </row>
    <row r="3563" spans="1:5" ht="12.6" customHeight="1" x14ac:dyDescent="0.2">
      <c r="A3563" s="113"/>
      <c r="B3563" s="113"/>
      <c r="C3563" s="113"/>
      <c r="D3563" s="113"/>
      <c r="E3563" s="113"/>
    </row>
    <row r="3564" spans="1:5" ht="12.6" customHeight="1" x14ac:dyDescent="0.2">
      <c r="A3564" s="113"/>
      <c r="B3564" s="113"/>
      <c r="C3564" s="113"/>
      <c r="D3564" s="113"/>
      <c r="E3564" s="113"/>
    </row>
    <row r="3565" spans="1:5" ht="12.6" customHeight="1" x14ac:dyDescent="0.2">
      <c r="A3565" s="113"/>
      <c r="B3565" s="113"/>
      <c r="C3565" s="113"/>
      <c r="D3565" s="113"/>
      <c r="E3565" s="113"/>
    </row>
    <row r="3566" spans="1:5" ht="12.6" customHeight="1" x14ac:dyDescent="0.2">
      <c r="A3566" s="113"/>
      <c r="B3566" s="113"/>
      <c r="C3566" s="113"/>
      <c r="D3566" s="113"/>
      <c r="E3566" s="113"/>
    </row>
    <row r="3567" spans="1:5" ht="12.6" customHeight="1" x14ac:dyDescent="0.2">
      <c r="A3567" s="113"/>
      <c r="B3567" s="113"/>
      <c r="C3567" s="113"/>
      <c r="D3567" s="113"/>
      <c r="E3567" s="113"/>
    </row>
    <row r="3568" spans="1:5" ht="12.6" customHeight="1" x14ac:dyDescent="0.2">
      <c r="A3568" s="113"/>
      <c r="B3568" s="113"/>
      <c r="C3568" s="113"/>
      <c r="D3568" s="113"/>
      <c r="E3568" s="113"/>
    </row>
    <row r="3569" spans="1:5" ht="12.6" customHeight="1" x14ac:dyDescent="0.2">
      <c r="A3569" s="113"/>
      <c r="B3569" s="113"/>
      <c r="C3569" s="113"/>
      <c r="D3569" s="113"/>
      <c r="E3569" s="113"/>
    </row>
    <row r="3570" spans="1:5" ht="12.6" customHeight="1" x14ac:dyDescent="0.2">
      <c r="A3570" s="113"/>
      <c r="B3570" s="113"/>
      <c r="C3570" s="113"/>
      <c r="D3570" s="113"/>
      <c r="E3570" s="113"/>
    </row>
    <row r="3571" spans="1:5" ht="12.6" customHeight="1" x14ac:dyDescent="0.2">
      <c r="A3571" s="113"/>
      <c r="B3571" s="113"/>
      <c r="C3571" s="113"/>
      <c r="D3571" s="113"/>
      <c r="E3571" s="113"/>
    </row>
    <row r="3572" spans="1:5" ht="12.6" customHeight="1" x14ac:dyDescent="0.2">
      <c r="A3572" s="113"/>
      <c r="B3572" s="113"/>
      <c r="C3572" s="113"/>
      <c r="D3572" s="113"/>
      <c r="E3572" s="113"/>
    </row>
    <row r="3573" spans="1:5" ht="12.6" customHeight="1" x14ac:dyDescent="0.2">
      <c r="A3573" s="113"/>
      <c r="B3573" s="113"/>
      <c r="C3573" s="113"/>
      <c r="D3573" s="113"/>
      <c r="E3573" s="113"/>
    </row>
    <row r="3574" spans="1:5" ht="12.6" customHeight="1" x14ac:dyDescent="0.2">
      <c r="A3574" s="113"/>
      <c r="B3574" s="113"/>
      <c r="C3574" s="113"/>
      <c r="D3574" s="113"/>
      <c r="E3574" s="113"/>
    </row>
    <row r="3575" spans="1:5" ht="12.6" customHeight="1" x14ac:dyDescent="0.2">
      <c r="A3575" s="113"/>
      <c r="B3575" s="113"/>
      <c r="C3575" s="113"/>
      <c r="D3575" s="113"/>
      <c r="E3575" s="113"/>
    </row>
    <row r="3576" spans="1:5" ht="12.6" customHeight="1" x14ac:dyDescent="0.2">
      <c r="A3576" s="113"/>
      <c r="B3576" s="113"/>
      <c r="C3576" s="113"/>
      <c r="D3576" s="113"/>
      <c r="E3576" s="113"/>
    </row>
    <row r="3577" spans="1:5" ht="12.6" customHeight="1" x14ac:dyDescent="0.2">
      <c r="A3577" s="113"/>
      <c r="B3577" s="113"/>
      <c r="C3577" s="113"/>
      <c r="D3577" s="113"/>
      <c r="E3577" s="113"/>
    </row>
    <row r="3578" spans="1:5" ht="12.6" customHeight="1" x14ac:dyDescent="0.2">
      <c r="A3578" s="113"/>
      <c r="B3578" s="113"/>
      <c r="C3578" s="113"/>
      <c r="D3578" s="113"/>
      <c r="E3578" s="113"/>
    </row>
    <row r="3579" spans="1:5" ht="12.6" customHeight="1" x14ac:dyDescent="0.2">
      <c r="A3579" s="113"/>
      <c r="B3579" s="113"/>
      <c r="C3579" s="113"/>
      <c r="D3579" s="113"/>
      <c r="E3579" s="113"/>
    </row>
    <row r="3580" spans="1:5" ht="12.6" customHeight="1" x14ac:dyDescent="0.2">
      <c r="A3580" s="113"/>
      <c r="B3580" s="113"/>
      <c r="C3580" s="113"/>
      <c r="D3580" s="113"/>
      <c r="E3580" s="113"/>
    </row>
    <row r="3581" spans="1:5" ht="12.6" customHeight="1" x14ac:dyDescent="0.2">
      <c r="A3581" s="113"/>
      <c r="B3581" s="113"/>
      <c r="C3581" s="113"/>
      <c r="D3581" s="113"/>
      <c r="E3581" s="113"/>
    </row>
    <row r="3582" spans="1:5" ht="12.6" customHeight="1" x14ac:dyDescent="0.2">
      <c r="A3582" s="113"/>
      <c r="B3582" s="113"/>
      <c r="C3582" s="113"/>
      <c r="D3582" s="113"/>
      <c r="E3582" s="113"/>
    </row>
    <row r="3583" spans="1:5" ht="12.6" customHeight="1" x14ac:dyDescent="0.2">
      <c r="A3583" s="113"/>
      <c r="B3583" s="113"/>
      <c r="C3583" s="113"/>
      <c r="D3583" s="113"/>
      <c r="E3583" s="113"/>
    </row>
    <row r="3584" spans="1:5" ht="12.6" customHeight="1" x14ac:dyDescent="0.2">
      <c r="A3584" s="113"/>
      <c r="B3584" s="113"/>
      <c r="C3584" s="113"/>
      <c r="D3584" s="113"/>
      <c r="E3584" s="113"/>
    </row>
    <row r="3585" spans="1:5" ht="12.6" customHeight="1" x14ac:dyDescent="0.2">
      <c r="A3585" s="113"/>
      <c r="B3585" s="113"/>
      <c r="C3585" s="113"/>
      <c r="D3585" s="113"/>
      <c r="E3585" s="113"/>
    </row>
    <row r="3586" spans="1:5" ht="12.6" customHeight="1" x14ac:dyDescent="0.2">
      <c r="A3586" s="113"/>
      <c r="B3586" s="113"/>
      <c r="C3586" s="113"/>
      <c r="D3586" s="113"/>
      <c r="E3586" s="113"/>
    </row>
    <row r="3587" spans="1:5" ht="12.6" customHeight="1" x14ac:dyDescent="0.2">
      <c r="A3587" s="113"/>
      <c r="B3587" s="113"/>
      <c r="C3587" s="113"/>
      <c r="D3587" s="113"/>
      <c r="E3587" s="113"/>
    </row>
    <row r="3588" spans="1:5" ht="12.6" customHeight="1" x14ac:dyDescent="0.2">
      <c r="A3588" s="113"/>
      <c r="B3588" s="113"/>
      <c r="C3588" s="113"/>
      <c r="D3588" s="113"/>
      <c r="E3588" s="113"/>
    </row>
    <row r="3589" spans="1:5" ht="12.6" customHeight="1" x14ac:dyDescent="0.2">
      <c r="A3589" s="113"/>
      <c r="B3589" s="113"/>
      <c r="C3589" s="113"/>
      <c r="D3589" s="113"/>
      <c r="E3589" s="113"/>
    </row>
    <row r="3590" spans="1:5" ht="12.6" customHeight="1" x14ac:dyDescent="0.2">
      <c r="A3590" s="113"/>
      <c r="B3590" s="113"/>
      <c r="C3590" s="113"/>
      <c r="D3590" s="113"/>
      <c r="E3590" s="113"/>
    </row>
    <row r="3591" spans="1:5" ht="12.6" customHeight="1" x14ac:dyDescent="0.2">
      <c r="A3591" s="113"/>
      <c r="B3591" s="113"/>
      <c r="C3591" s="113"/>
      <c r="D3591" s="113"/>
      <c r="E3591" s="113"/>
    </row>
    <row r="3592" spans="1:5" ht="12.6" customHeight="1" x14ac:dyDescent="0.2">
      <c r="A3592" s="113"/>
      <c r="B3592" s="113"/>
      <c r="C3592" s="113"/>
      <c r="D3592" s="113"/>
      <c r="E3592" s="113"/>
    </row>
    <row r="3593" spans="1:5" ht="12.6" customHeight="1" x14ac:dyDescent="0.2">
      <c r="A3593" s="113"/>
      <c r="B3593" s="113"/>
      <c r="C3593" s="113"/>
      <c r="D3593" s="113"/>
      <c r="E3593" s="113"/>
    </row>
    <row r="3594" spans="1:5" ht="12.6" customHeight="1" x14ac:dyDescent="0.2">
      <c r="A3594" s="113"/>
      <c r="B3594" s="113"/>
      <c r="C3594" s="113"/>
      <c r="D3594" s="113"/>
      <c r="E3594" s="113"/>
    </row>
    <row r="3595" spans="1:5" ht="12.6" customHeight="1" x14ac:dyDescent="0.2">
      <c r="A3595" s="113"/>
      <c r="B3595" s="113"/>
      <c r="C3595" s="113"/>
      <c r="D3595" s="113"/>
      <c r="E3595" s="113"/>
    </row>
    <row r="3596" spans="1:5" ht="12.6" customHeight="1" x14ac:dyDescent="0.2">
      <c r="A3596" s="113"/>
      <c r="B3596" s="113"/>
      <c r="C3596" s="113"/>
      <c r="D3596" s="113"/>
      <c r="E3596" s="113"/>
    </row>
    <row r="3597" spans="1:5" ht="12.6" customHeight="1" x14ac:dyDescent="0.2">
      <c r="A3597" s="113"/>
      <c r="B3597" s="113"/>
      <c r="C3597" s="113"/>
      <c r="D3597" s="113"/>
      <c r="E3597" s="113"/>
    </row>
    <row r="3598" spans="1:5" ht="12.6" customHeight="1" x14ac:dyDescent="0.2">
      <c r="A3598" s="113"/>
      <c r="B3598" s="113"/>
      <c r="C3598" s="113"/>
      <c r="D3598" s="113"/>
      <c r="E3598" s="113"/>
    </row>
    <row r="3599" spans="1:5" ht="12.6" customHeight="1" x14ac:dyDescent="0.2">
      <c r="A3599" s="113"/>
      <c r="B3599" s="113"/>
      <c r="C3599" s="113"/>
      <c r="D3599" s="113"/>
      <c r="E3599" s="113"/>
    </row>
    <row r="3600" spans="1:5" ht="12.6" customHeight="1" x14ac:dyDescent="0.2">
      <c r="A3600" s="113"/>
      <c r="B3600" s="113"/>
      <c r="C3600" s="113"/>
      <c r="D3600" s="113"/>
      <c r="E3600" s="113"/>
    </row>
    <row r="3601" spans="1:5" ht="12.6" customHeight="1" x14ac:dyDescent="0.2">
      <c r="A3601" s="113"/>
      <c r="B3601" s="113"/>
      <c r="C3601" s="113"/>
      <c r="D3601" s="113"/>
      <c r="E3601" s="113"/>
    </row>
    <row r="3602" spans="1:5" ht="12.6" customHeight="1" x14ac:dyDescent="0.2">
      <c r="A3602" s="113"/>
      <c r="B3602" s="113"/>
      <c r="C3602" s="113"/>
      <c r="D3602" s="113"/>
      <c r="E3602" s="113"/>
    </row>
    <row r="3603" spans="1:5" ht="12.6" customHeight="1" x14ac:dyDescent="0.2">
      <c r="A3603" s="113"/>
      <c r="B3603" s="113"/>
      <c r="C3603" s="113"/>
      <c r="D3603" s="113"/>
      <c r="E3603" s="113"/>
    </row>
    <row r="3604" spans="1:5" ht="12.6" customHeight="1" x14ac:dyDescent="0.2">
      <c r="A3604" s="113"/>
      <c r="B3604" s="113"/>
      <c r="C3604" s="113"/>
      <c r="D3604" s="113"/>
      <c r="E3604" s="113"/>
    </row>
    <row r="3605" spans="1:5" ht="12.6" customHeight="1" x14ac:dyDescent="0.2">
      <c r="A3605" s="113"/>
      <c r="B3605" s="113"/>
      <c r="C3605" s="113"/>
      <c r="D3605" s="113"/>
      <c r="E3605" s="113"/>
    </row>
    <row r="3606" spans="1:5" ht="12.6" customHeight="1" x14ac:dyDescent="0.2">
      <c r="A3606" s="113"/>
      <c r="B3606" s="113"/>
      <c r="C3606" s="113"/>
      <c r="D3606" s="113"/>
      <c r="E3606" s="113"/>
    </row>
    <row r="3607" spans="1:5" ht="12.6" customHeight="1" x14ac:dyDescent="0.2">
      <c r="A3607" s="113"/>
      <c r="B3607" s="113"/>
      <c r="C3607" s="113"/>
      <c r="D3607" s="113"/>
      <c r="E3607" s="113"/>
    </row>
    <row r="3608" spans="1:5" ht="12.6" customHeight="1" x14ac:dyDescent="0.2">
      <c r="A3608" s="113"/>
      <c r="B3608" s="113"/>
      <c r="C3608" s="113"/>
      <c r="D3608" s="113"/>
      <c r="E3608" s="113"/>
    </row>
    <row r="3609" spans="1:5" ht="12.6" customHeight="1" x14ac:dyDescent="0.2">
      <c r="A3609" s="113"/>
      <c r="B3609" s="113"/>
      <c r="C3609" s="113"/>
      <c r="D3609" s="113"/>
      <c r="E3609" s="113"/>
    </row>
    <row r="3610" spans="1:5" ht="12.6" customHeight="1" x14ac:dyDescent="0.2">
      <c r="A3610" s="113"/>
      <c r="B3610" s="113"/>
      <c r="C3610" s="113"/>
      <c r="D3610" s="113"/>
      <c r="E3610" s="113"/>
    </row>
    <row r="3611" spans="1:5" ht="12.6" customHeight="1" x14ac:dyDescent="0.2">
      <c r="A3611" s="113"/>
      <c r="B3611" s="113"/>
      <c r="C3611" s="113"/>
      <c r="D3611" s="113"/>
      <c r="E3611" s="113"/>
    </row>
    <row r="3612" spans="1:5" ht="12.6" customHeight="1" x14ac:dyDescent="0.2">
      <c r="A3612" s="113"/>
      <c r="B3612" s="113"/>
      <c r="C3612" s="113"/>
      <c r="E3612" s="113"/>
    </row>
    <row r="3613" spans="1:5" ht="12.6" customHeight="1" x14ac:dyDescent="0.2">
      <c r="A3613" s="113"/>
      <c r="B3613" s="113"/>
      <c r="C3613" s="113"/>
      <c r="D3613" s="113"/>
      <c r="E3613" s="113"/>
    </row>
    <row r="3614" spans="1:5" ht="12.6" customHeight="1" x14ac:dyDescent="0.2">
      <c r="A3614" s="113"/>
      <c r="B3614" s="113"/>
      <c r="C3614" s="113"/>
      <c r="D3614" s="113"/>
      <c r="E3614" s="113"/>
    </row>
    <row r="3615" spans="1:5" ht="12.6" customHeight="1" x14ac:dyDescent="0.2">
      <c r="A3615" s="113"/>
      <c r="B3615" s="113"/>
      <c r="C3615" s="113"/>
      <c r="D3615" s="113"/>
      <c r="E3615" s="113"/>
    </row>
    <row r="3616" spans="1:5" ht="12.6" customHeight="1" x14ac:dyDescent="0.2">
      <c r="A3616" s="113"/>
      <c r="B3616" s="113"/>
      <c r="C3616" s="113"/>
      <c r="D3616" s="113"/>
      <c r="E3616" s="113"/>
    </row>
    <row r="3617" spans="1:5" ht="12.6" customHeight="1" x14ac:dyDescent="0.2">
      <c r="A3617" s="113"/>
      <c r="B3617" s="113"/>
      <c r="C3617" s="113"/>
      <c r="D3617" s="113"/>
      <c r="E3617" s="113"/>
    </row>
    <row r="3618" spans="1:5" ht="12.6" customHeight="1" x14ac:dyDescent="0.2">
      <c r="A3618" s="113"/>
      <c r="B3618" s="113"/>
      <c r="C3618" s="113"/>
      <c r="D3618" s="113"/>
      <c r="E3618" s="113"/>
    </row>
    <row r="3619" spans="1:5" ht="12.6" customHeight="1" x14ac:dyDescent="0.2">
      <c r="A3619" s="113"/>
      <c r="B3619" s="113"/>
      <c r="C3619" s="113"/>
      <c r="D3619" s="113"/>
      <c r="E3619" s="113"/>
    </row>
    <row r="3620" spans="1:5" ht="12.6" customHeight="1" x14ac:dyDescent="0.2">
      <c r="A3620" s="113"/>
      <c r="B3620" s="113"/>
      <c r="C3620" s="113"/>
      <c r="D3620" s="113"/>
      <c r="E3620" s="113"/>
    </row>
    <row r="3621" spans="1:5" ht="12.6" customHeight="1" x14ac:dyDescent="0.2">
      <c r="A3621" s="113"/>
      <c r="B3621" s="113"/>
      <c r="C3621" s="113"/>
      <c r="D3621" s="113"/>
      <c r="E3621" s="113"/>
    </row>
    <row r="3622" spans="1:5" ht="12.6" customHeight="1" x14ac:dyDescent="0.2">
      <c r="A3622" s="113"/>
      <c r="B3622" s="113"/>
      <c r="C3622" s="113"/>
      <c r="D3622" s="113"/>
      <c r="E3622" s="113"/>
    </row>
    <row r="3623" spans="1:5" ht="12.6" customHeight="1" x14ac:dyDescent="0.2">
      <c r="A3623" s="113"/>
      <c r="B3623" s="113"/>
      <c r="C3623" s="113"/>
      <c r="D3623" s="113"/>
      <c r="E3623" s="113"/>
    </row>
    <row r="3624" spans="1:5" ht="12.6" customHeight="1" x14ac:dyDescent="0.2">
      <c r="A3624" s="113"/>
      <c r="B3624" s="113"/>
      <c r="C3624" s="113"/>
      <c r="D3624" s="113"/>
      <c r="E3624" s="113"/>
    </row>
    <row r="3625" spans="1:5" ht="12.6" customHeight="1" x14ac:dyDescent="0.2">
      <c r="A3625" s="113"/>
      <c r="B3625" s="113"/>
      <c r="C3625" s="113"/>
      <c r="D3625" s="113"/>
      <c r="E3625" s="113"/>
    </row>
    <row r="3626" spans="1:5" ht="12.6" customHeight="1" x14ac:dyDescent="0.2">
      <c r="A3626" s="113"/>
      <c r="B3626" s="113"/>
      <c r="C3626" s="113"/>
      <c r="D3626" s="113"/>
      <c r="E3626" s="113"/>
    </row>
    <row r="3627" spans="1:5" ht="12.6" customHeight="1" x14ac:dyDescent="0.2">
      <c r="A3627" s="113"/>
      <c r="B3627" s="113"/>
      <c r="C3627" s="113"/>
      <c r="D3627" s="113"/>
      <c r="E3627" s="113"/>
    </row>
    <row r="3628" spans="1:5" ht="12.6" customHeight="1" x14ac:dyDescent="0.2">
      <c r="A3628" s="113"/>
      <c r="B3628" s="113"/>
      <c r="C3628" s="113"/>
      <c r="D3628" s="113"/>
      <c r="E3628" s="113"/>
    </row>
    <row r="3629" spans="1:5" ht="12.6" customHeight="1" x14ac:dyDescent="0.2">
      <c r="A3629" s="113"/>
      <c r="B3629" s="113"/>
      <c r="C3629" s="113"/>
      <c r="D3629" s="113"/>
      <c r="E3629" s="113"/>
    </row>
    <row r="3630" spans="1:5" ht="12.6" customHeight="1" x14ac:dyDescent="0.2">
      <c r="A3630" s="113"/>
      <c r="B3630" s="113"/>
      <c r="C3630" s="113"/>
      <c r="D3630" s="113"/>
      <c r="E3630" s="113"/>
    </row>
    <row r="3631" spans="1:5" ht="12.6" customHeight="1" x14ac:dyDescent="0.2">
      <c r="A3631" s="113"/>
      <c r="B3631" s="113"/>
      <c r="C3631" s="113"/>
      <c r="D3631" s="113"/>
      <c r="E3631" s="113"/>
    </row>
    <row r="3632" spans="1:5" ht="12.6" customHeight="1" x14ac:dyDescent="0.2">
      <c r="A3632" s="113"/>
      <c r="B3632" s="113"/>
      <c r="C3632" s="113"/>
      <c r="D3632" s="113"/>
      <c r="E3632" s="113"/>
    </row>
    <row r="3633" spans="1:5" ht="12.6" customHeight="1" x14ac:dyDescent="0.2">
      <c r="A3633" s="113"/>
      <c r="B3633" s="113"/>
      <c r="C3633" s="113"/>
      <c r="D3633" s="113"/>
      <c r="E3633" s="113"/>
    </row>
    <row r="3634" spans="1:5" ht="12.6" customHeight="1" x14ac:dyDescent="0.2">
      <c r="A3634" s="113"/>
      <c r="B3634" s="113"/>
      <c r="C3634" s="113"/>
      <c r="D3634" s="113"/>
      <c r="E3634" s="113"/>
    </row>
    <row r="3635" spans="1:5" ht="12.6" customHeight="1" x14ac:dyDescent="0.2">
      <c r="A3635" s="113"/>
      <c r="B3635" s="113"/>
      <c r="C3635" s="113"/>
      <c r="D3635" s="113"/>
      <c r="E3635" s="113"/>
    </row>
    <row r="3636" spans="1:5" ht="12.6" customHeight="1" x14ac:dyDescent="0.2">
      <c r="A3636" s="113"/>
      <c r="B3636" s="113"/>
      <c r="C3636" s="113"/>
      <c r="D3636" s="113"/>
      <c r="E3636" s="113"/>
    </row>
    <row r="3637" spans="1:5" ht="12.6" customHeight="1" x14ac:dyDescent="0.2">
      <c r="A3637" s="113"/>
      <c r="B3637" s="113"/>
      <c r="C3637" s="113"/>
      <c r="D3637" s="113"/>
      <c r="E3637" s="113"/>
    </row>
    <row r="3638" spans="1:5" ht="12.6" customHeight="1" x14ac:dyDescent="0.2">
      <c r="A3638" s="113"/>
      <c r="B3638" s="113"/>
      <c r="C3638" s="113"/>
      <c r="D3638" s="113"/>
      <c r="E3638" s="113"/>
    </row>
    <row r="3639" spans="1:5" ht="12.6" customHeight="1" x14ac:dyDescent="0.2">
      <c r="A3639" s="113"/>
      <c r="B3639" s="113"/>
      <c r="C3639" s="113"/>
      <c r="D3639" s="113"/>
      <c r="E3639" s="113"/>
    </row>
    <row r="3640" spans="1:5" ht="12.6" customHeight="1" x14ac:dyDescent="0.2">
      <c r="A3640" s="113"/>
      <c r="B3640" s="113"/>
      <c r="C3640" s="113"/>
      <c r="D3640" s="113"/>
      <c r="E3640" s="113"/>
    </row>
    <row r="3641" spans="1:5" ht="12.6" customHeight="1" x14ac:dyDescent="0.2">
      <c r="A3641" s="113"/>
      <c r="B3641" s="113"/>
      <c r="C3641" s="113"/>
      <c r="D3641" s="113"/>
      <c r="E3641" s="113"/>
    </row>
    <row r="3642" spans="1:5" ht="12.6" customHeight="1" x14ac:dyDescent="0.2">
      <c r="A3642" s="113"/>
      <c r="B3642" s="113"/>
      <c r="C3642" s="113"/>
      <c r="D3642" s="113"/>
      <c r="E3642" s="113"/>
    </row>
    <row r="3643" spans="1:5" ht="12.6" customHeight="1" x14ac:dyDescent="0.2">
      <c r="A3643" s="113"/>
      <c r="B3643" s="113"/>
      <c r="C3643" s="113"/>
      <c r="D3643" s="113"/>
      <c r="E3643" s="113"/>
    </row>
    <row r="3644" spans="1:5" ht="12.6" customHeight="1" x14ac:dyDescent="0.2">
      <c r="A3644" s="113"/>
      <c r="B3644" s="113"/>
      <c r="C3644" s="113"/>
      <c r="D3644" s="113"/>
      <c r="E3644" s="113"/>
    </row>
    <row r="3645" spans="1:5" ht="12.6" customHeight="1" x14ac:dyDescent="0.2">
      <c r="A3645" s="113"/>
      <c r="B3645" s="113"/>
      <c r="C3645" s="113"/>
      <c r="D3645" s="113"/>
      <c r="E3645" s="113"/>
    </row>
    <row r="3646" spans="1:5" ht="12.6" customHeight="1" x14ac:dyDescent="0.2">
      <c r="A3646" s="113"/>
      <c r="B3646" s="113"/>
      <c r="C3646" s="113"/>
      <c r="D3646" s="113"/>
      <c r="E3646" s="113"/>
    </row>
    <row r="3647" spans="1:5" ht="12.6" customHeight="1" x14ac:dyDescent="0.2">
      <c r="A3647" s="113"/>
      <c r="B3647" s="113"/>
      <c r="C3647" s="113"/>
      <c r="D3647" s="113"/>
      <c r="E3647" s="113"/>
    </row>
    <row r="3648" spans="1:5" ht="12.6" customHeight="1" x14ac:dyDescent="0.2">
      <c r="A3648" s="113"/>
      <c r="B3648" s="113"/>
      <c r="C3648" s="113"/>
      <c r="D3648" s="113"/>
      <c r="E3648" s="113"/>
    </row>
    <row r="3649" spans="1:5" ht="12.6" customHeight="1" x14ac:dyDescent="0.2">
      <c r="A3649" s="113"/>
      <c r="B3649" s="113"/>
      <c r="C3649" s="113"/>
      <c r="D3649" s="113"/>
      <c r="E3649" s="113"/>
    </row>
    <row r="3650" spans="1:5" ht="12.6" customHeight="1" x14ac:dyDescent="0.2">
      <c r="A3650" s="113"/>
      <c r="B3650" s="113"/>
      <c r="C3650" s="113"/>
      <c r="D3650" s="113"/>
      <c r="E3650" s="113"/>
    </row>
    <row r="3651" spans="1:5" ht="12.6" customHeight="1" x14ac:dyDescent="0.2">
      <c r="A3651" s="113"/>
      <c r="B3651" s="113"/>
      <c r="C3651" s="113"/>
      <c r="D3651" s="113"/>
      <c r="E3651" s="113"/>
    </row>
    <row r="3652" spans="1:5" ht="12.6" customHeight="1" x14ac:dyDescent="0.2">
      <c r="A3652" s="113"/>
      <c r="B3652" s="113"/>
      <c r="C3652" s="113"/>
      <c r="D3652" s="113"/>
      <c r="E3652" s="113"/>
    </row>
    <row r="3653" spans="1:5" ht="12.6" customHeight="1" x14ac:dyDescent="0.2">
      <c r="A3653" s="113"/>
      <c r="B3653" s="113"/>
      <c r="C3653" s="113"/>
      <c r="D3653" s="113"/>
      <c r="E3653" s="113"/>
    </row>
    <row r="3654" spans="1:5" ht="12.6" customHeight="1" x14ac:dyDescent="0.2">
      <c r="A3654" s="113"/>
      <c r="B3654" s="113"/>
      <c r="C3654" s="113"/>
      <c r="D3654" s="113"/>
      <c r="E3654" s="113"/>
    </row>
    <row r="3655" spans="1:5" ht="12.6" customHeight="1" x14ac:dyDescent="0.2">
      <c r="A3655" s="113"/>
      <c r="B3655" s="113"/>
      <c r="C3655" s="113"/>
      <c r="D3655" s="113"/>
      <c r="E3655" s="113"/>
    </row>
    <row r="3656" spans="1:5" ht="12.6" customHeight="1" x14ac:dyDescent="0.2">
      <c r="A3656" s="113"/>
      <c r="B3656" s="113"/>
      <c r="C3656" s="113"/>
      <c r="D3656" s="113"/>
      <c r="E3656" s="113"/>
    </row>
    <row r="3657" spans="1:5" ht="12.6" customHeight="1" x14ac:dyDescent="0.2">
      <c r="A3657" s="113"/>
      <c r="B3657" s="113"/>
      <c r="C3657" s="113"/>
      <c r="D3657" s="113"/>
      <c r="E3657" s="113"/>
    </row>
    <row r="3658" spans="1:5" ht="12.6" customHeight="1" x14ac:dyDescent="0.2">
      <c r="A3658" s="113"/>
      <c r="B3658" s="113"/>
      <c r="C3658" s="113"/>
      <c r="D3658" s="113"/>
      <c r="E3658" s="113"/>
    </row>
    <row r="3659" spans="1:5" ht="12.6" customHeight="1" x14ac:dyDescent="0.2">
      <c r="A3659" s="113"/>
      <c r="B3659" s="113"/>
      <c r="C3659" s="113"/>
      <c r="D3659" s="113"/>
      <c r="E3659" s="113"/>
    </row>
    <row r="3660" spans="1:5" ht="12.6" customHeight="1" x14ac:dyDescent="0.2">
      <c r="A3660" s="113"/>
      <c r="B3660" s="113"/>
      <c r="C3660" s="113"/>
      <c r="D3660" s="113"/>
      <c r="E3660" s="113"/>
    </row>
    <row r="3661" spans="1:5" ht="12.6" customHeight="1" x14ac:dyDescent="0.2">
      <c r="A3661" s="113"/>
      <c r="B3661" s="113"/>
      <c r="C3661" s="113"/>
      <c r="D3661" s="113"/>
      <c r="E3661" s="113"/>
    </row>
    <row r="3662" spans="1:5" ht="12.6" customHeight="1" x14ac:dyDescent="0.2">
      <c r="A3662" s="113"/>
      <c r="B3662" s="113"/>
      <c r="C3662" s="113"/>
      <c r="D3662" s="113"/>
      <c r="E3662" s="113"/>
    </row>
    <row r="3663" spans="1:5" ht="12.6" customHeight="1" x14ac:dyDescent="0.2">
      <c r="A3663" s="113"/>
      <c r="B3663" s="113"/>
      <c r="C3663" s="113"/>
      <c r="D3663" s="113"/>
      <c r="E3663" s="113"/>
    </row>
    <row r="3664" spans="1:5" ht="12.6" customHeight="1" x14ac:dyDescent="0.2">
      <c r="A3664" s="113"/>
      <c r="B3664" s="113"/>
      <c r="C3664" s="113"/>
      <c r="D3664" s="113"/>
      <c r="E3664" s="113"/>
    </row>
    <row r="3665" spans="1:5" ht="12.6" customHeight="1" x14ac:dyDescent="0.2">
      <c r="A3665" s="113"/>
      <c r="B3665" s="113"/>
      <c r="C3665" s="113"/>
      <c r="D3665" s="113"/>
      <c r="E3665" s="113"/>
    </row>
    <row r="3666" spans="1:5" ht="12.6" customHeight="1" x14ac:dyDescent="0.2">
      <c r="A3666" s="113"/>
      <c r="B3666" s="113"/>
      <c r="C3666" s="113"/>
      <c r="D3666" s="113"/>
      <c r="E3666" s="113"/>
    </row>
    <row r="3667" spans="1:5" ht="12.6" customHeight="1" x14ac:dyDescent="0.2">
      <c r="A3667" s="113"/>
      <c r="B3667" s="113"/>
      <c r="C3667" s="113"/>
      <c r="D3667" s="113"/>
      <c r="E3667" s="113"/>
    </row>
    <row r="3668" spans="1:5" ht="12.6" customHeight="1" x14ac:dyDescent="0.2">
      <c r="A3668" s="113"/>
      <c r="B3668" s="113"/>
      <c r="C3668" s="113"/>
      <c r="D3668" s="113"/>
      <c r="E3668" s="113"/>
    </row>
    <row r="3669" spans="1:5" ht="12.6" customHeight="1" x14ac:dyDescent="0.2">
      <c r="A3669" s="113"/>
      <c r="B3669" s="113"/>
      <c r="C3669" s="113"/>
      <c r="D3669" s="113"/>
      <c r="E3669" s="113"/>
    </row>
    <row r="3670" spans="1:5" ht="12.6" customHeight="1" x14ac:dyDescent="0.2">
      <c r="A3670" s="113"/>
      <c r="B3670" s="113"/>
      <c r="C3670" s="113"/>
      <c r="D3670" s="113"/>
      <c r="E3670" s="113"/>
    </row>
    <row r="3671" spans="1:5" ht="12.6" customHeight="1" x14ac:dyDescent="0.2">
      <c r="A3671" s="113"/>
      <c r="B3671" s="113"/>
      <c r="C3671" s="113"/>
      <c r="D3671" s="113"/>
      <c r="E3671" s="113"/>
    </row>
    <row r="3672" spans="1:5" ht="12.6" customHeight="1" x14ac:dyDescent="0.2">
      <c r="A3672" s="113"/>
      <c r="B3672" s="113"/>
      <c r="C3672" s="113"/>
      <c r="D3672" s="113"/>
      <c r="E3672" s="113"/>
    </row>
    <row r="3673" spans="1:5" ht="12.6" customHeight="1" x14ac:dyDescent="0.2">
      <c r="A3673" s="113"/>
      <c r="B3673" s="113"/>
      <c r="C3673" s="113"/>
      <c r="D3673" s="113"/>
      <c r="E3673" s="113"/>
    </row>
    <row r="3674" spans="1:5" ht="12.6" customHeight="1" x14ac:dyDescent="0.2">
      <c r="A3674" s="113"/>
      <c r="B3674" s="113"/>
      <c r="C3674" s="113"/>
      <c r="D3674" s="113"/>
      <c r="E3674" s="113"/>
    </row>
    <row r="3675" spans="1:5" ht="12.6" customHeight="1" x14ac:dyDescent="0.2">
      <c r="A3675" s="113"/>
      <c r="B3675" s="113"/>
      <c r="C3675" s="113"/>
      <c r="D3675" s="113"/>
      <c r="E3675" s="113"/>
    </row>
    <row r="3676" spans="1:5" ht="12.6" customHeight="1" x14ac:dyDescent="0.2">
      <c r="A3676" s="113"/>
      <c r="B3676" s="113"/>
      <c r="C3676" s="113"/>
      <c r="D3676" s="113"/>
      <c r="E3676" s="113"/>
    </row>
    <row r="3677" spans="1:5" ht="12.6" customHeight="1" x14ac:dyDescent="0.2">
      <c r="A3677" s="113"/>
      <c r="B3677" s="113"/>
      <c r="C3677" s="113"/>
      <c r="D3677" s="113"/>
      <c r="E3677" s="113"/>
    </row>
    <row r="3678" spans="1:5" ht="12.6" customHeight="1" x14ac:dyDescent="0.2">
      <c r="A3678" s="113"/>
      <c r="B3678" s="113"/>
      <c r="C3678" s="113"/>
      <c r="D3678" s="113"/>
      <c r="E3678" s="113"/>
    </row>
    <row r="3679" spans="1:5" ht="12.6" customHeight="1" x14ac:dyDescent="0.2">
      <c r="A3679" s="113"/>
      <c r="B3679" s="113"/>
      <c r="C3679" s="113"/>
      <c r="D3679" s="113"/>
      <c r="E3679" s="113"/>
    </row>
    <row r="3680" spans="1:5" ht="12.6" customHeight="1" x14ac:dyDescent="0.2">
      <c r="A3680" s="113"/>
      <c r="B3680" s="113"/>
      <c r="C3680" s="113"/>
      <c r="D3680" s="113"/>
      <c r="E3680" s="113"/>
    </row>
    <row r="3681" spans="1:5" ht="12.6" customHeight="1" x14ac:dyDescent="0.2">
      <c r="A3681" s="113"/>
      <c r="B3681" s="113"/>
      <c r="C3681" s="113"/>
      <c r="D3681" s="113"/>
      <c r="E3681" s="113"/>
    </row>
    <row r="3682" spans="1:5" ht="12.6" customHeight="1" x14ac:dyDescent="0.2">
      <c r="A3682" s="113"/>
      <c r="B3682" s="113"/>
      <c r="C3682" s="113"/>
      <c r="D3682" s="113"/>
      <c r="E3682" s="113"/>
    </row>
    <row r="3683" spans="1:5" ht="12.6" customHeight="1" x14ac:dyDescent="0.2">
      <c r="A3683" s="113"/>
      <c r="B3683" s="113"/>
      <c r="C3683" s="113"/>
      <c r="D3683" s="113"/>
      <c r="E3683" s="113"/>
    </row>
    <row r="3684" spans="1:5" ht="12.6" customHeight="1" x14ac:dyDescent="0.2">
      <c r="A3684" s="113"/>
      <c r="B3684" s="113"/>
      <c r="C3684" s="113"/>
      <c r="D3684" s="113"/>
      <c r="E3684" s="113"/>
    </row>
    <row r="3685" spans="1:5" ht="12.6" customHeight="1" x14ac:dyDescent="0.2">
      <c r="A3685" s="113"/>
      <c r="B3685" s="113"/>
      <c r="C3685" s="113"/>
      <c r="D3685" s="113"/>
      <c r="E3685" s="113"/>
    </row>
    <row r="3686" spans="1:5" ht="12.6" customHeight="1" x14ac:dyDescent="0.2">
      <c r="A3686" s="113"/>
      <c r="B3686" s="113"/>
      <c r="C3686" s="113"/>
      <c r="D3686" s="113"/>
      <c r="E3686" s="113"/>
    </row>
    <row r="3687" spans="1:5" ht="12.6" customHeight="1" x14ac:dyDescent="0.2">
      <c r="A3687" s="113"/>
      <c r="B3687" s="113"/>
      <c r="C3687" s="113"/>
      <c r="D3687" s="113"/>
      <c r="E3687" s="113"/>
    </row>
    <row r="3688" spans="1:5" ht="12.6" customHeight="1" x14ac:dyDescent="0.2">
      <c r="A3688" s="113"/>
      <c r="B3688" s="113"/>
      <c r="C3688" s="113"/>
      <c r="D3688" s="113"/>
      <c r="E3688" s="113"/>
    </row>
    <row r="3689" spans="1:5" ht="12.6" customHeight="1" x14ac:dyDescent="0.2">
      <c r="A3689" s="113"/>
      <c r="B3689" s="113"/>
      <c r="C3689" s="113"/>
      <c r="D3689" s="113"/>
      <c r="E3689" s="113"/>
    </row>
    <row r="3690" spans="1:5" ht="12.6" customHeight="1" x14ac:dyDescent="0.2">
      <c r="A3690" s="113"/>
      <c r="B3690" s="113"/>
      <c r="C3690" s="113"/>
      <c r="D3690" s="113"/>
      <c r="E3690" s="113"/>
    </row>
    <row r="3691" spans="1:5" ht="12.6" customHeight="1" x14ac:dyDescent="0.2">
      <c r="A3691" s="113"/>
      <c r="B3691" s="113"/>
      <c r="C3691" s="113"/>
      <c r="D3691" s="113"/>
      <c r="E3691" s="113"/>
    </row>
    <row r="3692" spans="1:5" ht="12.6" customHeight="1" x14ac:dyDescent="0.2">
      <c r="A3692" s="113"/>
      <c r="B3692" s="113"/>
      <c r="C3692" s="113"/>
      <c r="D3692" s="113"/>
      <c r="E3692" s="113"/>
    </row>
    <row r="3693" spans="1:5" ht="12.6" customHeight="1" x14ac:dyDescent="0.2">
      <c r="A3693" s="113"/>
      <c r="B3693" s="113"/>
      <c r="C3693" s="113"/>
      <c r="D3693" s="113"/>
      <c r="E3693" s="113"/>
    </row>
    <row r="3694" spans="1:5" ht="12.6" customHeight="1" x14ac:dyDescent="0.2">
      <c r="A3694" s="113"/>
      <c r="B3694" s="113"/>
      <c r="C3694" s="113"/>
      <c r="D3694" s="113"/>
      <c r="E3694" s="113"/>
    </row>
    <row r="3695" spans="1:5" ht="12.6" customHeight="1" x14ac:dyDescent="0.2">
      <c r="A3695" s="113"/>
      <c r="B3695" s="113"/>
      <c r="C3695" s="113"/>
      <c r="D3695" s="113"/>
      <c r="E3695" s="113"/>
    </row>
    <row r="3696" spans="1:5" ht="12.6" customHeight="1" x14ac:dyDescent="0.2">
      <c r="A3696" s="113"/>
      <c r="B3696" s="113"/>
      <c r="C3696" s="113"/>
      <c r="D3696" s="113"/>
      <c r="E3696" s="113"/>
    </row>
    <row r="3697" spans="1:5" ht="12.6" customHeight="1" x14ac:dyDescent="0.2">
      <c r="A3697" s="113"/>
      <c r="B3697" s="113"/>
      <c r="C3697" s="113"/>
      <c r="D3697" s="113"/>
      <c r="E3697" s="113"/>
    </row>
    <row r="3698" spans="1:5" ht="12.6" customHeight="1" x14ac:dyDescent="0.2">
      <c r="A3698" s="113"/>
      <c r="B3698" s="113"/>
      <c r="C3698" s="113"/>
      <c r="D3698" s="113"/>
      <c r="E3698" s="113"/>
    </row>
    <row r="3699" spans="1:5" ht="12.6" customHeight="1" x14ac:dyDescent="0.2">
      <c r="A3699" s="113"/>
      <c r="B3699" s="113"/>
      <c r="C3699" s="113"/>
      <c r="D3699" s="113"/>
      <c r="E3699" s="113"/>
    </row>
    <row r="3700" spans="1:5" ht="12.6" customHeight="1" x14ac:dyDescent="0.2">
      <c r="A3700" s="113"/>
      <c r="B3700" s="113"/>
      <c r="C3700" s="113"/>
      <c r="D3700" s="113"/>
      <c r="E3700" s="113"/>
    </row>
    <row r="3701" spans="1:5" ht="12.6" customHeight="1" x14ac:dyDescent="0.2">
      <c r="A3701" s="113"/>
      <c r="B3701" s="113"/>
      <c r="C3701" s="113"/>
      <c r="D3701" s="113"/>
      <c r="E3701" s="113"/>
    </row>
    <row r="3702" spans="1:5" ht="12.6" customHeight="1" x14ac:dyDescent="0.2">
      <c r="A3702" s="113"/>
      <c r="B3702" s="113"/>
      <c r="C3702" s="113"/>
      <c r="D3702" s="113"/>
      <c r="E3702" s="113"/>
    </row>
    <row r="3703" spans="1:5" ht="12.6" customHeight="1" x14ac:dyDescent="0.2">
      <c r="A3703" s="113"/>
      <c r="B3703" s="113"/>
      <c r="C3703" s="113"/>
      <c r="D3703" s="113"/>
      <c r="E3703" s="113"/>
    </row>
    <row r="3704" spans="1:5" ht="12.6" customHeight="1" x14ac:dyDescent="0.2">
      <c r="A3704" s="113"/>
      <c r="B3704" s="113"/>
      <c r="C3704" s="113"/>
      <c r="D3704" s="113"/>
      <c r="E3704" s="113"/>
    </row>
    <row r="3705" spans="1:5" ht="12.6" customHeight="1" x14ac:dyDescent="0.2">
      <c r="A3705" s="113"/>
      <c r="B3705" s="113"/>
      <c r="C3705" s="113"/>
      <c r="D3705" s="113"/>
      <c r="E3705" s="113"/>
    </row>
    <row r="3706" spans="1:5" ht="12.6" customHeight="1" x14ac:dyDescent="0.2">
      <c r="A3706" s="113"/>
      <c r="B3706" s="113"/>
      <c r="C3706" s="113"/>
      <c r="D3706" s="113"/>
      <c r="E3706" s="113"/>
    </row>
    <row r="3707" spans="1:5" ht="12.6" customHeight="1" x14ac:dyDescent="0.2">
      <c r="A3707" s="113"/>
      <c r="B3707" s="113"/>
      <c r="C3707" s="113"/>
      <c r="D3707" s="113"/>
      <c r="E3707" s="113"/>
    </row>
    <row r="3708" spans="1:5" ht="12.6" customHeight="1" x14ac:dyDescent="0.2">
      <c r="A3708" s="113"/>
      <c r="B3708" s="113"/>
      <c r="C3708" s="113"/>
      <c r="D3708" s="113"/>
      <c r="E3708" s="113"/>
    </row>
    <row r="3709" spans="1:5" ht="12.6" customHeight="1" x14ac:dyDescent="0.2">
      <c r="A3709" s="113"/>
      <c r="B3709" s="113"/>
      <c r="C3709" s="113"/>
      <c r="D3709" s="113"/>
      <c r="E3709" s="113"/>
    </row>
    <row r="3710" spans="1:5" ht="12.6" customHeight="1" x14ac:dyDescent="0.2">
      <c r="A3710" s="113"/>
      <c r="B3710" s="113"/>
      <c r="C3710" s="113"/>
      <c r="D3710" s="113"/>
      <c r="E3710" s="113"/>
    </row>
    <row r="3711" spans="1:5" ht="12.6" customHeight="1" x14ac:dyDescent="0.2">
      <c r="A3711" s="113"/>
      <c r="B3711" s="113"/>
      <c r="C3711" s="113"/>
      <c r="D3711" s="113"/>
      <c r="E3711" s="113"/>
    </row>
    <row r="3712" spans="1:5" ht="12.6" customHeight="1" x14ac:dyDescent="0.2">
      <c r="A3712" s="113"/>
      <c r="B3712" s="113"/>
      <c r="C3712" s="113"/>
      <c r="D3712" s="113"/>
      <c r="E3712" s="113"/>
    </row>
    <row r="3713" spans="1:5" ht="12.6" customHeight="1" x14ac:dyDescent="0.2">
      <c r="A3713" s="113"/>
      <c r="B3713" s="113"/>
      <c r="C3713" s="113"/>
      <c r="D3713" s="113"/>
      <c r="E3713" s="113"/>
    </row>
    <row r="3714" spans="1:5" ht="12.6" customHeight="1" x14ac:dyDescent="0.2">
      <c r="A3714" s="113"/>
      <c r="B3714" s="113"/>
      <c r="C3714" s="113"/>
      <c r="D3714" s="113"/>
      <c r="E3714" s="113"/>
    </row>
    <row r="3715" spans="1:5" ht="12.6" customHeight="1" x14ac:dyDescent="0.2">
      <c r="A3715" s="113"/>
      <c r="B3715" s="113"/>
      <c r="C3715" s="113"/>
      <c r="D3715" s="113"/>
      <c r="E3715" s="113"/>
    </row>
    <row r="3716" spans="1:5" ht="12.6" customHeight="1" x14ac:dyDescent="0.2">
      <c r="A3716" s="113"/>
      <c r="B3716" s="113"/>
      <c r="C3716" s="113"/>
      <c r="D3716" s="113"/>
      <c r="E3716" s="113"/>
    </row>
    <row r="3717" spans="1:5" ht="12.6" customHeight="1" x14ac:dyDescent="0.2">
      <c r="A3717" s="113"/>
      <c r="B3717" s="113"/>
      <c r="C3717" s="113"/>
      <c r="D3717" s="113"/>
      <c r="E3717" s="113"/>
    </row>
    <row r="3718" spans="1:5" ht="12.6" customHeight="1" x14ac:dyDescent="0.2">
      <c r="A3718" s="113"/>
      <c r="B3718" s="113"/>
      <c r="C3718" s="113"/>
      <c r="D3718" s="113"/>
      <c r="E3718" s="113"/>
    </row>
    <row r="3719" spans="1:5" ht="12.6" customHeight="1" x14ac:dyDescent="0.2">
      <c r="A3719" s="113"/>
      <c r="B3719" s="113"/>
      <c r="C3719" s="113"/>
      <c r="D3719" s="113"/>
      <c r="E3719" s="113"/>
    </row>
    <row r="3720" spans="1:5" ht="12.6" customHeight="1" x14ac:dyDescent="0.2">
      <c r="A3720" s="113"/>
      <c r="B3720" s="113"/>
      <c r="C3720" s="113"/>
      <c r="D3720" s="113"/>
      <c r="E3720" s="113"/>
    </row>
    <row r="3721" spans="1:5" ht="12.6" customHeight="1" x14ac:dyDescent="0.2">
      <c r="A3721" s="113"/>
      <c r="B3721" s="113"/>
      <c r="C3721" s="113"/>
      <c r="D3721" s="113"/>
      <c r="E3721" s="113"/>
    </row>
    <row r="3722" spans="1:5" ht="12.6" customHeight="1" x14ac:dyDescent="0.2">
      <c r="A3722" s="113"/>
      <c r="B3722" s="113"/>
      <c r="C3722" s="113"/>
      <c r="D3722" s="113"/>
      <c r="E3722" s="113"/>
    </row>
    <row r="3723" spans="1:5" ht="12.6" customHeight="1" x14ac:dyDescent="0.2">
      <c r="A3723" s="113"/>
      <c r="B3723" s="113"/>
      <c r="C3723" s="113"/>
      <c r="D3723" s="113"/>
      <c r="E3723" s="113"/>
    </row>
    <row r="3724" spans="1:5" ht="12.6" customHeight="1" x14ac:dyDescent="0.2">
      <c r="A3724" s="113"/>
      <c r="B3724" s="113"/>
      <c r="C3724" s="113"/>
      <c r="D3724" s="113"/>
      <c r="E3724" s="113"/>
    </row>
    <row r="3725" spans="1:5" ht="12.6" customHeight="1" x14ac:dyDescent="0.2">
      <c r="A3725" s="113"/>
      <c r="B3725" s="113"/>
      <c r="C3725" s="113"/>
      <c r="D3725" s="113"/>
      <c r="E3725" s="113"/>
    </row>
    <row r="3726" spans="1:5" ht="12.6" customHeight="1" x14ac:dyDescent="0.2">
      <c r="A3726" s="113"/>
      <c r="B3726" s="113"/>
      <c r="C3726" s="113"/>
      <c r="D3726" s="113"/>
      <c r="E3726" s="113"/>
    </row>
    <row r="3727" spans="1:5" ht="12.6" customHeight="1" x14ac:dyDescent="0.2">
      <c r="A3727" s="113"/>
      <c r="B3727" s="113"/>
      <c r="C3727" s="113"/>
      <c r="D3727" s="113"/>
      <c r="E3727" s="113"/>
    </row>
    <row r="3728" spans="1:5" ht="12.6" customHeight="1" x14ac:dyDescent="0.2">
      <c r="A3728" s="113"/>
      <c r="B3728" s="113"/>
      <c r="C3728" s="113"/>
      <c r="D3728" s="113"/>
      <c r="E3728" s="113"/>
    </row>
    <row r="3729" spans="1:5" ht="12.6" customHeight="1" x14ac:dyDescent="0.2">
      <c r="A3729" s="113"/>
      <c r="B3729" s="113"/>
      <c r="C3729" s="113"/>
      <c r="D3729" s="113"/>
      <c r="E3729" s="113"/>
    </row>
    <row r="3730" spans="1:5" ht="12.6" customHeight="1" x14ac:dyDescent="0.2">
      <c r="A3730" s="113"/>
      <c r="B3730" s="113"/>
      <c r="C3730" s="113"/>
      <c r="D3730" s="113"/>
      <c r="E3730" s="113"/>
    </row>
    <row r="3731" spans="1:5" ht="12.6" customHeight="1" x14ac:dyDescent="0.2">
      <c r="A3731" s="113"/>
      <c r="B3731" s="113"/>
      <c r="C3731" s="113"/>
      <c r="D3731" s="113"/>
      <c r="E3731" s="113"/>
    </row>
    <row r="3732" spans="1:5" ht="12.6" customHeight="1" x14ac:dyDescent="0.2">
      <c r="A3732" s="113"/>
      <c r="B3732" s="113"/>
      <c r="C3732" s="113"/>
      <c r="D3732" s="113"/>
      <c r="E3732" s="113"/>
    </row>
    <row r="3733" spans="1:5" ht="12.6" customHeight="1" x14ac:dyDescent="0.2">
      <c r="A3733" s="113"/>
      <c r="B3733" s="113"/>
      <c r="C3733" s="113"/>
      <c r="D3733" s="113"/>
      <c r="E3733" s="113"/>
    </row>
    <row r="3734" spans="1:5" ht="12.6" customHeight="1" x14ac:dyDescent="0.2">
      <c r="A3734" s="113"/>
      <c r="B3734" s="113"/>
      <c r="C3734" s="113"/>
      <c r="D3734" s="113"/>
      <c r="E3734" s="113"/>
    </row>
    <row r="3735" spans="1:5" ht="12.6" customHeight="1" x14ac:dyDescent="0.2">
      <c r="A3735" s="113"/>
      <c r="B3735" s="113"/>
      <c r="C3735" s="113"/>
      <c r="D3735" s="113"/>
      <c r="E3735" s="113"/>
    </row>
    <row r="3736" spans="1:5" ht="12.6" customHeight="1" x14ac:dyDescent="0.2">
      <c r="A3736" s="113"/>
      <c r="B3736" s="113"/>
      <c r="C3736" s="113"/>
      <c r="D3736" s="113"/>
      <c r="E3736" s="113"/>
    </row>
    <row r="3737" spans="1:5" ht="12.6" customHeight="1" x14ac:dyDescent="0.2">
      <c r="A3737" s="113"/>
      <c r="B3737" s="113"/>
      <c r="C3737" s="113"/>
      <c r="D3737" s="113"/>
      <c r="E3737" s="113"/>
    </row>
    <row r="3738" spans="1:5" ht="12.6" customHeight="1" x14ac:dyDescent="0.2">
      <c r="A3738" s="113"/>
      <c r="B3738" s="113"/>
      <c r="C3738" s="113"/>
      <c r="D3738" s="113"/>
      <c r="E3738" s="113"/>
    </row>
    <row r="3739" spans="1:5" ht="12.6" customHeight="1" x14ac:dyDescent="0.2">
      <c r="A3739" s="113"/>
      <c r="B3739" s="113"/>
      <c r="C3739" s="113"/>
      <c r="D3739" s="113"/>
      <c r="E3739" s="113"/>
    </row>
    <row r="3740" spans="1:5" ht="12.6" customHeight="1" x14ac:dyDescent="0.2">
      <c r="A3740" s="113"/>
      <c r="B3740" s="113"/>
      <c r="C3740" s="113"/>
    </row>
    <row r="3741" spans="1:5" ht="12.6" customHeight="1" x14ac:dyDescent="0.2">
      <c r="A3741" s="113"/>
      <c r="B3741" s="113"/>
      <c r="C3741" s="113"/>
    </row>
    <row r="3742" spans="1:5" ht="12.6" customHeight="1" x14ac:dyDescent="0.2">
      <c r="A3742" s="113"/>
      <c r="B3742" s="113"/>
      <c r="C3742" s="113"/>
    </row>
    <row r="3743" spans="1:5" ht="12.6" customHeight="1" x14ac:dyDescent="0.2">
      <c r="A3743" s="113"/>
      <c r="B3743" s="113"/>
      <c r="C3743" s="113"/>
      <c r="D3743" s="113"/>
      <c r="E3743" s="113"/>
    </row>
    <row r="3744" spans="1:5" ht="12.6" customHeight="1" x14ac:dyDescent="0.2">
      <c r="A3744" s="113"/>
      <c r="B3744" s="113"/>
      <c r="C3744" s="113"/>
      <c r="D3744" s="113"/>
      <c r="E3744" s="113"/>
    </row>
    <row r="3745" spans="1:5" ht="12.6" customHeight="1" x14ac:dyDescent="0.2">
      <c r="A3745" s="113"/>
      <c r="B3745" s="113"/>
      <c r="C3745" s="113"/>
      <c r="D3745" s="113"/>
      <c r="E3745" s="113"/>
    </row>
    <row r="3746" spans="1:5" ht="12.6" customHeight="1" x14ac:dyDescent="0.2">
      <c r="A3746" s="113"/>
      <c r="B3746" s="113"/>
      <c r="C3746" s="113"/>
      <c r="D3746" s="113"/>
      <c r="E3746" s="113"/>
    </row>
    <row r="3747" spans="1:5" ht="12.6" customHeight="1" x14ac:dyDescent="0.2">
      <c r="A3747" s="113"/>
      <c r="B3747" s="113"/>
      <c r="C3747" s="113"/>
      <c r="D3747" s="113"/>
      <c r="E3747" s="113"/>
    </row>
    <row r="3748" spans="1:5" ht="12.6" customHeight="1" x14ac:dyDescent="0.2">
      <c r="A3748" s="113"/>
      <c r="B3748" s="113"/>
      <c r="C3748" s="113"/>
      <c r="D3748" s="113"/>
      <c r="E3748" s="113"/>
    </row>
    <row r="3749" spans="1:5" ht="12.6" customHeight="1" x14ac:dyDescent="0.2">
      <c r="A3749" s="113"/>
      <c r="B3749" s="113"/>
      <c r="C3749" s="113"/>
      <c r="D3749" s="113"/>
      <c r="E3749" s="113"/>
    </row>
    <row r="3750" spans="1:5" ht="12.6" customHeight="1" x14ac:dyDescent="0.2">
      <c r="A3750" s="113"/>
      <c r="B3750" s="113"/>
      <c r="C3750" s="113"/>
      <c r="D3750" s="113"/>
      <c r="E3750" s="113"/>
    </row>
    <row r="3751" spans="1:5" ht="12.6" customHeight="1" x14ac:dyDescent="0.2">
      <c r="A3751" s="113"/>
      <c r="B3751" s="113"/>
      <c r="C3751" s="113"/>
      <c r="D3751" s="113"/>
      <c r="E3751" s="113"/>
    </row>
    <row r="3752" spans="1:5" ht="12.6" customHeight="1" x14ac:dyDescent="0.2">
      <c r="A3752" s="113"/>
      <c r="B3752" s="113"/>
      <c r="C3752" s="113"/>
      <c r="D3752" s="113"/>
      <c r="E3752" s="113"/>
    </row>
    <row r="3753" spans="1:5" ht="12.6" customHeight="1" x14ac:dyDescent="0.2">
      <c r="A3753" s="113"/>
      <c r="B3753" s="113"/>
      <c r="C3753" s="113"/>
      <c r="D3753" s="113"/>
      <c r="E3753" s="113"/>
    </row>
    <row r="3754" spans="1:5" ht="12.6" customHeight="1" x14ac:dyDescent="0.2">
      <c r="A3754" s="113"/>
      <c r="B3754" s="113"/>
      <c r="C3754" s="113"/>
      <c r="D3754" s="113"/>
      <c r="E3754" s="113"/>
    </row>
    <row r="3755" spans="1:5" ht="12.6" customHeight="1" x14ac:dyDescent="0.2">
      <c r="A3755" s="113"/>
      <c r="B3755" s="113"/>
      <c r="C3755" s="113"/>
      <c r="D3755" s="113"/>
      <c r="E3755" s="113"/>
    </row>
    <row r="3756" spans="1:5" ht="12.6" customHeight="1" x14ac:dyDescent="0.2">
      <c r="A3756" s="113"/>
      <c r="B3756" s="113"/>
      <c r="C3756" s="113"/>
      <c r="D3756" s="113"/>
      <c r="E3756" s="113"/>
    </row>
    <row r="3757" spans="1:5" ht="12.6" customHeight="1" x14ac:dyDescent="0.2">
      <c r="A3757" s="113"/>
      <c r="B3757" s="113"/>
      <c r="C3757" s="113"/>
      <c r="D3757" s="113"/>
      <c r="E3757" s="113"/>
    </row>
    <row r="3758" spans="1:5" ht="12.6" customHeight="1" x14ac:dyDescent="0.2">
      <c r="A3758" s="113"/>
      <c r="B3758" s="113"/>
      <c r="C3758" s="113"/>
      <c r="D3758" s="113"/>
      <c r="E3758" s="113"/>
    </row>
    <row r="3759" spans="1:5" ht="12.6" customHeight="1" x14ac:dyDescent="0.2">
      <c r="A3759" s="113"/>
      <c r="B3759" s="113"/>
      <c r="C3759" s="113"/>
      <c r="D3759" s="113"/>
      <c r="E3759" s="113"/>
    </row>
    <row r="3760" spans="1:5" ht="12.6" customHeight="1" x14ac:dyDescent="0.2">
      <c r="A3760" s="113"/>
      <c r="B3760" s="113"/>
      <c r="C3760" s="113"/>
      <c r="D3760" s="113"/>
      <c r="E3760" s="113"/>
    </row>
    <row r="3761" spans="1:5" ht="12.6" customHeight="1" x14ac:dyDescent="0.2">
      <c r="A3761" s="113"/>
      <c r="B3761" s="113"/>
      <c r="C3761" s="113"/>
      <c r="D3761" s="113"/>
      <c r="E3761" s="113"/>
    </row>
    <row r="3762" spans="1:5" ht="12.6" customHeight="1" x14ac:dyDescent="0.2">
      <c r="A3762" s="113"/>
      <c r="B3762" s="113"/>
      <c r="C3762" s="113"/>
      <c r="D3762" s="113"/>
      <c r="E3762" s="113"/>
    </row>
    <row r="3763" spans="1:5" ht="12.6" customHeight="1" x14ac:dyDescent="0.2">
      <c r="A3763" s="113"/>
      <c r="B3763" s="113"/>
      <c r="C3763" s="113"/>
      <c r="D3763" s="113"/>
      <c r="E3763" s="113"/>
    </row>
    <row r="3764" spans="1:5" ht="12.6" customHeight="1" x14ac:dyDescent="0.2">
      <c r="A3764" s="113"/>
      <c r="B3764" s="113"/>
      <c r="C3764" s="113"/>
      <c r="D3764" s="113"/>
      <c r="E3764" s="113"/>
    </row>
    <row r="3765" spans="1:5" ht="12.6" customHeight="1" x14ac:dyDescent="0.2">
      <c r="A3765" s="113"/>
      <c r="B3765" s="113"/>
      <c r="C3765" s="113"/>
      <c r="D3765" s="113"/>
      <c r="E3765" s="113"/>
    </row>
    <row r="3766" spans="1:5" ht="12.6" customHeight="1" x14ac:dyDescent="0.2">
      <c r="A3766" s="113"/>
      <c r="B3766" s="113"/>
      <c r="C3766" s="113"/>
      <c r="D3766" s="113"/>
      <c r="E3766" s="113"/>
    </row>
    <row r="3767" spans="1:5" ht="12.6" customHeight="1" x14ac:dyDescent="0.2">
      <c r="A3767" s="113"/>
      <c r="B3767" s="113"/>
      <c r="C3767" s="113"/>
      <c r="D3767" s="113"/>
      <c r="E3767" s="113"/>
    </row>
    <row r="3768" spans="1:5" ht="12.6" customHeight="1" x14ac:dyDescent="0.2">
      <c r="A3768" s="113"/>
      <c r="B3768" s="113"/>
      <c r="C3768" s="113"/>
      <c r="D3768" s="113"/>
      <c r="E3768" s="113"/>
    </row>
    <row r="3769" spans="1:5" ht="12.6" customHeight="1" x14ac:dyDescent="0.2">
      <c r="A3769" s="113"/>
      <c r="B3769" s="113"/>
      <c r="C3769" s="113"/>
      <c r="D3769" s="113"/>
      <c r="E3769" s="113"/>
    </row>
    <row r="3770" spans="1:5" ht="12.6" customHeight="1" x14ac:dyDescent="0.2">
      <c r="A3770" s="113"/>
      <c r="B3770" s="113"/>
      <c r="C3770" s="113"/>
      <c r="D3770" s="113"/>
      <c r="E3770" s="113"/>
    </row>
    <row r="3771" spans="1:5" ht="12.6" customHeight="1" x14ac:dyDescent="0.2">
      <c r="A3771" s="113"/>
      <c r="B3771" s="113"/>
      <c r="C3771" s="113"/>
      <c r="D3771" s="113"/>
      <c r="E3771" s="113"/>
    </row>
    <row r="3772" spans="1:5" ht="12.6" customHeight="1" x14ac:dyDescent="0.2">
      <c r="A3772" s="113"/>
      <c r="B3772" s="113"/>
      <c r="C3772" s="113"/>
      <c r="D3772" s="113"/>
      <c r="E3772" s="113"/>
    </row>
    <row r="3773" spans="1:5" ht="12.6" customHeight="1" x14ac:dyDescent="0.2">
      <c r="A3773" s="113"/>
      <c r="B3773" s="113"/>
      <c r="C3773" s="113"/>
      <c r="D3773" s="113"/>
      <c r="E3773" s="113"/>
    </row>
    <row r="3774" spans="1:5" ht="12.6" customHeight="1" x14ac:dyDescent="0.2">
      <c r="A3774" s="113"/>
      <c r="B3774" s="113"/>
      <c r="C3774" s="113"/>
      <c r="D3774" s="113"/>
      <c r="E3774" s="113"/>
    </row>
    <row r="3775" spans="1:5" ht="12.6" customHeight="1" x14ac:dyDescent="0.2">
      <c r="A3775" s="113"/>
      <c r="B3775" s="113"/>
      <c r="C3775" s="113"/>
      <c r="D3775" s="113"/>
      <c r="E3775" s="113"/>
    </row>
    <row r="3776" spans="1:5" ht="12.6" customHeight="1" x14ac:dyDescent="0.2">
      <c r="A3776" s="113"/>
      <c r="B3776" s="113"/>
      <c r="C3776" s="113"/>
      <c r="D3776" s="113"/>
      <c r="E3776" s="113"/>
    </row>
    <row r="3777" spans="1:5" ht="12.6" customHeight="1" x14ac:dyDescent="0.2">
      <c r="A3777" s="113"/>
      <c r="B3777" s="113"/>
      <c r="C3777" s="113"/>
      <c r="D3777" s="113"/>
      <c r="E3777" s="113"/>
    </row>
    <row r="3778" spans="1:5" ht="12.6" customHeight="1" x14ac:dyDescent="0.2">
      <c r="A3778" s="113"/>
      <c r="B3778" s="113"/>
      <c r="C3778" s="113"/>
      <c r="D3778" s="113"/>
      <c r="E3778" s="113"/>
    </row>
    <row r="3779" spans="1:5" ht="12.6" customHeight="1" x14ac:dyDescent="0.2">
      <c r="A3779" s="113"/>
      <c r="B3779" s="113"/>
      <c r="C3779" s="113"/>
      <c r="D3779" s="113"/>
      <c r="E3779" s="113"/>
    </row>
    <row r="3780" spans="1:5" ht="12.6" customHeight="1" x14ac:dyDescent="0.2">
      <c r="A3780" s="113"/>
      <c r="B3780" s="113"/>
      <c r="C3780" s="113"/>
      <c r="D3780" s="113"/>
      <c r="E3780" s="113"/>
    </row>
    <row r="3781" spans="1:5" ht="12.6" customHeight="1" x14ac:dyDescent="0.2">
      <c r="A3781" s="113"/>
      <c r="B3781" s="113"/>
      <c r="C3781" s="113"/>
      <c r="D3781" s="113"/>
      <c r="E3781" s="113"/>
    </row>
    <row r="3782" spans="1:5" ht="12.6" customHeight="1" x14ac:dyDescent="0.2">
      <c r="A3782" s="113"/>
      <c r="B3782" s="113"/>
      <c r="C3782" s="113"/>
      <c r="D3782" s="113"/>
      <c r="E3782" s="113"/>
    </row>
    <row r="3783" spans="1:5" ht="12.6" customHeight="1" x14ac:dyDescent="0.2">
      <c r="A3783" s="113"/>
      <c r="B3783" s="113"/>
      <c r="C3783" s="113"/>
      <c r="D3783" s="113"/>
      <c r="E3783" s="113"/>
    </row>
    <row r="3784" spans="1:5" ht="12.6" customHeight="1" x14ac:dyDescent="0.2">
      <c r="A3784" s="113"/>
      <c r="B3784" s="113"/>
      <c r="C3784" s="113"/>
      <c r="D3784" s="113"/>
      <c r="E3784" s="113"/>
    </row>
    <row r="3785" spans="1:5" ht="12.6" customHeight="1" x14ac:dyDescent="0.2">
      <c r="A3785" s="113"/>
      <c r="B3785" s="113"/>
      <c r="C3785" s="113"/>
      <c r="D3785" s="113"/>
      <c r="E3785" s="113"/>
    </row>
    <row r="3786" spans="1:5" ht="12.6" customHeight="1" x14ac:dyDescent="0.2">
      <c r="A3786" s="113"/>
      <c r="B3786" s="113"/>
      <c r="C3786" s="113"/>
      <c r="D3786" s="113"/>
      <c r="E3786" s="113"/>
    </row>
    <row r="3787" spans="1:5" ht="12.6" customHeight="1" x14ac:dyDescent="0.2">
      <c r="A3787" s="113"/>
      <c r="B3787" s="113"/>
      <c r="C3787" s="113"/>
      <c r="D3787" s="113"/>
      <c r="E3787" s="113"/>
    </row>
    <row r="3788" spans="1:5" ht="12.6" customHeight="1" x14ac:dyDescent="0.2">
      <c r="A3788" s="113"/>
      <c r="B3788" s="113"/>
      <c r="C3788" s="113"/>
      <c r="D3788" s="113"/>
      <c r="E3788" s="113"/>
    </row>
    <row r="3789" spans="1:5" ht="12.6" customHeight="1" x14ac:dyDescent="0.2">
      <c r="A3789" s="113"/>
      <c r="B3789" s="113"/>
      <c r="C3789" s="113"/>
      <c r="D3789" s="113"/>
      <c r="E3789" s="113"/>
    </row>
    <row r="3790" spans="1:5" ht="12.6" customHeight="1" x14ac:dyDescent="0.2">
      <c r="A3790" s="113"/>
      <c r="B3790" s="113"/>
      <c r="C3790" s="113"/>
      <c r="D3790" s="113"/>
      <c r="E3790" s="113"/>
    </row>
    <row r="3791" spans="1:5" ht="12.6" customHeight="1" x14ac:dyDescent="0.2">
      <c r="A3791" s="113"/>
      <c r="B3791" s="113"/>
      <c r="C3791" s="113"/>
      <c r="D3791" s="113"/>
      <c r="E3791" s="113"/>
    </row>
    <row r="3792" spans="1:5" ht="12.6" customHeight="1" x14ac:dyDescent="0.2">
      <c r="A3792" s="113"/>
      <c r="B3792" s="113"/>
      <c r="C3792" s="113"/>
      <c r="D3792" s="113"/>
      <c r="E3792" s="113"/>
    </row>
    <row r="3793" spans="1:5" ht="12.6" customHeight="1" x14ac:dyDescent="0.2">
      <c r="A3793" s="113"/>
      <c r="B3793" s="113"/>
      <c r="C3793" s="113"/>
      <c r="D3793" s="113"/>
      <c r="E3793" s="113"/>
    </row>
    <row r="3794" spans="1:5" ht="12.6" customHeight="1" x14ac:dyDescent="0.2">
      <c r="A3794" s="113"/>
      <c r="B3794" s="113"/>
      <c r="C3794" s="113"/>
      <c r="D3794" s="113"/>
      <c r="E3794" s="113"/>
    </row>
    <row r="3795" spans="1:5" ht="12.6" customHeight="1" x14ac:dyDescent="0.2">
      <c r="A3795" s="113"/>
      <c r="B3795" s="113"/>
      <c r="C3795" s="113"/>
      <c r="D3795" s="113"/>
      <c r="E3795" s="113"/>
    </row>
    <row r="3796" spans="1:5" ht="12.6" customHeight="1" x14ac:dyDescent="0.2">
      <c r="A3796" s="113"/>
      <c r="B3796" s="113"/>
      <c r="C3796" s="113"/>
      <c r="D3796" s="113"/>
      <c r="E3796" s="113"/>
    </row>
    <row r="3797" spans="1:5" ht="12.6" customHeight="1" x14ac:dyDescent="0.2">
      <c r="A3797" s="113"/>
      <c r="B3797" s="113"/>
      <c r="C3797" s="113"/>
      <c r="D3797" s="113"/>
      <c r="E3797" s="113"/>
    </row>
    <row r="3798" spans="1:5" ht="12.6" customHeight="1" x14ac:dyDescent="0.2">
      <c r="A3798" s="113"/>
      <c r="B3798" s="113"/>
      <c r="C3798" s="113"/>
      <c r="D3798" s="113"/>
      <c r="E3798" s="113"/>
    </row>
    <row r="3799" spans="1:5" ht="12.6" customHeight="1" x14ac:dyDescent="0.2">
      <c r="A3799" s="113"/>
      <c r="B3799" s="113"/>
      <c r="C3799" s="113"/>
      <c r="D3799" s="113"/>
      <c r="E3799" s="113"/>
    </row>
    <row r="3800" spans="1:5" ht="12.6" customHeight="1" x14ac:dyDescent="0.2">
      <c r="A3800" s="113"/>
      <c r="B3800" s="113"/>
      <c r="C3800" s="113"/>
      <c r="D3800" s="113"/>
      <c r="E3800" s="113"/>
    </row>
    <row r="3801" spans="1:5" ht="12.6" customHeight="1" x14ac:dyDescent="0.2">
      <c r="A3801" s="113"/>
      <c r="B3801" s="113"/>
      <c r="C3801" s="113"/>
      <c r="D3801" s="113"/>
      <c r="E3801" s="113"/>
    </row>
    <row r="3802" spans="1:5" ht="12.6" customHeight="1" x14ac:dyDescent="0.2">
      <c r="A3802" s="113"/>
      <c r="B3802" s="113"/>
      <c r="C3802" s="113"/>
      <c r="D3802" s="113"/>
      <c r="E3802" s="113"/>
    </row>
    <row r="3803" spans="1:5" ht="12.6" customHeight="1" x14ac:dyDescent="0.2">
      <c r="A3803" s="113"/>
      <c r="B3803" s="113"/>
      <c r="C3803" s="113"/>
      <c r="D3803" s="113"/>
      <c r="E3803" s="113"/>
    </row>
    <row r="3804" spans="1:5" ht="12.6" customHeight="1" x14ac:dyDescent="0.2">
      <c r="A3804" s="113"/>
      <c r="B3804" s="113"/>
      <c r="C3804" s="113"/>
      <c r="D3804" s="113"/>
      <c r="E3804" s="113"/>
    </row>
    <row r="3805" spans="1:5" ht="12.6" customHeight="1" x14ac:dyDescent="0.2">
      <c r="A3805" s="113"/>
      <c r="B3805" s="113"/>
      <c r="C3805" s="113"/>
      <c r="D3805" s="113"/>
      <c r="E3805" s="113"/>
    </row>
    <row r="3806" spans="1:5" ht="12.6" customHeight="1" x14ac:dyDescent="0.2">
      <c r="A3806" s="113"/>
      <c r="B3806" s="113"/>
      <c r="C3806" s="113"/>
      <c r="D3806" s="113"/>
      <c r="E3806" s="113"/>
    </row>
    <row r="3807" spans="1:5" ht="12.6" customHeight="1" x14ac:dyDescent="0.2">
      <c r="A3807" s="113"/>
      <c r="B3807" s="113"/>
      <c r="C3807" s="113"/>
      <c r="D3807" s="113"/>
      <c r="E3807" s="113"/>
    </row>
    <row r="3808" spans="1:5" ht="12.6" customHeight="1" x14ac:dyDescent="0.2">
      <c r="A3808" s="113"/>
      <c r="B3808" s="113"/>
      <c r="C3808" s="113"/>
      <c r="D3808" s="113"/>
      <c r="E3808" s="113"/>
    </row>
    <row r="3809" spans="1:5" ht="12.6" customHeight="1" x14ac:dyDescent="0.2">
      <c r="A3809" s="113"/>
      <c r="B3809" s="113"/>
      <c r="C3809" s="113"/>
      <c r="D3809" s="113"/>
      <c r="E3809" s="113"/>
    </row>
    <row r="3810" spans="1:5" ht="12.6" customHeight="1" x14ac:dyDescent="0.2">
      <c r="A3810" s="113"/>
      <c r="B3810" s="113"/>
      <c r="C3810" s="113"/>
      <c r="D3810" s="113"/>
      <c r="E3810" s="113"/>
    </row>
    <row r="3811" spans="1:5" ht="12.6" customHeight="1" x14ac:dyDescent="0.2">
      <c r="A3811" s="113"/>
      <c r="B3811" s="113"/>
      <c r="C3811" s="113"/>
      <c r="D3811" s="113"/>
      <c r="E3811" s="113"/>
    </row>
    <row r="3812" spans="1:5" ht="12.6" customHeight="1" x14ac:dyDescent="0.2">
      <c r="A3812" s="113"/>
      <c r="B3812" s="113"/>
      <c r="C3812" s="113"/>
      <c r="D3812" s="113"/>
      <c r="E3812" s="113"/>
    </row>
    <row r="3813" spans="1:5" ht="12.6" customHeight="1" x14ac:dyDescent="0.2">
      <c r="A3813" s="113"/>
      <c r="B3813" s="113"/>
      <c r="C3813" s="113"/>
      <c r="D3813" s="113"/>
      <c r="E3813" s="113"/>
    </row>
    <row r="3814" spans="1:5" ht="12.6" customHeight="1" x14ac:dyDescent="0.2">
      <c r="A3814" s="113"/>
      <c r="B3814" s="113"/>
      <c r="C3814" s="113"/>
      <c r="D3814" s="113"/>
      <c r="E3814" s="113"/>
    </row>
    <row r="3815" spans="1:5" ht="12.6" customHeight="1" x14ac:dyDescent="0.2">
      <c r="A3815" s="113"/>
      <c r="B3815" s="113"/>
      <c r="C3815" s="113"/>
      <c r="D3815" s="113"/>
      <c r="E3815" s="113"/>
    </row>
    <row r="3816" spans="1:5" ht="12.6" customHeight="1" x14ac:dyDescent="0.2">
      <c r="A3816" s="113"/>
      <c r="B3816" s="113"/>
      <c r="C3816" s="113"/>
      <c r="D3816" s="113"/>
      <c r="E3816" s="113"/>
    </row>
    <row r="3817" spans="1:5" ht="12.6" customHeight="1" x14ac:dyDescent="0.2">
      <c r="A3817" s="113"/>
      <c r="B3817" s="113"/>
      <c r="C3817" s="113"/>
      <c r="D3817" s="113"/>
      <c r="E3817" s="113"/>
    </row>
    <row r="3818" spans="1:5" ht="12.6" customHeight="1" x14ac:dyDescent="0.2">
      <c r="A3818" s="113"/>
      <c r="B3818" s="113"/>
      <c r="C3818" s="113"/>
      <c r="D3818" s="113"/>
      <c r="E3818" s="113"/>
    </row>
    <row r="3819" spans="1:5" ht="12.6" customHeight="1" x14ac:dyDescent="0.2">
      <c r="A3819" s="113"/>
      <c r="B3819" s="113"/>
      <c r="C3819" s="113"/>
      <c r="D3819" s="113"/>
      <c r="E3819" s="113"/>
    </row>
    <row r="3820" spans="1:5" ht="12.6" customHeight="1" x14ac:dyDescent="0.2">
      <c r="A3820" s="113"/>
      <c r="B3820" s="113"/>
      <c r="C3820" s="113"/>
      <c r="D3820" s="113"/>
      <c r="E3820" s="113"/>
    </row>
    <row r="3821" spans="1:5" ht="12.6" customHeight="1" x14ac:dyDescent="0.2">
      <c r="A3821" s="113"/>
      <c r="B3821" s="113"/>
      <c r="C3821" s="113"/>
      <c r="D3821" s="113"/>
      <c r="E3821" s="113"/>
    </row>
    <row r="3822" spans="1:5" ht="12.6" customHeight="1" x14ac:dyDescent="0.2">
      <c r="A3822" s="113"/>
      <c r="B3822" s="113"/>
      <c r="C3822" s="113"/>
      <c r="D3822" s="113"/>
      <c r="E3822" s="113"/>
    </row>
    <row r="3823" spans="1:5" ht="12.6" customHeight="1" x14ac:dyDescent="0.2">
      <c r="A3823" s="113"/>
      <c r="B3823" s="113"/>
      <c r="C3823" s="113"/>
      <c r="D3823" s="113"/>
      <c r="E3823" s="113"/>
    </row>
    <row r="3824" spans="1:5" ht="12.6" customHeight="1" x14ac:dyDescent="0.2">
      <c r="A3824" s="113"/>
      <c r="B3824" s="113"/>
      <c r="C3824" s="113"/>
      <c r="D3824" s="113"/>
      <c r="E3824" s="113"/>
    </row>
    <row r="3825" spans="1:5" ht="12.6" customHeight="1" x14ac:dyDescent="0.2">
      <c r="A3825" s="113"/>
      <c r="B3825" s="113"/>
      <c r="C3825" s="113"/>
      <c r="D3825" s="113"/>
      <c r="E3825" s="113"/>
    </row>
    <row r="3826" spans="1:5" ht="12.6" customHeight="1" x14ac:dyDescent="0.2">
      <c r="A3826" s="113"/>
      <c r="B3826" s="113"/>
      <c r="C3826" s="113"/>
      <c r="D3826" s="113"/>
      <c r="E3826" s="113"/>
    </row>
    <row r="3827" spans="1:5" ht="12.6" customHeight="1" x14ac:dyDescent="0.2">
      <c r="A3827" s="113"/>
      <c r="B3827" s="113"/>
      <c r="C3827" s="113"/>
      <c r="D3827" s="113"/>
      <c r="E3827" s="113"/>
    </row>
    <row r="3828" spans="1:5" ht="12.6" customHeight="1" x14ac:dyDescent="0.2">
      <c r="A3828" s="113"/>
      <c r="B3828" s="113"/>
      <c r="C3828" s="113"/>
      <c r="D3828" s="113"/>
      <c r="E3828" s="113"/>
    </row>
    <row r="3829" spans="1:5" ht="12.6" customHeight="1" x14ac:dyDescent="0.2">
      <c r="A3829" s="113"/>
      <c r="B3829" s="113"/>
      <c r="C3829" s="113"/>
      <c r="D3829" s="113"/>
      <c r="E3829" s="113"/>
    </row>
    <row r="3830" spans="1:5" ht="12.6" customHeight="1" x14ac:dyDescent="0.2">
      <c r="A3830" s="113"/>
      <c r="B3830" s="113"/>
      <c r="C3830" s="113"/>
      <c r="D3830" s="113"/>
      <c r="E3830" s="113"/>
    </row>
    <row r="3831" spans="1:5" ht="12.6" customHeight="1" x14ac:dyDescent="0.2">
      <c r="A3831" s="113"/>
      <c r="B3831" s="113"/>
      <c r="C3831" s="113"/>
      <c r="D3831" s="113"/>
      <c r="E3831" s="113"/>
    </row>
    <row r="3832" spans="1:5" ht="12.6" customHeight="1" x14ac:dyDescent="0.2">
      <c r="A3832" s="113"/>
      <c r="B3832" s="113"/>
      <c r="C3832" s="113"/>
      <c r="D3832" s="113"/>
      <c r="E3832" s="113"/>
    </row>
    <row r="3833" spans="1:5" ht="12.6" customHeight="1" x14ac:dyDescent="0.2">
      <c r="A3833" s="113"/>
      <c r="B3833" s="113"/>
      <c r="C3833" s="113"/>
      <c r="D3833" s="113"/>
      <c r="E3833" s="113"/>
    </row>
    <row r="3834" spans="1:5" ht="12.6" customHeight="1" x14ac:dyDescent="0.2">
      <c r="A3834" s="113"/>
      <c r="B3834" s="113"/>
      <c r="C3834" s="113"/>
      <c r="D3834" s="113"/>
      <c r="E3834" s="113"/>
    </row>
    <row r="3835" spans="1:5" ht="12.6" customHeight="1" x14ac:dyDescent="0.2">
      <c r="A3835" s="113"/>
      <c r="B3835" s="113"/>
      <c r="C3835" s="113"/>
      <c r="D3835" s="113"/>
      <c r="E3835" s="113"/>
    </row>
    <row r="3836" spans="1:5" ht="12.6" customHeight="1" x14ac:dyDescent="0.2">
      <c r="A3836" s="113"/>
      <c r="B3836" s="113"/>
      <c r="C3836" s="113"/>
      <c r="D3836" s="113"/>
      <c r="E3836" s="113"/>
    </row>
    <row r="3837" spans="1:5" ht="12.6" customHeight="1" x14ac:dyDescent="0.2">
      <c r="A3837" s="113"/>
      <c r="B3837" s="113"/>
      <c r="C3837" s="113"/>
      <c r="D3837" s="113"/>
      <c r="E3837" s="113"/>
    </row>
    <row r="3838" spans="1:5" ht="12.6" customHeight="1" x14ac:dyDescent="0.2">
      <c r="A3838" s="113"/>
      <c r="B3838" s="113"/>
      <c r="C3838" s="113"/>
      <c r="D3838" s="113"/>
      <c r="E3838" s="113"/>
    </row>
    <row r="3839" spans="1:5" ht="12.6" customHeight="1" x14ac:dyDescent="0.2">
      <c r="A3839" s="113"/>
      <c r="B3839" s="113"/>
      <c r="C3839" s="113"/>
      <c r="D3839" s="113"/>
      <c r="E3839" s="113"/>
    </row>
    <row r="3840" spans="1:5" ht="12.6" customHeight="1" x14ac:dyDescent="0.2">
      <c r="A3840" s="113"/>
      <c r="B3840" s="113"/>
      <c r="C3840" s="113"/>
      <c r="D3840" s="113"/>
      <c r="E3840" s="113"/>
    </row>
    <row r="3841" spans="1:5" ht="12.6" customHeight="1" x14ac:dyDescent="0.2">
      <c r="A3841" s="113"/>
      <c r="B3841" s="113"/>
      <c r="C3841" s="113"/>
      <c r="D3841" s="113"/>
      <c r="E3841" s="113"/>
    </row>
    <row r="3842" spans="1:5" ht="12.6" customHeight="1" x14ac:dyDescent="0.2">
      <c r="A3842" s="113"/>
      <c r="B3842" s="113"/>
      <c r="C3842" s="113"/>
      <c r="D3842" s="113"/>
      <c r="E3842" s="113"/>
    </row>
    <row r="3843" spans="1:5" ht="12.6" customHeight="1" x14ac:dyDescent="0.2">
      <c r="A3843" s="113"/>
      <c r="B3843" s="113"/>
      <c r="C3843" s="113"/>
      <c r="D3843" s="113"/>
      <c r="E3843" s="113"/>
    </row>
    <row r="3844" spans="1:5" ht="12.6" customHeight="1" x14ac:dyDescent="0.2">
      <c r="A3844" s="113"/>
      <c r="B3844" s="113"/>
      <c r="C3844" s="113"/>
      <c r="D3844" s="113"/>
      <c r="E3844" s="113"/>
    </row>
    <row r="3845" spans="1:5" ht="12.6" customHeight="1" x14ac:dyDescent="0.2">
      <c r="A3845" s="113"/>
      <c r="B3845" s="113"/>
      <c r="C3845" s="113"/>
      <c r="D3845" s="113"/>
      <c r="E3845" s="113"/>
    </row>
    <row r="3846" spans="1:5" ht="12.6" customHeight="1" x14ac:dyDescent="0.2">
      <c r="A3846" s="113"/>
      <c r="B3846" s="113"/>
      <c r="C3846" s="113"/>
      <c r="D3846" s="113"/>
      <c r="E3846" s="113"/>
    </row>
    <row r="3847" spans="1:5" ht="12.6" customHeight="1" x14ac:dyDescent="0.2">
      <c r="A3847" s="113"/>
      <c r="B3847" s="113"/>
      <c r="C3847" s="113"/>
      <c r="D3847" s="113"/>
      <c r="E3847" s="113"/>
    </row>
    <row r="3848" spans="1:5" ht="12.6" customHeight="1" x14ac:dyDescent="0.2">
      <c r="A3848" s="113"/>
      <c r="B3848" s="113"/>
      <c r="C3848" s="113"/>
      <c r="D3848" s="113"/>
      <c r="E3848" s="113"/>
    </row>
    <row r="3849" spans="1:5" ht="12.6" customHeight="1" x14ac:dyDescent="0.2">
      <c r="A3849" s="113"/>
      <c r="B3849" s="113"/>
      <c r="C3849" s="113"/>
      <c r="D3849" s="113"/>
      <c r="E3849" s="113"/>
    </row>
    <row r="3850" spans="1:5" ht="12.6" customHeight="1" x14ac:dyDescent="0.2">
      <c r="A3850" s="113"/>
      <c r="B3850" s="113"/>
      <c r="C3850" s="113"/>
      <c r="D3850" s="113"/>
      <c r="E3850" s="113"/>
    </row>
    <row r="3851" spans="1:5" ht="12.6" customHeight="1" x14ac:dyDescent="0.2">
      <c r="A3851" s="113"/>
      <c r="B3851" s="113"/>
      <c r="C3851" s="113"/>
      <c r="D3851" s="113"/>
      <c r="E3851" s="113"/>
    </row>
    <row r="3852" spans="1:5" ht="12.6" customHeight="1" x14ac:dyDescent="0.2">
      <c r="A3852" s="113"/>
      <c r="B3852" s="113"/>
      <c r="C3852" s="113"/>
      <c r="D3852" s="113"/>
      <c r="E3852" s="113"/>
    </row>
    <row r="3853" spans="1:5" ht="12.6" customHeight="1" x14ac:dyDescent="0.2">
      <c r="A3853" s="113"/>
      <c r="B3853" s="113"/>
      <c r="C3853" s="113"/>
      <c r="D3853" s="113"/>
      <c r="E3853" s="113"/>
    </row>
    <row r="3854" spans="1:5" ht="12.6" customHeight="1" x14ac:dyDescent="0.2">
      <c r="A3854" s="113"/>
      <c r="B3854" s="113"/>
      <c r="C3854" s="113"/>
      <c r="D3854" s="113"/>
      <c r="E3854" s="113"/>
    </row>
    <row r="3855" spans="1:5" ht="12.6" customHeight="1" x14ac:dyDescent="0.2">
      <c r="A3855" s="113"/>
      <c r="B3855" s="113"/>
      <c r="C3855" s="113"/>
      <c r="D3855" s="113"/>
      <c r="E3855" s="113"/>
    </row>
    <row r="3856" spans="1:5" ht="12.6" customHeight="1" x14ac:dyDescent="0.2">
      <c r="A3856" s="113"/>
      <c r="B3856" s="113"/>
      <c r="C3856" s="113"/>
      <c r="D3856" s="113"/>
      <c r="E3856" s="113"/>
    </row>
    <row r="3857" spans="1:5" ht="12.6" customHeight="1" x14ac:dyDescent="0.2">
      <c r="A3857" s="113"/>
      <c r="B3857" s="113"/>
      <c r="C3857" s="113"/>
      <c r="D3857" s="113"/>
      <c r="E3857" s="113"/>
    </row>
    <row r="3858" spans="1:5" ht="12.6" customHeight="1" x14ac:dyDescent="0.2">
      <c r="A3858" s="113"/>
      <c r="B3858" s="113"/>
      <c r="C3858" s="113"/>
      <c r="D3858" s="113"/>
      <c r="E3858" s="113"/>
    </row>
    <row r="3859" spans="1:5" ht="12.6" customHeight="1" x14ac:dyDescent="0.2">
      <c r="A3859" s="113"/>
      <c r="B3859" s="113"/>
      <c r="C3859" s="113"/>
      <c r="D3859" s="113"/>
      <c r="E3859" s="113"/>
    </row>
    <row r="3860" spans="1:5" ht="12.6" customHeight="1" x14ac:dyDescent="0.2">
      <c r="A3860" s="113"/>
      <c r="B3860" s="113"/>
      <c r="C3860" s="113"/>
      <c r="D3860" s="113"/>
      <c r="E3860" s="113"/>
    </row>
    <row r="3861" spans="1:5" ht="12.6" customHeight="1" x14ac:dyDescent="0.2">
      <c r="A3861" s="113"/>
      <c r="B3861" s="113"/>
      <c r="C3861" s="113"/>
      <c r="D3861" s="113"/>
      <c r="E3861" s="113"/>
    </row>
    <row r="3862" spans="1:5" ht="12.6" customHeight="1" x14ac:dyDescent="0.2">
      <c r="A3862" s="113"/>
      <c r="B3862" s="113"/>
      <c r="C3862" s="113"/>
      <c r="D3862" s="113"/>
      <c r="E3862" s="113"/>
    </row>
    <row r="3863" spans="1:5" ht="12.6" customHeight="1" x14ac:dyDescent="0.2">
      <c r="A3863" s="113"/>
      <c r="B3863" s="113"/>
      <c r="C3863" s="113"/>
      <c r="D3863" s="113"/>
      <c r="E3863" s="113"/>
    </row>
    <row r="3864" spans="1:5" ht="12.6" customHeight="1" x14ac:dyDescent="0.2">
      <c r="A3864" s="113"/>
      <c r="B3864" s="113"/>
      <c r="C3864" s="113"/>
      <c r="D3864" s="113"/>
      <c r="E3864" s="113"/>
    </row>
    <row r="3865" spans="1:5" ht="12.6" customHeight="1" x14ac:dyDescent="0.2">
      <c r="A3865" s="113"/>
      <c r="B3865" s="113"/>
      <c r="C3865" s="113"/>
      <c r="D3865" s="113"/>
      <c r="E3865" s="113"/>
    </row>
    <row r="3866" spans="1:5" ht="12.6" customHeight="1" x14ac:dyDescent="0.2">
      <c r="A3866" s="113"/>
      <c r="B3866" s="113"/>
      <c r="C3866" s="113"/>
      <c r="D3866" s="113"/>
      <c r="E3866" s="113"/>
    </row>
    <row r="3867" spans="1:5" ht="12.6" customHeight="1" x14ac:dyDescent="0.2">
      <c r="A3867" s="113"/>
      <c r="B3867" s="113"/>
      <c r="C3867" s="113"/>
      <c r="D3867" s="113"/>
      <c r="E3867" s="113"/>
    </row>
    <row r="3868" spans="1:5" ht="12.6" customHeight="1" x14ac:dyDescent="0.2">
      <c r="A3868" s="113"/>
      <c r="B3868" s="113"/>
      <c r="C3868" s="113"/>
      <c r="D3868" s="113"/>
      <c r="E3868" s="113"/>
    </row>
    <row r="3869" spans="1:5" ht="12.6" customHeight="1" x14ac:dyDescent="0.2">
      <c r="A3869" s="113"/>
      <c r="B3869" s="113"/>
      <c r="C3869" s="113"/>
      <c r="D3869" s="113"/>
      <c r="E3869" s="113"/>
    </row>
    <row r="3870" spans="1:5" ht="12.6" customHeight="1" x14ac:dyDescent="0.2">
      <c r="A3870" s="113"/>
      <c r="B3870" s="113"/>
      <c r="C3870" s="113"/>
      <c r="D3870" s="113"/>
      <c r="E3870" s="113"/>
    </row>
    <row r="3871" spans="1:5" ht="12.6" customHeight="1" x14ac:dyDescent="0.2">
      <c r="A3871" s="113"/>
      <c r="B3871" s="113"/>
      <c r="C3871" s="113"/>
      <c r="D3871" s="113"/>
      <c r="E3871" s="113"/>
    </row>
    <row r="3872" spans="1:5" ht="12.6" customHeight="1" x14ac:dyDescent="0.2">
      <c r="A3872" s="113"/>
      <c r="B3872" s="113"/>
      <c r="C3872" s="113"/>
      <c r="D3872" s="113"/>
      <c r="E3872" s="113"/>
    </row>
    <row r="3873" spans="1:5" ht="12.6" customHeight="1" x14ac:dyDescent="0.2">
      <c r="A3873" s="113"/>
      <c r="B3873" s="113"/>
      <c r="C3873" s="113"/>
      <c r="D3873" s="113"/>
      <c r="E3873" s="113"/>
    </row>
    <row r="3874" spans="1:5" ht="12.6" customHeight="1" x14ac:dyDescent="0.2">
      <c r="A3874" s="113"/>
      <c r="B3874" s="113"/>
      <c r="C3874" s="113"/>
      <c r="D3874" s="113"/>
      <c r="E3874" s="113"/>
    </row>
    <row r="3875" spans="1:5" ht="12.6" customHeight="1" x14ac:dyDescent="0.2">
      <c r="A3875" s="113"/>
      <c r="B3875" s="113"/>
      <c r="C3875" s="113"/>
      <c r="D3875" s="113"/>
      <c r="E3875" s="113"/>
    </row>
    <row r="3876" spans="1:5" ht="12.6" customHeight="1" x14ac:dyDescent="0.2">
      <c r="A3876" s="113"/>
      <c r="B3876" s="113"/>
      <c r="C3876" s="113"/>
      <c r="D3876" s="113"/>
      <c r="E3876" s="113"/>
    </row>
    <row r="3877" spans="1:5" ht="12.6" customHeight="1" x14ac:dyDescent="0.2">
      <c r="A3877" s="113"/>
      <c r="B3877" s="113"/>
      <c r="C3877" s="113"/>
      <c r="D3877" s="113"/>
      <c r="E3877" s="113"/>
    </row>
    <row r="3878" spans="1:5" ht="12.6" customHeight="1" x14ac:dyDescent="0.2">
      <c r="A3878" s="113"/>
      <c r="B3878" s="113"/>
      <c r="C3878" s="113"/>
      <c r="D3878" s="113"/>
      <c r="E3878" s="113"/>
    </row>
    <row r="3879" spans="1:5" ht="12.6" customHeight="1" x14ac:dyDescent="0.2">
      <c r="A3879" s="113"/>
      <c r="B3879" s="113"/>
      <c r="C3879" s="113"/>
      <c r="D3879" s="113"/>
      <c r="E3879" s="113"/>
    </row>
    <row r="3880" spans="1:5" ht="12.6" customHeight="1" x14ac:dyDescent="0.2">
      <c r="A3880" s="113"/>
      <c r="B3880" s="113"/>
      <c r="C3880" s="113"/>
      <c r="D3880" s="113"/>
      <c r="E3880" s="113"/>
    </row>
    <row r="3881" spans="1:5" ht="12.6" customHeight="1" x14ac:dyDescent="0.2">
      <c r="A3881" s="113"/>
      <c r="B3881" s="113"/>
      <c r="C3881" s="113"/>
      <c r="D3881" s="113"/>
      <c r="E3881" s="113"/>
    </row>
    <row r="3882" spans="1:5" ht="12.6" customHeight="1" x14ac:dyDescent="0.2">
      <c r="A3882" s="113"/>
      <c r="B3882" s="113"/>
      <c r="C3882" s="113"/>
      <c r="D3882" s="113"/>
      <c r="E3882" s="113"/>
    </row>
    <row r="3883" spans="1:5" ht="12.6" customHeight="1" x14ac:dyDescent="0.2">
      <c r="A3883" s="113"/>
      <c r="B3883" s="113"/>
      <c r="C3883" s="113"/>
      <c r="D3883" s="113"/>
      <c r="E3883" s="113"/>
    </row>
    <row r="3884" spans="1:5" ht="12.6" customHeight="1" x14ac:dyDescent="0.2">
      <c r="A3884" s="113"/>
      <c r="B3884" s="113"/>
      <c r="C3884" s="113"/>
      <c r="D3884" s="113"/>
      <c r="E3884" s="113"/>
    </row>
    <row r="3885" spans="1:5" ht="12.6" customHeight="1" x14ac:dyDescent="0.2">
      <c r="A3885" s="113"/>
      <c r="B3885" s="113"/>
      <c r="C3885" s="113"/>
      <c r="D3885" s="113"/>
      <c r="E3885" s="113"/>
    </row>
    <row r="3886" spans="1:5" ht="12.6" customHeight="1" x14ac:dyDescent="0.2">
      <c r="A3886" s="113"/>
      <c r="B3886" s="113"/>
      <c r="C3886" s="113"/>
      <c r="D3886" s="113"/>
      <c r="E3886" s="113"/>
    </row>
    <row r="3887" spans="1:5" ht="12.6" customHeight="1" x14ac:dyDescent="0.2">
      <c r="A3887" s="113"/>
      <c r="B3887" s="113"/>
      <c r="C3887" s="113"/>
      <c r="D3887" s="113"/>
      <c r="E3887" s="113"/>
    </row>
    <row r="3888" spans="1:5" ht="12.6" customHeight="1" x14ac:dyDescent="0.2">
      <c r="A3888" s="113"/>
      <c r="B3888" s="113"/>
      <c r="C3888" s="113"/>
      <c r="D3888" s="113"/>
      <c r="E3888" s="113"/>
    </row>
    <row r="3889" spans="1:5" ht="12.6" customHeight="1" x14ac:dyDescent="0.2">
      <c r="A3889" s="113"/>
      <c r="B3889" s="113"/>
      <c r="C3889" s="113"/>
      <c r="D3889" s="113"/>
      <c r="E3889" s="113"/>
    </row>
    <row r="3890" spans="1:5" ht="12.6" customHeight="1" x14ac:dyDescent="0.2">
      <c r="A3890" s="113"/>
      <c r="B3890" s="113"/>
      <c r="C3890" s="113"/>
      <c r="D3890" s="113"/>
      <c r="E3890" s="113"/>
    </row>
    <row r="3891" spans="1:5" ht="12.6" customHeight="1" x14ac:dyDescent="0.2">
      <c r="A3891" s="113"/>
      <c r="B3891" s="113"/>
      <c r="C3891" s="113"/>
      <c r="D3891" s="113"/>
      <c r="E3891" s="113"/>
    </row>
    <row r="3892" spans="1:5" ht="12.6" customHeight="1" x14ac:dyDescent="0.2">
      <c r="A3892" s="113"/>
      <c r="B3892" s="113"/>
      <c r="C3892" s="113"/>
      <c r="D3892" s="113"/>
      <c r="E3892" s="113"/>
    </row>
    <row r="3893" spans="1:5" ht="12.6" customHeight="1" x14ac:dyDescent="0.2">
      <c r="A3893" s="113"/>
      <c r="B3893" s="113"/>
      <c r="C3893" s="113"/>
      <c r="D3893" s="113"/>
      <c r="E3893" s="113"/>
    </row>
    <row r="3894" spans="1:5" ht="12.6" customHeight="1" x14ac:dyDescent="0.2">
      <c r="A3894" s="113"/>
      <c r="B3894" s="113"/>
      <c r="C3894" s="113"/>
      <c r="D3894" s="113"/>
      <c r="E3894" s="113"/>
    </row>
    <row r="3895" spans="1:5" ht="12.6" customHeight="1" x14ac:dyDescent="0.2">
      <c r="A3895" s="113"/>
      <c r="B3895" s="113"/>
      <c r="C3895" s="113"/>
      <c r="D3895" s="113"/>
      <c r="E3895" s="113"/>
    </row>
    <row r="3896" spans="1:5" ht="12.6" customHeight="1" x14ac:dyDescent="0.2">
      <c r="A3896" s="113"/>
      <c r="B3896" s="113"/>
      <c r="C3896" s="113"/>
      <c r="D3896" s="113"/>
      <c r="E3896" s="113"/>
    </row>
    <row r="3897" spans="1:5" ht="12.6" customHeight="1" x14ac:dyDescent="0.2">
      <c r="A3897" s="113"/>
      <c r="B3897" s="113"/>
      <c r="C3897" s="113"/>
      <c r="D3897" s="113"/>
      <c r="E3897" s="113"/>
    </row>
    <row r="3898" spans="1:5" ht="12.6" customHeight="1" x14ac:dyDescent="0.2">
      <c r="A3898" s="113"/>
      <c r="B3898" s="113"/>
      <c r="C3898" s="113"/>
      <c r="D3898" s="113"/>
      <c r="E3898" s="113"/>
    </row>
    <row r="3899" spans="1:5" ht="12.6" customHeight="1" x14ac:dyDescent="0.2">
      <c r="A3899" s="113"/>
      <c r="B3899" s="113"/>
      <c r="C3899" s="113"/>
      <c r="D3899" s="113"/>
      <c r="E3899" s="113"/>
    </row>
    <row r="3900" spans="1:5" ht="12.6" customHeight="1" x14ac:dyDescent="0.2">
      <c r="A3900" s="113"/>
      <c r="B3900" s="113"/>
      <c r="C3900" s="113"/>
      <c r="D3900" s="113"/>
      <c r="E3900" s="113"/>
    </row>
    <row r="3901" spans="1:5" ht="12.6" customHeight="1" x14ac:dyDescent="0.2">
      <c r="A3901" s="113"/>
      <c r="B3901" s="113"/>
      <c r="C3901" s="113"/>
      <c r="D3901" s="113"/>
      <c r="E3901" s="113"/>
    </row>
    <row r="3902" spans="1:5" ht="12.6" customHeight="1" x14ac:dyDescent="0.2">
      <c r="A3902" s="113"/>
      <c r="B3902" s="113"/>
      <c r="C3902" s="113"/>
      <c r="D3902" s="113"/>
      <c r="E3902" s="113"/>
    </row>
    <row r="3903" spans="1:5" ht="12.6" customHeight="1" x14ac:dyDescent="0.2">
      <c r="A3903" s="113"/>
      <c r="B3903" s="113"/>
      <c r="C3903" s="113"/>
      <c r="D3903" s="113"/>
      <c r="E3903" s="113"/>
    </row>
    <row r="3904" spans="1:5" ht="12.6" customHeight="1" x14ac:dyDescent="0.2">
      <c r="A3904" s="113"/>
      <c r="B3904" s="113"/>
      <c r="C3904" s="113"/>
      <c r="D3904" s="113"/>
      <c r="E3904" s="113"/>
    </row>
    <row r="3905" spans="1:5" ht="12.6" customHeight="1" x14ac:dyDescent="0.2">
      <c r="A3905" s="113"/>
      <c r="B3905" s="113"/>
      <c r="C3905" s="113"/>
      <c r="D3905" s="113"/>
      <c r="E3905" s="113"/>
    </row>
    <row r="3906" spans="1:5" ht="12.6" customHeight="1" x14ac:dyDescent="0.2">
      <c r="A3906" s="113"/>
      <c r="B3906" s="113"/>
      <c r="C3906" s="113"/>
      <c r="D3906" s="113"/>
      <c r="E3906" s="113"/>
    </row>
    <row r="3907" spans="1:5" ht="12.6" customHeight="1" x14ac:dyDescent="0.2">
      <c r="A3907" s="113"/>
      <c r="B3907" s="113"/>
      <c r="C3907" s="113"/>
      <c r="D3907" s="113"/>
      <c r="E3907" s="113"/>
    </row>
    <row r="3908" spans="1:5" ht="12.6" customHeight="1" x14ac:dyDescent="0.2">
      <c r="A3908" s="113"/>
      <c r="B3908" s="113"/>
      <c r="C3908" s="113"/>
      <c r="D3908" s="113"/>
      <c r="E3908" s="113"/>
    </row>
    <row r="3909" spans="1:5" ht="12.6" customHeight="1" x14ac:dyDescent="0.2">
      <c r="A3909" s="113"/>
      <c r="B3909" s="113"/>
      <c r="C3909" s="113"/>
      <c r="D3909" s="113"/>
      <c r="E3909" s="113"/>
    </row>
    <row r="3910" spans="1:5" ht="12.6" customHeight="1" x14ac:dyDescent="0.2">
      <c r="A3910" s="113"/>
      <c r="B3910" s="113"/>
      <c r="C3910" s="113"/>
      <c r="D3910" s="113"/>
      <c r="E3910" s="113"/>
    </row>
    <row r="3911" spans="1:5" ht="12.6" customHeight="1" x14ac:dyDescent="0.2">
      <c r="A3911" s="113"/>
      <c r="B3911" s="113"/>
      <c r="C3911" s="113"/>
      <c r="D3911" s="113"/>
      <c r="E3911" s="113"/>
    </row>
    <row r="3912" spans="1:5" ht="12.6" customHeight="1" x14ac:dyDescent="0.2">
      <c r="A3912" s="113"/>
      <c r="B3912" s="113"/>
      <c r="C3912" s="113"/>
      <c r="D3912" s="113"/>
      <c r="E3912" s="113"/>
    </row>
    <row r="3913" spans="1:5" ht="12.6" customHeight="1" x14ac:dyDescent="0.2">
      <c r="A3913" s="113"/>
      <c r="B3913" s="113"/>
      <c r="C3913" s="113"/>
      <c r="D3913" s="113"/>
      <c r="E3913" s="113"/>
    </row>
    <row r="3914" spans="1:5" ht="12.6" customHeight="1" x14ac:dyDescent="0.2">
      <c r="A3914" s="113"/>
      <c r="B3914" s="113"/>
      <c r="C3914" s="113"/>
      <c r="D3914" s="113"/>
      <c r="E3914" s="113"/>
    </row>
    <row r="3915" spans="1:5" ht="12.6" customHeight="1" x14ac:dyDescent="0.2">
      <c r="A3915" s="113"/>
      <c r="B3915" s="113"/>
      <c r="C3915" s="113"/>
      <c r="D3915" s="113"/>
      <c r="E3915" s="113"/>
    </row>
    <row r="3916" spans="1:5" ht="12.6" customHeight="1" x14ac:dyDescent="0.2">
      <c r="A3916" s="113"/>
      <c r="B3916" s="113"/>
      <c r="C3916" s="113"/>
      <c r="D3916" s="113"/>
      <c r="E3916" s="113"/>
    </row>
    <row r="3917" spans="1:5" ht="12.6" customHeight="1" x14ac:dyDescent="0.2">
      <c r="A3917" s="113"/>
      <c r="B3917" s="113"/>
      <c r="C3917" s="113"/>
      <c r="D3917" s="113"/>
      <c r="E3917" s="113"/>
    </row>
    <row r="3918" spans="1:5" ht="12.6" customHeight="1" x14ac:dyDescent="0.2">
      <c r="A3918" s="113"/>
      <c r="B3918" s="113"/>
      <c r="C3918" s="113"/>
      <c r="D3918" s="113"/>
      <c r="E3918" s="113"/>
    </row>
    <row r="3919" spans="1:5" ht="12.6" customHeight="1" x14ac:dyDescent="0.2">
      <c r="A3919" s="113"/>
      <c r="B3919" s="113"/>
      <c r="C3919" s="113"/>
      <c r="D3919" s="113"/>
      <c r="E3919" s="113"/>
    </row>
    <row r="3920" spans="1:5" ht="12.6" customHeight="1" x14ac:dyDescent="0.2">
      <c r="A3920" s="113"/>
      <c r="B3920" s="113"/>
      <c r="C3920" s="113"/>
      <c r="D3920" s="113"/>
      <c r="E3920" s="113"/>
    </row>
    <row r="3921" spans="1:5" ht="12.6" customHeight="1" x14ac:dyDescent="0.2">
      <c r="A3921" s="113"/>
      <c r="B3921" s="113"/>
      <c r="C3921" s="113"/>
      <c r="D3921" s="113"/>
      <c r="E3921" s="113"/>
    </row>
    <row r="3922" spans="1:5" ht="12.6" customHeight="1" x14ac:dyDescent="0.2">
      <c r="A3922" s="113"/>
      <c r="B3922" s="113"/>
      <c r="C3922" s="113"/>
      <c r="D3922" s="113"/>
      <c r="E3922" s="113"/>
    </row>
    <row r="3923" spans="1:5" ht="12.6" customHeight="1" x14ac:dyDescent="0.2">
      <c r="A3923" s="113"/>
      <c r="B3923" s="113"/>
      <c r="C3923" s="113"/>
      <c r="D3923" s="113"/>
      <c r="E3923" s="113"/>
    </row>
    <row r="3924" spans="1:5" ht="12.6" customHeight="1" x14ac:dyDescent="0.2">
      <c r="A3924" s="113"/>
      <c r="B3924" s="113"/>
      <c r="C3924" s="113"/>
      <c r="D3924" s="113"/>
      <c r="E3924" s="113"/>
    </row>
    <row r="3925" spans="1:5" ht="12.6" customHeight="1" x14ac:dyDescent="0.2">
      <c r="A3925" s="113"/>
      <c r="B3925" s="113"/>
      <c r="C3925" s="113"/>
      <c r="D3925" s="113"/>
      <c r="E3925" s="113"/>
    </row>
    <row r="3926" spans="1:5" ht="12.6" customHeight="1" x14ac:dyDescent="0.2">
      <c r="A3926" s="113"/>
      <c r="B3926" s="113"/>
      <c r="C3926" s="113"/>
      <c r="D3926" s="113"/>
      <c r="E3926" s="113"/>
    </row>
    <row r="3927" spans="1:5" ht="12.6" customHeight="1" x14ac:dyDescent="0.2">
      <c r="A3927" s="113"/>
      <c r="B3927" s="113"/>
      <c r="C3927" s="113"/>
      <c r="D3927" s="113"/>
      <c r="E3927" s="113"/>
    </row>
    <row r="3928" spans="1:5" ht="12.6" customHeight="1" x14ac:dyDescent="0.2">
      <c r="A3928" s="113"/>
      <c r="B3928" s="113"/>
      <c r="C3928" s="113"/>
      <c r="D3928" s="113"/>
      <c r="E3928" s="113"/>
    </row>
    <row r="3929" spans="1:5" ht="12.6" customHeight="1" x14ac:dyDescent="0.2">
      <c r="A3929" s="113"/>
      <c r="B3929" s="113"/>
      <c r="C3929" s="113"/>
      <c r="D3929" s="113"/>
      <c r="E3929" s="113"/>
    </row>
    <row r="3930" spans="1:5" ht="12.6" customHeight="1" x14ac:dyDescent="0.2">
      <c r="A3930" s="113"/>
      <c r="B3930" s="113"/>
      <c r="C3930" s="113"/>
      <c r="D3930" s="113"/>
      <c r="E3930" s="113"/>
    </row>
    <row r="3931" spans="1:5" ht="12.6" customHeight="1" x14ac:dyDescent="0.2">
      <c r="A3931" s="113"/>
      <c r="B3931" s="113"/>
      <c r="C3931" s="113"/>
      <c r="D3931" s="113"/>
      <c r="E3931" s="113"/>
    </row>
    <row r="3932" spans="1:5" ht="12.6" customHeight="1" x14ac:dyDescent="0.2">
      <c r="A3932" s="113"/>
      <c r="B3932" s="113"/>
      <c r="C3932" s="113"/>
      <c r="D3932" s="113"/>
      <c r="E3932" s="113"/>
    </row>
    <row r="3933" spans="1:5" ht="12.6" customHeight="1" x14ac:dyDescent="0.2">
      <c r="A3933" s="113"/>
      <c r="B3933" s="113"/>
      <c r="C3933" s="113"/>
      <c r="D3933" s="113"/>
      <c r="E3933" s="113"/>
    </row>
    <row r="3934" spans="1:5" ht="12.6" customHeight="1" x14ac:dyDescent="0.2">
      <c r="A3934" s="113"/>
      <c r="B3934" s="113"/>
      <c r="C3934" s="113"/>
      <c r="D3934" s="113"/>
      <c r="E3934" s="113"/>
    </row>
    <row r="3935" spans="1:5" ht="12.6" customHeight="1" x14ac:dyDescent="0.2">
      <c r="A3935" s="113"/>
      <c r="B3935" s="113"/>
      <c r="C3935" s="113"/>
      <c r="D3935" s="113"/>
      <c r="E3935" s="113"/>
    </row>
    <row r="3936" spans="1:5" ht="12.6" customHeight="1" x14ac:dyDescent="0.2">
      <c r="A3936" s="113"/>
      <c r="B3936" s="113"/>
      <c r="C3936" s="113"/>
      <c r="D3936" s="113"/>
      <c r="E3936" s="113"/>
    </row>
    <row r="3937" spans="1:3" ht="12.6" customHeight="1" x14ac:dyDescent="0.2">
      <c r="A3937" s="113"/>
      <c r="B3937" s="113"/>
      <c r="C3937" s="113"/>
    </row>
    <row r="3938" spans="1:3" ht="12.6" customHeight="1" x14ac:dyDescent="0.2">
      <c r="A3938" s="113"/>
      <c r="B3938" s="113"/>
      <c r="C3938" s="113"/>
    </row>
    <row r="3939" spans="1:3" ht="12.6" customHeight="1" x14ac:dyDescent="0.2">
      <c r="A3939" s="113"/>
      <c r="B3939" s="113"/>
      <c r="C3939" s="113"/>
    </row>
    <row r="3940" spans="1:3" ht="12.6" customHeight="1" x14ac:dyDescent="0.2">
      <c r="A3940" s="113"/>
      <c r="B3940" s="113"/>
      <c r="C3940" s="113"/>
    </row>
    <row r="3941" spans="1:3" ht="12.6" customHeight="1" x14ac:dyDescent="0.2">
      <c r="A3941" s="113"/>
      <c r="B3941" s="113"/>
      <c r="C3941" s="113"/>
    </row>
    <row r="3942" spans="1:3" ht="12.6" customHeight="1" x14ac:dyDescent="0.2">
      <c r="A3942" s="113"/>
      <c r="B3942" s="113"/>
      <c r="C3942" s="113"/>
    </row>
    <row r="3943" spans="1:3" ht="12.6" customHeight="1" x14ac:dyDescent="0.2">
      <c r="A3943" s="113"/>
      <c r="B3943" s="113"/>
      <c r="C3943" s="113"/>
    </row>
    <row r="3944" spans="1:3" ht="12.6" customHeight="1" x14ac:dyDescent="0.2">
      <c r="A3944" s="113"/>
      <c r="B3944" s="113"/>
      <c r="C3944" s="113"/>
    </row>
    <row r="3945" spans="1:3" ht="12.6" customHeight="1" x14ac:dyDescent="0.2">
      <c r="A3945" s="113"/>
      <c r="B3945" s="113"/>
      <c r="C3945" s="113"/>
    </row>
    <row r="3946" spans="1:3" ht="12.6" customHeight="1" x14ac:dyDescent="0.2">
      <c r="A3946" s="113"/>
      <c r="B3946" s="113"/>
      <c r="C3946" s="113"/>
    </row>
    <row r="3947" spans="1:3" ht="12.6" customHeight="1" x14ac:dyDescent="0.2">
      <c r="A3947" s="113"/>
      <c r="B3947" s="113"/>
      <c r="C3947" s="113"/>
    </row>
    <row r="3948" spans="1:3" ht="12.6" customHeight="1" x14ac:dyDescent="0.2">
      <c r="A3948" s="113"/>
      <c r="B3948" s="113"/>
      <c r="C3948" s="113"/>
    </row>
    <row r="3949" spans="1:3" ht="12.6" customHeight="1" x14ac:dyDescent="0.2">
      <c r="A3949" s="113"/>
      <c r="B3949" s="113"/>
      <c r="C3949" s="113"/>
    </row>
    <row r="3950" spans="1:3" ht="12.6" customHeight="1" x14ac:dyDescent="0.2">
      <c r="A3950" s="113"/>
      <c r="B3950" s="113"/>
      <c r="C3950" s="113"/>
    </row>
    <row r="3951" spans="1:3" ht="12.6" customHeight="1" x14ac:dyDescent="0.2">
      <c r="A3951" s="113"/>
      <c r="B3951" s="113"/>
      <c r="C3951" s="113"/>
    </row>
    <row r="3952" spans="1:3" ht="12.6" customHeight="1" x14ac:dyDescent="0.2">
      <c r="A3952" s="113"/>
      <c r="B3952" s="113"/>
      <c r="C3952" s="113"/>
    </row>
    <row r="3953" spans="1:3" ht="12.6" customHeight="1" x14ac:dyDescent="0.2">
      <c r="A3953" s="113"/>
      <c r="B3953" s="113"/>
      <c r="C3953" s="113"/>
    </row>
    <row r="3954" spans="1:3" ht="12.6" customHeight="1" x14ac:dyDescent="0.2">
      <c r="A3954" s="113"/>
      <c r="B3954" s="113"/>
      <c r="C3954" s="113"/>
    </row>
    <row r="3955" spans="1:3" ht="12.6" customHeight="1" x14ac:dyDescent="0.2">
      <c r="A3955" s="113"/>
      <c r="B3955" s="113"/>
      <c r="C3955" s="113"/>
    </row>
    <row r="3956" spans="1:3" ht="12.6" customHeight="1" x14ac:dyDescent="0.2">
      <c r="A3956" s="113"/>
      <c r="B3956" s="113"/>
      <c r="C3956" s="113"/>
    </row>
    <row r="3957" spans="1:3" ht="12.6" customHeight="1" x14ac:dyDescent="0.2">
      <c r="A3957" s="113"/>
      <c r="B3957" s="113"/>
      <c r="C3957" s="113"/>
    </row>
    <row r="3958" spans="1:3" ht="12.6" customHeight="1" x14ac:dyDescent="0.2">
      <c r="A3958" s="113"/>
      <c r="B3958" s="113"/>
      <c r="C3958" s="113"/>
    </row>
    <row r="3959" spans="1:3" ht="12.6" customHeight="1" x14ac:dyDescent="0.2">
      <c r="A3959" s="113"/>
      <c r="B3959" s="113"/>
      <c r="C3959" s="113"/>
    </row>
    <row r="3960" spans="1:3" ht="12.6" customHeight="1" x14ac:dyDescent="0.2">
      <c r="A3960" s="113"/>
      <c r="B3960" s="113"/>
      <c r="C3960" s="113"/>
    </row>
    <row r="3961" spans="1:3" ht="12.6" customHeight="1" x14ac:dyDescent="0.2">
      <c r="A3961" s="113"/>
      <c r="B3961" s="113"/>
      <c r="C3961" s="113"/>
    </row>
    <row r="3962" spans="1:3" ht="12.6" customHeight="1" x14ac:dyDescent="0.2">
      <c r="A3962" s="113"/>
      <c r="B3962" s="113"/>
      <c r="C3962" s="113"/>
    </row>
    <row r="3963" spans="1:3" ht="12.6" customHeight="1" x14ac:dyDescent="0.2">
      <c r="A3963" s="113"/>
      <c r="B3963" s="113"/>
      <c r="C3963" s="113"/>
    </row>
    <row r="3964" spans="1:3" ht="12.6" customHeight="1" x14ac:dyDescent="0.2">
      <c r="A3964" s="113"/>
      <c r="B3964" s="113"/>
      <c r="C3964" s="113"/>
    </row>
    <row r="3965" spans="1:3" ht="12.6" customHeight="1" x14ac:dyDescent="0.2">
      <c r="A3965" s="113"/>
      <c r="B3965" s="113"/>
      <c r="C3965" s="113"/>
    </row>
    <row r="3966" spans="1:3" ht="12.6" customHeight="1" x14ac:dyDescent="0.2">
      <c r="A3966" s="113"/>
      <c r="B3966" s="113"/>
      <c r="C3966" s="113"/>
    </row>
    <row r="3967" spans="1:3" ht="12.6" customHeight="1" x14ac:dyDescent="0.2">
      <c r="A3967" s="113"/>
      <c r="B3967" s="113"/>
      <c r="C3967" s="113"/>
    </row>
    <row r="3968" spans="1:3" ht="12.6" customHeight="1" x14ac:dyDescent="0.2">
      <c r="A3968" s="113"/>
      <c r="B3968" s="113"/>
      <c r="C3968" s="113"/>
    </row>
    <row r="3969" spans="1:3" ht="12.6" customHeight="1" x14ac:dyDescent="0.2">
      <c r="A3969" s="113"/>
      <c r="B3969" s="113"/>
      <c r="C3969" s="113"/>
    </row>
    <row r="3970" spans="1:3" ht="12.6" customHeight="1" x14ac:dyDescent="0.2">
      <c r="A3970" s="113"/>
      <c r="B3970" s="113"/>
      <c r="C3970" s="113"/>
    </row>
    <row r="3971" spans="1:3" ht="12.6" customHeight="1" x14ac:dyDescent="0.2">
      <c r="A3971" s="113"/>
      <c r="B3971" s="113"/>
      <c r="C3971" s="113"/>
    </row>
    <row r="3972" spans="1:3" ht="12.6" customHeight="1" x14ac:dyDescent="0.2">
      <c r="A3972" s="113"/>
      <c r="B3972" s="113"/>
      <c r="C3972" s="113"/>
    </row>
    <row r="3973" spans="1:3" ht="12.6" customHeight="1" x14ac:dyDescent="0.2">
      <c r="A3973" s="113"/>
      <c r="B3973" s="113"/>
      <c r="C3973" s="113"/>
    </row>
    <row r="3974" spans="1:3" ht="12.6" customHeight="1" x14ac:dyDescent="0.2">
      <c r="A3974" s="113"/>
      <c r="B3974" s="113"/>
      <c r="C3974" s="113"/>
    </row>
    <row r="3975" spans="1:3" ht="12.6" customHeight="1" x14ac:dyDescent="0.2">
      <c r="A3975" s="113"/>
      <c r="B3975" s="113"/>
      <c r="C3975" s="113"/>
    </row>
    <row r="3976" spans="1:3" ht="12.6" customHeight="1" x14ac:dyDescent="0.2">
      <c r="A3976" s="113"/>
      <c r="B3976" s="113"/>
      <c r="C3976" s="113"/>
    </row>
    <row r="3977" spans="1:3" ht="12.6" customHeight="1" x14ac:dyDescent="0.2">
      <c r="A3977" s="113"/>
      <c r="B3977" s="113"/>
      <c r="C3977" s="113"/>
    </row>
    <row r="3978" spans="1:3" ht="12.6" customHeight="1" x14ac:dyDescent="0.2">
      <c r="A3978" s="113"/>
      <c r="B3978" s="113"/>
      <c r="C3978" s="113"/>
    </row>
    <row r="3979" spans="1:3" ht="12.6" customHeight="1" x14ac:dyDescent="0.2">
      <c r="A3979" s="113"/>
      <c r="B3979" s="113"/>
      <c r="C3979" s="113"/>
    </row>
    <row r="3980" spans="1:3" ht="12.6" customHeight="1" x14ac:dyDescent="0.2">
      <c r="A3980" s="113"/>
      <c r="B3980" s="113"/>
      <c r="C3980" s="113"/>
    </row>
    <row r="3981" spans="1:3" ht="12.6" customHeight="1" x14ac:dyDescent="0.2">
      <c r="A3981" s="113"/>
      <c r="B3981" s="113"/>
      <c r="C3981" s="113"/>
    </row>
    <row r="3982" spans="1:3" ht="12.6" customHeight="1" x14ac:dyDescent="0.2">
      <c r="A3982" s="113"/>
      <c r="B3982" s="113"/>
      <c r="C3982" s="113"/>
    </row>
    <row r="3983" spans="1:3" ht="12.6" customHeight="1" x14ac:dyDescent="0.2">
      <c r="A3983" s="113"/>
      <c r="B3983" s="113"/>
      <c r="C3983" s="113"/>
    </row>
    <row r="3984" spans="1:3" ht="12.6" customHeight="1" x14ac:dyDescent="0.2">
      <c r="A3984" s="113"/>
      <c r="B3984" s="113"/>
      <c r="C3984" s="113"/>
    </row>
    <row r="3985" spans="1:5" ht="12.6" customHeight="1" x14ac:dyDescent="0.2">
      <c r="A3985" s="113"/>
      <c r="B3985" s="113"/>
      <c r="C3985" s="113"/>
    </row>
    <row r="3986" spans="1:5" ht="12.6" customHeight="1" x14ac:dyDescent="0.2">
      <c r="A3986" s="113"/>
      <c r="B3986" s="113"/>
      <c r="C3986" s="113"/>
    </row>
    <row r="3987" spans="1:5" ht="12.6" customHeight="1" x14ac:dyDescent="0.2">
      <c r="A3987" s="113"/>
      <c r="B3987" s="113"/>
      <c r="C3987" s="113"/>
    </row>
    <row r="3988" spans="1:5" ht="12.6" customHeight="1" x14ac:dyDescent="0.2">
      <c r="A3988" s="113"/>
      <c r="B3988" s="113"/>
      <c r="C3988" s="113"/>
    </row>
    <row r="3989" spans="1:5" ht="12.6" customHeight="1" x14ac:dyDescent="0.2">
      <c r="A3989" s="113"/>
      <c r="B3989" s="113"/>
      <c r="C3989" s="113"/>
    </row>
    <row r="3990" spans="1:5" ht="12.6" customHeight="1" x14ac:dyDescent="0.2">
      <c r="A3990" s="113"/>
      <c r="B3990" s="113"/>
      <c r="C3990" s="113"/>
    </row>
    <row r="3991" spans="1:5" ht="12.6" customHeight="1" x14ac:dyDescent="0.2">
      <c r="A3991" s="113"/>
      <c r="B3991" s="113"/>
      <c r="C3991" s="113"/>
    </row>
    <row r="3992" spans="1:5" ht="12.6" customHeight="1" x14ac:dyDescent="0.2">
      <c r="D3992" s="95"/>
      <c r="E3992" s="95"/>
    </row>
    <row r="3993" spans="1:5" ht="12.6" customHeight="1" x14ac:dyDescent="0.2">
      <c r="D3993" s="95"/>
      <c r="E3993" s="95"/>
    </row>
    <row r="3994" spans="1:5" ht="12.6" customHeight="1" x14ac:dyDescent="0.2">
      <c r="D3994" s="95"/>
      <c r="E3994" s="95"/>
    </row>
    <row r="3995" spans="1:5" ht="12.6" customHeight="1" x14ac:dyDescent="0.2">
      <c r="D3995" s="95"/>
      <c r="E3995" s="95"/>
    </row>
    <row r="3996" spans="1:5" ht="12.6" customHeight="1" x14ac:dyDescent="0.2">
      <c r="D3996" s="95"/>
      <c r="E3996" s="95"/>
    </row>
    <row r="3997" spans="1:5" ht="12.6" customHeight="1" x14ac:dyDescent="0.2">
      <c r="D3997" s="95"/>
      <c r="E3997" s="95"/>
    </row>
    <row r="3998" spans="1:5" ht="12.6" customHeight="1" x14ac:dyDescent="0.2">
      <c r="D3998" s="95"/>
      <c r="E3998" s="95"/>
    </row>
    <row r="3999" spans="1:5" ht="12.6" customHeight="1" x14ac:dyDescent="0.2">
      <c r="D3999" s="95"/>
      <c r="E3999" s="95"/>
    </row>
    <row r="4000" spans="1:5" ht="12.6" customHeight="1" x14ac:dyDescent="0.2">
      <c r="D4000" s="95"/>
      <c r="E4000" s="95"/>
    </row>
    <row r="4001" spans="4:5" ht="12.6" customHeight="1" x14ac:dyDescent="0.2">
      <c r="D4001" s="95"/>
      <c r="E4001" s="95"/>
    </row>
    <row r="4002" spans="4:5" ht="12.6" customHeight="1" x14ac:dyDescent="0.2">
      <c r="D4002" s="95"/>
      <c r="E4002" s="95"/>
    </row>
    <row r="4003" spans="4:5" ht="12.6" customHeight="1" x14ac:dyDescent="0.2">
      <c r="D4003" s="95"/>
      <c r="E4003" s="95"/>
    </row>
    <row r="4004" spans="4:5" ht="12.6" customHeight="1" x14ac:dyDescent="0.2">
      <c r="D4004" s="95"/>
      <c r="E4004" s="95"/>
    </row>
    <row r="4005" spans="4:5" ht="12.6" customHeight="1" x14ac:dyDescent="0.2">
      <c r="D4005" s="95"/>
      <c r="E4005" s="95"/>
    </row>
    <row r="4006" spans="4:5" ht="12.6" customHeight="1" x14ac:dyDescent="0.2">
      <c r="D4006" s="95"/>
      <c r="E4006" s="95"/>
    </row>
    <row r="4007" spans="4:5" ht="12.6" customHeight="1" x14ac:dyDescent="0.2">
      <c r="D4007" s="95"/>
      <c r="E4007" s="95"/>
    </row>
    <row r="4008" spans="4:5" ht="12.6" customHeight="1" x14ac:dyDescent="0.2">
      <c r="D4008" s="95"/>
      <c r="E4008" s="95"/>
    </row>
    <row r="4009" spans="4:5" ht="12.6" customHeight="1" x14ac:dyDescent="0.2">
      <c r="D4009" s="95"/>
      <c r="E4009" s="95"/>
    </row>
    <row r="4010" spans="4:5" ht="12.6" customHeight="1" x14ac:dyDescent="0.2">
      <c r="D4010" s="95"/>
      <c r="E4010" s="95"/>
    </row>
    <row r="4011" spans="4:5" ht="12.6" customHeight="1" x14ac:dyDescent="0.2">
      <c r="D4011" s="95"/>
      <c r="E4011" s="95"/>
    </row>
    <row r="4012" spans="4:5" ht="12.6" customHeight="1" x14ac:dyDescent="0.2">
      <c r="D4012" s="95"/>
      <c r="E4012" s="95"/>
    </row>
    <row r="4013" spans="4:5" ht="12.6" customHeight="1" x14ac:dyDescent="0.2">
      <c r="D4013" s="95"/>
      <c r="E4013" s="95"/>
    </row>
    <row r="4014" spans="4:5" ht="12.6" customHeight="1" x14ac:dyDescent="0.2">
      <c r="D4014" s="95"/>
      <c r="E4014" s="95"/>
    </row>
    <row r="4015" spans="4:5" ht="12.6" customHeight="1" x14ac:dyDescent="0.2">
      <c r="D4015" s="95"/>
      <c r="E4015" s="95"/>
    </row>
    <row r="4016" spans="4:5" ht="12.6" customHeight="1" x14ac:dyDescent="0.2">
      <c r="D4016" s="95"/>
      <c r="E4016" s="95"/>
    </row>
    <row r="4017" spans="4:5" ht="12.6" customHeight="1" x14ac:dyDescent="0.2">
      <c r="D4017" s="95"/>
      <c r="E4017" s="95"/>
    </row>
    <row r="4018" spans="4:5" ht="12.6" customHeight="1" x14ac:dyDescent="0.2">
      <c r="D4018" s="95"/>
      <c r="E4018" s="95"/>
    </row>
    <row r="4019" spans="4:5" ht="12.6" customHeight="1" x14ac:dyDescent="0.2">
      <c r="D4019" s="95"/>
      <c r="E4019" s="95"/>
    </row>
    <row r="4020" spans="4:5" ht="12.6" customHeight="1" x14ac:dyDescent="0.2">
      <c r="D4020" s="95"/>
      <c r="E4020" s="95"/>
    </row>
    <row r="4021" spans="4:5" ht="12.6" customHeight="1" x14ac:dyDescent="0.2">
      <c r="D4021" s="95"/>
      <c r="E4021" s="95"/>
    </row>
    <row r="4022" spans="4:5" ht="12.6" customHeight="1" x14ac:dyDescent="0.2">
      <c r="D4022" s="95"/>
      <c r="E4022" s="95"/>
    </row>
    <row r="4023" spans="4:5" ht="12.6" customHeight="1" x14ac:dyDescent="0.2">
      <c r="D4023" s="95"/>
      <c r="E4023" s="95"/>
    </row>
    <row r="4024" spans="4:5" ht="12.6" customHeight="1" x14ac:dyDescent="0.2">
      <c r="D4024" s="95"/>
      <c r="E4024" s="95"/>
    </row>
    <row r="4025" spans="4:5" ht="12.6" customHeight="1" x14ac:dyDescent="0.2">
      <c r="D4025" s="95"/>
      <c r="E4025" s="95"/>
    </row>
    <row r="4026" spans="4:5" ht="12.6" customHeight="1" x14ac:dyDescent="0.2">
      <c r="D4026" s="95"/>
      <c r="E4026" s="95"/>
    </row>
    <row r="4027" spans="4:5" ht="12.6" customHeight="1" x14ac:dyDescent="0.2">
      <c r="D4027" s="95"/>
      <c r="E4027" s="95"/>
    </row>
    <row r="4028" spans="4:5" ht="12.6" customHeight="1" x14ac:dyDescent="0.2">
      <c r="D4028" s="95"/>
      <c r="E4028" s="95"/>
    </row>
    <row r="4029" spans="4:5" ht="12.6" customHeight="1" x14ac:dyDescent="0.2">
      <c r="D4029" s="95"/>
      <c r="E4029" s="95"/>
    </row>
    <row r="4030" spans="4:5" ht="12.6" customHeight="1" x14ac:dyDescent="0.2">
      <c r="D4030" s="95"/>
      <c r="E4030" s="95"/>
    </row>
    <row r="4031" spans="4:5" ht="12.6" customHeight="1" x14ac:dyDescent="0.2">
      <c r="D4031" s="95"/>
      <c r="E4031" s="95"/>
    </row>
    <row r="4032" spans="4:5" ht="12.6" customHeight="1" x14ac:dyDescent="0.2">
      <c r="D4032" s="95"/>
      <c r="E4032" s="95"/>
    </row>
    <row r="4033" spans="4:5" ht="12.6" customHeight="1" x14ac:dyDescent="0.2">
      <c r="D4033" s="95"/>
      <c r="E4033" s="95"/>
    </row>
    <row r="4034" spans="4:5" ht="12.6" customHeight="1" x14ac:dyDescent="0.2">
      <c r="D4034" s="95"/>
      <c r="E4034" s="95"/>
    </row>
    <row r="4035" spans="4:5" ht="12.6" customHeight="1" x14ac:dyDescent="0.2">
      <c r="D4035" s="95"/>
      <c r="E4035" s="95"/>
    </row>
    <row r="4036" spans="4:5" ht="12.6" customHeight="1" x14ac:dyDescent="0.2">
      <c r="D4036" s="95"/>
      <c r="E4036" s="95"/>
    </row>
    <row r="4037" spans="4:5" ht="12.6" customHeight="1" x14ac:dyDescent="0.2">
      <c r="D4037" s="95"/>
      <c r="E4037" s="95"/>
    </row>
    <row r="4038" spans="4:5" ht="12.6" customHeight="1" x14ac:dyDescent="0.2">
      <c r="D4038" s="95"/>
      <c r="E4038" s="95"/>
    </row>
    <row r="4039" spans="4:5" ht="12.6" customHeight="1" x14ac:dyDescent="0.2">
      <c r="D4039" s="95"/>
      <c r="E4039" s="95"/>
    </row>
    <row r="4040" spans="4:5" ht="12.6" customHeight="1" x14ac:dyDescent="0.2">
      <c r="D4040" s="95"/>
      <c r="E4040" s="95"/>
    </row>
    <row r="4041" spans="4:5" ht="12.6" customHeight="1" x14ac:dyDescent="0.2">
      <c r="D4041" s="95"/>
      <c r="E4041" s="95"/>
    </row>
    <row r="4042" spans="4:5" ht="12.6" customHeight="1" x14ac:dyDescent="0.2">
      <c r="D4042" s="95"/>
      <c r="E4042" s="95"/>
    </row>
    <row r="4043" spans="4:5" ht="12.6" customHeight="1" x14ac:dyDescent="0.2">
      <c r="D4043" s="95"/>
      <c r="E4043" s="95"/>
    </row>
    <row r="4044" spans="4:5" ht="12.6" customHeight="1" x14ac:dyDescent="0.2">
      <c r="D4044" s="95"/>
      <c r="E4044" s="95"/>
    </row>
    <row r="4045" spans="4:5" ht="12.6" customHeight="1" x14ac:dyDescent="0.2">
      <c r="D4045" s="95"/>
      <c r="E4045" s="95"/>
    </row>
    <row r="4046" spans="4:5" ht="12.6" customHeight="1" x14ac:dyDescent="0.2">
      <c r="D4046" s="95"/>
      <c r="E4046" s="95"/>
    </row>
    <row r="4047" spans="4:5" ht="12.6" customHeight="1" x14ac:dyDescent="0.2">
      <c r="D4047" s="95"/>
      <c r="E4047" s="95"/>
    </row>
    <row r="4048" spans="4:5" ht="12.6" customHeight="1" x14ac:dyDescent="0.2">
      <c r="D4048" s="95"/>
      <c r="E4048" s="95"/>
    </row>
    <row r="4049" spans="4:5" ht="12.6" customHeight="1" x14ac:dyDescent="0.2">
      <c r="D4049" s="95"/>
      <c r="E4049" s="95"/>
    </row>
    <row r="4050" spans="4:5" ht="12.6" customHeight="1" x14ac:dyDescent="0.2">
      <c r="D4050" s="95"/>
      <c r="E4050" s="95"/>
    </row>
    <row r="4051" spans="4:5" ht="12.6" customHeight="1" x14ac:dyDescent="0.2">
      <c r="D4051" s="95"/>
      <c r="E4051" s="95"/>
    </row>
    <row r="4052" spans="4:5" ht="12.6" customHeight="1" x14ac:dyDescent="0.2">
      <c r="D4052" s="95"/>
      <c r="E4052" s="95"/>
    </row>
    <row r="4053" spans="4:5" ht="12.6" customHeight="1" x14ac:dyDescent="0.2">
      <c r="D4053" s="95"/>
      <c r="E4053" s="95"/>
    </row>
    <row r="4054" spans="4:5" ht="12.6" customHeight="1" x14ac:dyDescent="0.2">
      <c r="D4054" s="95"/>
      <c r="E4054" s="95"/>
    </row>
    <row r="4055" spans="4:5" ht="12.6" customHeight="1" x14ac:dyDescent="0.2">
      <c r="D4055" s="95"/>
      <c r="E4055" s="95"/>
    </row>
    <row r="4056" spans="4:5" ht="12.6" customHeight="1" x14ac:dyDescent="0.2">
      <c r="D4056" s="95"/>
      <c r="E4056" s="95"/>
    </row>
    <row r="4057" spans="4:5" ht="12.6" customHeight="1" x14ac:dyDescent="0.2">
      <c r="D4057" s="95"/>
      <c r="E4057" s="95"/>
    </row>
    <row r="4058" spans="4:5" ht="12.6" customHeight="1" x14ac:dyDescent="0.2">
      <c r="D4058" s="95"/>
      <c r="E4058" s="95"/>
    </row>
    <row r="4059" spans="4:5" ht="12.6" customHeight="1" x14ac:dyDescent="0.2">
      <c r="D4059" s="95"/>
      <c r="E4059" s="95"/>
    </row>
    <row r="4060" spans="4:5" ht="12.6" customHeight="1" x14ac:dyDescent="0.2">
      <c r="D4060" s="95"/>
      <c r="E4060" s="95"/>
    </row>
    <row r="4061" spans="4:5" ht="12.6" customHeight="1" x14ac:dyDescent="0.2">
      <c r="D4061" s="95"/>
      <c r="E4061" s="95"/>
    </row>
    <row r="4062" spans="4:5" ht="12.6" customHeight="1" x14ac:dyDescent="0.2">
      <c r="D4062" s="95"/>
      <c r="E4062" s="95"/>
    </row>
    <row r="4063" spans="4:5" ht="12.6" customHeight="1" x14ac:dyDescent="0.2">
      <c r="D4063" s="95"/>
      <c r="E4063" s="95"/>
    </row>
    <row r="4064" spans="4:5" ht="12.6" customHeight="1" x14ac:dyDescent="0.2">
      <c r="D4064" s="95"/>
      <c r="E4064" s="95"/>
    </row>
    <row r="4065" spans="4:5" ht="12.6" customHeight="1" x14ac:dyDescent="0.2">
      <c r="D4065" s="95"/>
      <c r="E4065" s="95"/>
    </row>
    <row r="4066" spans="4:5" ht="12.6" customHeight="1" x14ac:dyDescent="0.2">
      <c r="D4066" s="95"/>
      <c r="E4066" s="95"/>
    </row>
    <row r="4067" spans="4:5" ht="12.6" customHeight="1" x14ac:dyDescent="0.2">
      <c r="D4067" s="95"/>
      <c r="E4067" s="95"/>
    </row>
    <row r="4068" spans="4:5" ht="12.6" customHeight="1" x14ac:dyDescent="0.2">
      <c r="D4068" s="95"/>
      <c r="E4068" s="95"/>
    </row>
    <row r="4069" spans="4:5" ht="12.6" customHeight="1" x14ac:dyDescent="0.2">
      <c r="D4069" s="95"/>
      <c r="E4069" s="95"/>
    </row>
    <row r="4070" spans="4:5" ht="12.6" customHeight="1" x14ac:dyDescent="0.2">
      <c r="D4070" s="95"/>
      <c r="E4070" s="95"/>
    </row>
    <row r="4071" spans="4:5" ht="12.6" customHeight="1" x14ac:dyDescent="0.2">
      <c r="D4071" s="95"/>
      <c r="E4071" s="95"/>
    </row>
    <row r="4072" spans="4:5" ht="12.6" customHeight="1" x14ac:dyDescent="0.2">
      <c r="D4072" s="95"/>
      <c r="E4072" s="95"/>
    </row>
    <row r="4073" spans="4:5" ht="12.6" customHeight="1" x14ac:dyDescent="0.2">
      <c r="D4073" s="95"/>
      <c r="E4073" s="95"/>
    </row>
    <row r="4074" spans="4:5" ht="12.6" customHeight="1" x14ac:dyDescent="0.2">
      <c r="D4074" s="95"/>
      <c r="E4074" s="95"/>
    </row>
    <row r="4075" spans="4:5" ht="12.6" customHeight="1" x14ac:dyDescent="0.2">
      <c r="D4075" s="95"/>
      <c r="E4075" s="95"/>
    </row>
    <row r="4076" spans="4:5" ht="12.6" customHeight="1" x14ac:dyDescent="0.2">
      <c r="D4076" s="95"/>
      <c r="E4076" s="95"/>
    </row>
    <row r="4077" spans="4:5" ht="12.6" customHeight="1" x14ac:dyDescent="0.2">
      <c r="D4077" s="95"/>
      <c r="E4077" s="95"/>
    </row>
    <row r="4078" spans="4:5" ht="12.6" customHeight="1" x14ac:dyDescent="0.2">
      <c r="D4078" s="95"/>
      <c r="E4078" s="95"/>
    </row>
    <row r="4079" spans="4:5" ht="12.6" customHeight="1" x14ac:dyDescent="0.2">
      <c r="D4079" s="95"/>
      <c r="E4079" s="95"/>
    </row>
    <row r="4080" spans="4:5" ht="12.6" customHeight="1" x14ac:dyDescent="0.2">
      <c r="D4080" s="95"/>
      <c r="E4080" s="95"/>
    </row>
    <row r="4081" spans="4:5" ht="12.6" customHeight="1" x14ac:dyDescent="0.2">
      <c r="D4081" s="95"/>
      <c r="E4081" s="95"/>
    </row>
    <row r="4082" spans="4:5" ht="12.6" customHeight="1" x14ac:dyDescent="0.2">
      <c r="D4082" s="95"/>
      <c r="E4082" s="95"/>
    </row>
    <row r="4083" spans="4:5" ht="12.6" customHeight="1" x14ac:dyDescent="0.2">
      <c r="D4083" s="95"/>
      <c r="E4083" s="95"/>
    </row>
    <row r="4084" spans="4:5" ht="12.6" customHeight="1" x14ac:dyDescent="0.2">
      <c r="D4084" s="95"/>
      <c r="E4084" s="95"/>
    </row>
    <row r="4085" spans="4:5" ht="12.6" customHeight="1" x14ac:dyDescent="0.2">
      <c r="D4085" s="95"/>
      <c r="E4085" s="95"/>
    </row>
    <row r="4086" spans="4:5" ht="12.6" customHeight="1" x14ac:dyDescent="0.2">
      <c r="D4086" s="95"/>
      <c r="E4086" s="95"/>
    </row>
    <row r="4087" spans="4:5" ht="12.6" customHeight="1" x14ac:dyDescent="0.2">
      <c r="D4087" s="95"/>
      <c r="E4087" s="95"/>
    </row>
    <row r="4088" spans="4:5" ht="12.6" customHeight="1" x14ac:dyDescent="0.2">
      <c r="D4088" s="95"/>
      <c r="E4088" s="95"/>
    </row>
    <row r="4089" spans="4:5" ht="12.6" customHeight="1" x14ac:dyDescent="0.2">
      <c r="D4089" s="95"/>
      <c r="E4089" s="95"/>
    </row>
    <row r="4090" spans="4:5" ht="12.6" customHeight="1" x14ac:dyDescent="0.2">
      <c r="D4090" s="95"/>
      <c r="E4090" s="95"/>
    </row>
    <row r="4091" spans="4:5" ht="12.6" customHeight="1" x14ac:dyDescent="0.2">
      <c r="D4091" s="95"/>
      <c r="E4091" s="95"/>
    </row>
    <row r="4092" spans="4:5" ht="12.6" customHeight="1" x14ac:dyDescent="0.2">
      <c r="D4092" s="95"/>
      <c r="E4092" s="95"/>
    </row>
    <row r="4093" spans="4:5" ht="12.6" customHeight="1" x14ac:dyDescent="0.2">
      <c r="D4093" s="95"/>
      <c r="E4093" s="95"/>
    </row>
    <row r="4094" spans="4:5" ht="12.6" customHeight="1" x14ac:dyDescent="0.2">
      <c r="D4094" s="95"/>
      <c r="E4094" s="95"/>
    </row>
    <row r="4095" spans="4:5" ht="12.6" customHeight="1" x14ac:dyDescent="0.2">
      <c r="D4095" s="95"/>
      <c r="E4095" s="95"/>
    </row>
    <row r="4096" spans="4:5" ht="12.6" customHeight="1" x14ac:dyDescent="0.2">
      <c r="D4096" s="95"/>
      <c r="E4096" s="95"/>
    </row>
    <row r="4097" spans="4:5" ht="12.6" customHeight="1" x14ac:dyDescent="0.2">
      <c r="D4097" s="95"/>
      <c r="E4097" s="95"/>
    </row>
    <row r="4098" spans="4:5" ht="12.6" customHeight="1" x14ac:dyDescent="0.2">
      <c r="D4098" s="95"/>
      <c r="E4098" s="95"/>
    </row>
    <row r="4099" spans="4:5" ht="12.6" customHeight="1" x14ac:dyDescent="0.2">
      <c r="D4099" s="95"/>
      <c r="E4099" s="95"/>
    </row>
    <row r="4100" spans="4:5" ht="12.6" customHeight="1" x14ac:dyDescent="0.2">
      <c r="D4100" s="95"/>
      <c r="E4100" s="95"/>
    </row>
    <row r="4101" spans="4:5" ht="12.6" customHeight="1" x14ac:dyDescent="0.2">
      <c r="D4101" s="95"/>
      <c r="E4101" s="95"/>
    </row>
    <row r="4102" spans="4:5" ht="12.6" customHeight="1" x14ac:dyDescent="0.2">
      <c r="D4102" s="95"/>
      <c r="E4102" s="95"/>
    </row>
    <row r="4103" spans="4:5" ht="12.6" customHeight="1" x14ac:dyDescent="0.2">
      <c r="D4103" s="95"/>
      <c r="E4103" s="95"/>
    </row>
    <row r="4104" spans="4:5" ht="12.6" customHeight="1" x14ac:dyDescent="0.2">
      <c r="D4104" s="95"/>
      <c r="E4104" s="95"/>
    </row>
    <row r="4105" spans="4:5" ht="12.6" customHeight="1" x14ac:dyDescent="0.2">
      <c r="D4105" s="95"/>
      <c r="E4105" s="95"/>
    </row>
    <row r="4106" spans="4:5" ht="12.6" customHeight="1" x14ac:dyDescent="0.2">
      <c r="D4106" s="95"/>
      <c r="E4106" s="95"/>
    </row>
    <row r="4107" spans="4:5" ht="12.6" customHeight="1" x14ac:dyDescent="0.2">
      <c r="D4107" s="95"/>
      <c r="E4107" s="95"/>
    </row>
    <row r="4108" spans="4:5" ht="12.6" customHeight="1" x14ac:dyDescent="0.2">
      <c r="D4108" s="95"/>
      <c r="E4108" s="95"/>
    </row>
    <row r="4109" spans="4:5" ht="12.6" customHeight="1" x14ac:dyDescent="0.2">
      <c r="D4109" s="95"/>
      <c r="E4109" s="95"/>
    </row>
    <row r="4110" spans="4:5" ht="12.6" customHeight="1" x14ac:dyDescent="0.2">
      <c r="D4110" s="95"/>
      <c r="E4110" s="95"/>
    </row>
    <row r="4111" spans="4:5" ht="12.6" customHeight="1" x14ac:dyDescent="0.2">
      <c r="D4111" s="95"/>
      <c r="E4111" s="95"/>
    </row>
    <row r="4112" spans="4:5" ht="12.6" customHeight="1" x14ac:dyDescent="0.2">
      <c r="D4112" s="95"/>
      <c r="E4112" s="95"/>
    </row>
    <row r="4113" spans="4:5" ht="12.6" customHeight="1" x14ac:dyDescent="0.2">
      <c r="D4113" s="95"/>
      <c r="E4113" s="95"/>
    </row>
    <row r="4114" spans="4:5" ht="12.6" customHeight="1" x14ac:dyDescent="0.2">
      <c r="D4114" s="95"/>
      <c r="E4114" s="95"/>
    </row>
    <row r="4115" spans="4:5" ht="12.6" customHeight="1" x14ac:dyDescent="0.2">
      <c r="D4115" s="95"/>
      <c r="E4115" s="95"/>
    </row>
    <row r="4116" spans="4:5" ht="12.6" customHeight="1" x14ac:dyDescent="0.2">
      <c r="D4116" s="95"/>
      <c r="E4116" s="95"/>
    </row>
    <row r="4117" spans="4:5" ht="12.6" customHeight="1" x14ac:dyDescent="0.2">
      <c r="D4117" s="95"/>
      <c r="E4117" s="95"/>
    </row>
    <row r="4118" spans="4:5" ht="12.6" customHeight="1" x14ac:dyDescent="0.2">
      <c r="D4118" s="95"/>
      <c r="E4118" s="95"/>
    </row>
    <row r="4119" spans="4:5" ht="12.6" customHeight="1" x14ac:dyDescent="0.2">
      <c r="D4119" s="95"/>
      <c r="E4119" s="95"/>
    </row>
    <row r="4120" spans="4:5" ht="12.6" customHeight="1" x14ac:dyDescent="0.2">
      <c r="D4120" s="95"/>
      <c r="E4120" s="95"/>
    </row>
    <row r="4121" spans="4:5" ht="12.6" customHeight="1" x14ac:dyDescent="0.2">
      <c r="D4121" s="95"/>
      <c r="E4121" s="95"/>
    </row>
    <row r="4122" spans="4:5" ht="12.6" customHeight="1" x14ac:dyDescent="0.2">
      <c r="D4122" s="95"/>
      <c r="E4122" s="95"/>
    </row>
    <row r="4123" spans="4:5" ht="12.6" customHeight="1" x14ac:dyDescent="0.2">
      <c r="D4123" s="95"/>
      <c r="E4123" s="95"/>
    </row>
    <row r="4124" spans="4:5" ht="12.6" customHeight="1" x14ac:dyDescent="0.2">
      <c r="D4124" s="95"/>
      <c r="E4124" s="95"/>
    </row>
    <row r="4125" spans="4:5" ht="12.6" customHeight="1" x14ac:dyDescent="0.2">
      <c r="D4125" s="95"/>
      <c r="E4125" s="95"/>
    </row>
    <row r="4126" spans="4:5" ht="12.6" customHeight="1" x14ac:dyDescent="0.2">
      <c r="D4126" s="95"/>
      <c r="E4126" s="95"/>
    </row>
    <row r="4127" spans="4:5" ht="12.6" customHeight="1" x14ac:dyDescent="0.2">
      <c r="D4127" s="95"/>
      <c r="E4127" s="95"/>
    </row>
    <row r="4128" spans="4:5" ht="12.6" customHeight="1" x14ac:dyDescent="0.2">
      <c r="D4128" s="95"/>
      <c r="E4128" s="95"/>
    </row>
    <row r="4129" spans="4:5" ht="12.6" customHeight="1" x14ac:dyDescent="0.2">
      <c r="D4129" s="95"/>
      <c r="E4129" s="95"/>
    </row>
    <row r="4130" spans="4:5" ht="12.6" customHeight="1" x14ac:dyDescent="0.2">
      <c r="D4130" s="95"/>
      <c r="E4130" s="95"/>
    </row>
    <row r="4131" spans="4:5" ht="12.6" customHeight="1" x14ac:dyDescent="0.2">
      <c r="D4131" s="95"/>
      <c r="E4131" s="95"/>
    </row>
    <row r="4132" spans="4:5" ht="12.6" customHeight="1" x14ac:dyDescent="0.2">
      <c r="D4132" s="95"/>
      <c r="E4132" s="95"/>
    </row>
    <row r="4133" spans="4:5" ht="12.6" customHeight="1" x14ac:dyDescent="0.2">
      <c r="D4133" s="95"/>
      <c r="E4133" s="95"/>
    </row>
    <row r="4134" spans="4:5" ht="12.6" customHeight="1" x14ac:dyDescent="0.2">
      <c r="D4134" s="95"/>
      <c r="E4134" s="95"/>
    </row>
    <row r="4135" spans="4:5" ht="12.6" customHeight="1" x14ac:dyDescent="0.2">
      <c r="D4135" s="95"/>
      <c r="E4135" s="95"/>
    </row>
    <row r="4136" spans="4:5" ht="12.6" customHeight="1" x14ac:dyDescent="0.2">
      <c r="D4136" s="95"/>
      <c r="E4136" s="95"/>
    </row>
    <row r="4137" spans="4:5" ht="12.6" customHeight="1" x14ac:dyDescent="0.2">
      <c r="D4137" s="95"/>
      <c r="E4137" s="95"/>
    </row>
    <row r="4138" spans="4:5" ht="12.6" customHeight="1" x14ac:dyDescent="0.2">
      <c r="D4138" s="95"/>
      <c r="E4138" s="95"/>
    </row>
    <row r="4139" spans="4:5" ht="12.6" customHeight="1" x14ac:dyDescent="0.2">
      <c r="D4139" s="95"/>
      <c r="E4139" s="95"/>
    </row>
    <row r="4140" spans="4:5" ht="12.6" customHeight="1" x14ac:dyDescent="0.2">
      <c r="D4140" s="95"/>
      <c r="E4140" s="95"/>
    </row>
    <row r="4141" spans="4:5" ht="12.6" customHeight="1" x14ac:dyDescent="0.2">
      <c r="D4141" s="95"/>
      <c r="E4141" s="95"/>
    </row>
    <row r="4142" spans="4:5" ht="12.6" customHeight="1" x14ac:dyDescent="0.2">
      <c r="D4142" s="95"/>
      <c r="E4142" s="95"/>
    </row>
    <row r="4143" spans="4:5" ht="12.6" customHeight="1" x14ac:dyDescent="0.2">
      <c r="D4143" s="95"/>
      <c r="E4143" s="95"/>
    </row>
    <row r="4144" spans="4:5" ht="12.6" customHeight="1" x14ac:dyDescent="0.2">
      <c r="D4144" s="95"/>
      <c r="E4144" s="95"/>
    </row>
    <row r="4145" spans="4:5" ht="12.6" customHeight="1" x14ac:dyDescent="0.2">
      <c r="D4145" s="95"/>
      <c r="E4145" s="95"/>
    </row>
    <row r="4146" spans="4:5" ht="12.6" customHeight="1" x14ac:dyDescent="0.2">
      <c r="D4146" s="95"/>
      <c r="E4146" s="95"/>
    </row>
    <row r="4147" spans="4:5" ht="12.6" customHeight="1" x14ac:dyDescent="0.2">
      <c r="D4147" s="95"/>
      <c r="E4147" s="95"/>
    </row>
    <row r="4148" spans="4:5" ht="12.6" customHeight="1" x14ac:dyDescent="0.2">
      <c r="D4148" s="95"/>
      <c r="E4148" s="95"/>
    </row>
    <row r="4149" spans="4:5" ht="12.6" customHeight="1" x14ac:dyDescent="0.2">
      <c r="D4149" s="95"/>
      <c r="E4149" s="95"/>
    </row>
    <row r="4150" spans="4:5" ht="12.6" customHeight="1" x14ac:dyDescent="0.2">
      <c r="D4150" s="95"/>
      <c r="E4150" s="95"/>
    </row>
    <row r="4151" spans="4:5" ht="12.6" customHeight="1" x14ac:dyDescent="0.2">
      <c r="D4151" s="95"/>
      <c r="E4151" s="95"/>
    </row>
    <row r="4152" spans="4:5" ht="12.6" customHeight="1" x14ac:dyDescent="0.2">
      <c r="D4152" s="95"/>
      <c r="E4152" s="95"/>
    </row>
    <row r="4153" spans="4:5" ht="12.6" customHeight="1" x14ac:dyDescent="0.2">
      <c r="D4153" s="95"/>
      <c r="E4153" s="95"/>
    </row>
    <row r="4154" spans="4:5" ht="12.6" customHeight="1" x14ac:dyDescent="0.2">
      <c r="D4154" s="95"/>
      <c r="E4154" s="95"/>
    </row>
    <row r="4155" spans="4:5" ht="12.6" customHeight="1" x14ac:dyDescent="0.2">
      <c r="D4155" s="95"/>
      <c r="E4155" s="95"/>
    </row>
    <row r="4156" spans="4:5" ht="12.6" customHeight="1" x14ac:dyDescent="0.2">
      <c r="D4156" s="95"/>
      <c r="E4156" s="95"/>
    </row>
    <row r="4157" spans="4:5" ht="12.6" customHeight="1" x14ac:dyDescent="0.2">
      <c r="D4157" s="95"/>
      <c r="E4157" s="95"/>
    </row>
    <row r="4158" spans="4:5" ht="12.6" customHeight="1" x14ac:dyDescent="0.2">
      <c r="D4158" s="95"/>
      <c r="E4158" s="95"/>
    </row>
    <row r="4159" spans="4:5" ht="12.6" customHeight="1" x14ac:dyDescent="0.2">
      <c r="D4159" s="95"/>
      <c r="E4159" s="95"/>
    </row>
    <row r="4160" spans="4:5" ht="12.6" customHeight="1" x14ac:dyDescent="0.2">
      <c r="D4160" s="95"/>
      <c r="E4160" s="95"/>
    </row>
    <row r="4161" spans="4:5" ht="12.6" customHeight="1" x14ac:dyDescent="0.2">
      <c r="D4161" s="95"/>
      <c r="E4161" s="95"/>
    </row>
    <row r="4162" spans="4:5" ht="12.6" customHeight="1" x14ac:dyDescent="0.2">
      <c r="D4162" s="95"/>
      <c r="E4162" s="95"/>
    </row>
    <row r="4163" spans="4:5" ht="12.6" customHeight="1" x14ac:dyDescent="0.2">
      <c r="D4163" s="95"/>
      <c r="E4163" s="95"/>
    </row>
    <row r="4164" spans="4:5" ht="12.6" customHeight="1" x14ac:dyDescent="0.2">
      <c r="D4164" s="95"/>
      <c r="E4164" s="95"/>
    </row>
    <row r="4165" spans="4:5" ht="12.6" customHeight="1" x14ac:dyDescent="0.2">
      <c r="D4165" s="95"/>
      <c r="E4165" s="95"/>
    </row>
    <row r="4166" spans="4:5" ht="12.6" customHeight="1" x14ac:dyDescent="0.2">
      <c r="D4166" s="95"/>
      <c r="E4166" s="95"/>
    </row>
    <row r="4167" spans="4:5" ht="12.6" customHeight="1" x14ac:dyDescent="0.2">
      <c r="D4167" s="95"/>
      <c r="E4167" s="95"/>
    </row>
    <row r="4168" spans="4:5" ht="12.6" customHeight="1" x14ac:dyDescent="0.2">
      <c r="D4168" s="95"/>
      <c r="E4168" s="95"/>
    </row>
    <row r="4169" spans="4:5" ht="12.6" customHeight="1" x14ac:dyDescent="0.2">
      <c r="D4169" s="95"/>
      <c r="E4169" s="95"/>
    </row>
    <row r="4170" spans="4:5" ht="12.6" customHeight="1" x14ac:dyDescent="0.2">
      <c r="D4170" s="95"/>
      <c r="E4170" s="95"/>
    </row>
    <row r="4171" spans="4:5" ht="12.6" customHeight="1" x14ac:dyDescent="0.2">
      <c r="D4171" s="95"/>
      <c r="E4171" s="95"/>
    </row>
    <row r="4172" spans="4:5" ht="12.6" customHeight="1" x14ac:dyDescent="0.2">
      <c r="D4172" s="95"/>
      <c r="E4172" s="95"/>
    </row>
    <row r="4173" spans="4:5" ht="12.6" customHeight="1" x14ac:dyDescent="0.2">
      <c r="D4173" s="95"/>
      <c r="E4173" s="95"/>
    </row>
    <row r="4174" spans="4:5" ht="12.6" customHeight="1" x14ac:dyDescent="0.2">
      <c r="D4174" s="95"/>
      <c r="E4174" s="95"/>
    </row>
    <row r="4175" spans="4:5" ht="12.6" customHeight="1" x14ac:dyDescent="0.2">
      <c r="D4175" s="95"/>
      <c r="E4175" s="95"/>
    </row>
    <row r="4176" spans="4:5" ht="12.6" customHeight="1" x14ac:dyDescent="0.2">
      <c r="D4176" s="95"/>
      <c r="E4176" s="95"/>
    </row>
    <row r="4177" spans="4:5" ht="12.6" customHeight="1" x14ac:dyDescent="0.2">
      <c r="D4177" s="95"/>
      <c r="E4177" s="95"/>
    </row>
    <row r="4178" spans="4:5" ht="12.6" customHeight="1" x14ac:dyDescent="0.2">
      <c r="D4178" s="95"/>
      <c r="E4178" s="95"/>
    </row>
    <row r="4179" spans="4:5" ht="12.6" customHeight="1" x14ac:dyDescent="0.2">
      <c r="D4179" s="95"/>
      <c r="E4179" s="95"/>
    </row>
    <row r="4180" spans="4:5" ht="12.6" customHeight="1" x14ac:dyDescent="0.2">
      <c r="D4180" s="95"/>
      <c r="E4180" s="95"/>
    </row>
    <row r="4181" spans="4:5" ht="12.6" customHeight="1" x14ac:dyDescent="0.2">
      <c r="D4181" s="95"/>
      <c r="E4181" s="95"/>
    </row>
    <row r="4182" spans="4:5" ht="12.6" customHeight="1" x14ac:dyDescent="0.2">
      <c r="D4182" s="95"/>
      <c r="E4182" s="95"/>
    </row>
    <row r="4183" spans="4:5" ht="12.6" customHeight="1" x14ac:dyDescent="0.2">
      <c r="D4183" s="95"/>
      <c r="E4183" s="95"/>
    </row>
    <row r="4184" spans="4:5" ht="12.6" customHeight="1" x14ac:dyDescent="0.2">
      <c r="D4184" s="95"/>
      <c r="E4184" s="95"/>
    </row>
    <row r="4185" spans="4:5" ht="12.6" customHeight="1" x14ac:dyDescent="0.2">
      <c r="D4185" s="95"/>
      <c r="E4185" s="95"/>
    </row>
    <row r="4186" spans="4:5" ht="12.6" customHeight="1" x14ac:dyDescent="0.2">
      <c r="D4186" s="95"/>
      <c r="E4186" s="95"/>
    </row>
    <row r="4187" spans="4:5" ht="12.6" customHeight="1" x14ac:dyDescent="0.2">
      <c r="D4187" s="95"/>
      <c r="E4187" s="95"/>
    </row>
    <row r="4188" spans="4:5" ht="12.6" customHeight="1" x14ac:dyDescent="0.2">
      <c r="D4188" s="95"/>
      <c r="E4188" s="95"/>
    </row>
    <row r="4189" spans="4:5" ht="12.6" customHeight="1" x14ac:dyDescent="0.2">
      <c r="D4189" s="95"/>
      <c r="E4189" s="95"/>
    </row>
    <row r="4190" spans="4:5" ht="12.6" customHeight="1" x14ac:dyDescent="0.2">
      <c r="D4190" s="95"/>
      <c r="E4190" s="95"/>
    </row>
    <row r="4191" spans="4:5" ht="12.6" customHeight="1" x14ac:dyDescent="0.2">
      <c r="D4191" s="95"/>
      <c r="E4191" s="95"/>
    </row>
    <row r="4192" spans="4:5" ht="12.6" customHeight="1" x14ac:dyDescent="0.2">
      <c r="D4192" s="95"/>
      <c r="E4192" s="95"/>
    </row>
    <row r="4193" spans="4:5" ht="12.6" customHeight="1" x14ac:dyDescent="0.2">
      <c r="D4193" s="95"/>
      <c r="E4193" s="95"/>
    </row>
    <row r="4194" spans="4:5" ht="12.6" customHeight="1" x14ac:dyDescent="0.2">
      <c r="D4194" s="95"/>
      <c r="E4194" s="95"/>
    </row>
    <row r="4195" spans="4:5" ht="12.6" customHeight="1" x14ac:dyDescent="0.2">
      <c r="D4195" s="95"/>
      <c r="E4195" s="95"/>
    </row>
    <row r="4196" spans="4:5" ht="12.6" customHeight="1" x14ac:dyDescent="0.2">
      <c r="D4196" s="95"/>
      <c r="E4196" s="95"/>
    </row>
    <row r="4197" spans="4:5" ht="12.6" customHeight="1" x14ac:dyDescent="0.2">
      <c r="D4197" s="95"/>
      <c r="E4197" s="95"/>
    </row>
    <row r="4198" spans="4:5" ht="12.6" customHeight="1" x14ac:dyDescent="0.2">
      <c r="D4198" s="95"/>
      <c r="E4198" s="95"/>
    </row>
    <row r="4199" spans="4:5" ht="12.6" customHeight="1" x14ac:dyDescent="0.2">
      <c r="D4199" s="95"/>
      <c r="E4199" s="95"/>
    </row>
    <row r="4200" spans="4:5" ht="12.6" customHeight="1" x14ac:dyDescent="0.2">
      <c r="D4200" s="95"/>
      <c r="E4200" s="95"/>
    </row>
    <row r="4201" spans="4:5" ht="12.6" customHeight="1" x14ac:dyDescent="0.2">
      <c r="D4201" s="95"/>
      <c r="E4201" s="95"/>
    </row>
    <row r="4202" spans="4:5" ht="12.6" customHeight="1" x14ac:dyDescent="0.2">
      <c r="D4202" s="95"/>
      <c r="E4202" s="95"/>
    </row>
    <row r="4203" spans="4:5" ht="12.6" customHeight="1" x14ac:dyDescent="0.2">
      <c r="D4203" s="95"/>
      <c r="E4203" s="95"/>
    </row>
    <row r="4204" spans="4:5" ht="12.6" customHeight="1" x14ac:dyDescent="0.2">
      <c r="D4204" s="95"/>
      <c r="E4204" s="95"/>
    </row>
    <row r="4205" spans="4:5" ht="12.6" customHeight="1" x14ac:dyDescent="0.2">
      <c r="D4205" s="95"/>
      <c r="E4205" s="95"/>
    </row>
    <row r="4206" spans="4:5" ht="12.6" customHeight="1" x14ac:dyDescent="0.2">
      <c r="D4206" s="95"/>
      <c r="E4206" s="95"/>
    </row>
    <row r="4207" spans="4:5" ht="12.6" customHeight="1" x14ac:dyDescent="0.2">
      <c r="D4207" s="95"/>
      <c r="E4207" s="95"/>
    </row>
    <row r="4208" spans="4:5" ht="12.6" customHeight="1" x14ac:dyDescent="0.2">
      <c r="D4208" s="95"/>
      <c r="E4208" s="95"/>
    </row>
    <row r="4209" spans="4:5" ht="12.6" customHeight="1" x14ac:dyDescent="0.2">
      <c r="D4209" s="95"/>
      <c r="E4209" s="95"/>
    </row>
    <row r="4210" spans="4:5" ht="12.6" customHeight="1" x14ac:dyDescent="0.2">
      <c r="D4210" s="95"/>
      <c r="E4210" s="95"/>
    </row>
    <row r="4211" spans="4:5" ht="12.6" customHeight="1" x14ac:dyDescent="0.2">
      <c r="D4211" s="95"/>
      <c r="E4211" s="95"/>
    </row>
    <row r="4212" spans="4:5" ht="12.6" customHeight="1" x14ac:dyDescent="0.2">
      <c r="D4212" s="95"/>
      <c r="E4212" s="95"/>
    </row>
    <row r="4213" spans="4:5" ht="12.6" customHeight="1" x14ac:dyDescent="0.2">
      <c r="D4213" s="95"/>
      <c r="E4213" s="95"/>
    </row>
    <row r="4214" spans="4:5" ht="12.6" customHeight="1" x14ac:dyDescent="0.2">
      <c r="D4214" s="95"/>
      <c r="E4214" s="95"/>
    </row>
    <row r="4215" spans="4:5" ht="12.6" customHeight="1" x14ac:dyDescent="0.2">
      <c r="D4215" s="95"/>
      <c r="E4215" s="95"/>
    </row>
    <row r="4216" spans="4:5" ht="12.6" customHeight="1" x14ac:dyDescent="0.2">
      <c r="D4216" s="95"/>
      <c r="E4216" s="95"/>
    </row>
    <row r="4217" spans="4:5" ht="12.6" customHeight="1" x14ac:dyDescent="0.2">
      <c r="D4217" s="95"/>
      <c r="E4217" s="95"/>
    </row>
    <row r="4218" spans="4:5" ht="12.6" customHeight="1" x14ac:dyDescent="0.2">
      <c r="D4218" s="95"/>
      <c r="E4218" s="95"/>
    </row>
    <row r="4219" spans="4:5" ht="12.6" customHeight="1" x14ac:dyDescent="0.2">
      <c r="D4219" s="95"/>
      <c r="E4219" s="95"/>
    </row>
    <row r="4220" spans="4:5" ht="12.6" customHeight="1" x14ac:dyDescent="0.2">
      <c r="D4220" s="95"/>
      <c r="E4220" s="95"/>
    </row>
    <row r="4221" spans="4:5" ht="12.6" customHeight="1" x14ac:dyDescent="0.2">
      <c r="D4221" s="95"/>
      <c r="E4221" s="95"/>
    </row>
    <row r="4222" spans="4:5" ht="12.6" customHeight="1" x14ac:dyDescent="0.2">
      <c r="D4222" s="95"/>
      <c r="E4222" s="95"/>
    </row>
    <row r="4223" spans="4:5" ht="12.6" customHeight="1" x14ac:dyDescent="0.2">
      <c r="D4223" s="95"/>
      <c r="E4223" s="95"/>
    </row>
    <row r="4224" spans="4:5" ht="12.6" customHeight="1" x14ac:dyDescent="0.2">
      <c r="D4224" s="95"/>
      <c r="E4224" s="95"/>
    </row>
    <row r="4225" spans="4:5" ht="12.6" customHeight="1" x14ac:dyDescent="0.2">
      <c r="D4225" s="95"/>
      <c r="E4225" s="95"/>
    </row>
    <row r="4226" spans="4:5" ht="12.6" customHeight="1" x14ac:dyDescent="0.2">
      <c r="D4226" s="95"/>
      <c r="E4226" s="95"/>
    </row>
    <row r="4227" spans="4:5" ht="12.6" customHeight="1" x14ac:dyDescent="0.2">
      <c r="D4227" s="95"/>
      <c r="E4227" s="95"/>
    </row>
    <row r="4228" spans="4:5" ht="12.6" customHeight="1" x14ac:dyDescent="0.2">
      <c r="D4228" s="95"/>
      <c r="E4228" s="95"/>
    </row>
    <row r="4229" spans="4:5" ht="12.6" customHeight="1" x14ac:dyDescent="0.2">
      <c r="D4229" s="95"/>
      <c r="E4229" s="95"/>
    </row>
    <row r="4230" spans="4:5" ht="12.6" customHeight="1" x14ac:dyDescent="0.2">
      <c r="D4230" s="95"/>
      <c r="E4230" s="95"/>
    </row>
    <row r="4231" spans="4:5" ht="12.6" customHeight="1" x14ac:dyDescent="0.2">
      <c r="D4231" s="95"/>
      <c r="E4231" s="95"/>
    </row>
    <row r="4232" spans="4:5" ht="12.6" customHeight="1" x14ac:dyDescent="0.2">
      <c r="D4232" s="95"/>
      <c r="E4232" s="95"/>
    </row>
    <row r="4233" spans="4:5" ht="12.6" customHeight="1" x14ac:dyDescent="0.2">
      <c r="D4233" s="95"/>
      <c r="E4233" s="95"/>
    </row>
    <row r="4234" spans="4:5" ht="12.6" customHeight="1" x14ac:dyDescent="0.2">
      <c r="D4234" s="95"/>
      <c r="E4234" s="95"/>
    </row>
    <row r="4235" spans="4:5" ht="12.6" customHeight="1" x14ac:dyDescent="0.2">
      <c r="D4235" s="95"/>
      <c r="E4235" s="95"/>
    </row>
    <row r="4236" spans="4:5" ht="12.6" customHeight="1" x14ac:dyDescent="0.2">
      <c r="D4236" s="95"/>
      <c r="E4236" s="95"/>
    </row>
    <row r="4237" spans="4:5" ht="12.6" customHeight="1" x14ac:dyDescent="0.2">
      <c r="D4237" s="95"/>
      <c r="E4237" s="95"/>
    </row>
    <row r="4238" spans="4:5" ht="12.6" customHeight="1" x14ac:dyDescent="0.2">
      <c r="D4238" s="95"/>
      <c r="E4238" s="95"/>
    </row>
    <row r="4239" spans="4:5" ht="12.6" customHeight="1" x14ac:dyDescent="0.2">
      <c r="D4239" s="95"/>
      <c r="E4239" s="95"/>
    </row>
    <row r="4240" spans="4:5" ht="12.6" customHeight="1" x14ac:dyDescent="0.2">
      <c r="D4240" s="95"/>
      <c r="E4240" s="95"/>
    </row>
    <row r="4241" spans="4:5" ht="12.6" customHeight="1" x14ac:dyDescent="0.2">
      <c r="D4241" s="95"/>
      <c r="E4241" s="95"/>
    </row>
    <row r="4242" spans="4:5" ht="12.6" customHeight="1" x14ac:dyDescent="0.2">
      <c r="D4242" s="95"/>
      <c r="E4242" s="95"/>
    </row>
    <row r="4243" spans="4:5" ht="12.6" customHeight="1" x14ac:dyDescent="0.2">
      <c r="D4243" s="95"/>
      <c r="E4243" s="95"/>
    </row>
    <row r="4244" spans="4:5" ht="12.6" customHeight="1" x14ac:dyDescent="0.2">
      <c r="D4244" s="95"/>
      <c r="E4244" s="95"/>
    </row>
    <row r="4245" spans="4:5" ht="12.6" customHeight="1" x14ac:dyDescent="0.2">
      <c r="D4245" s="95"/>
      <c r="E4245" s="95"/>
    </row>
    <row r="4246" spans="4:5" ht="12.6" customHeight="1" x14ac:dyDescent="0.2">
      <c r="D4246" s="95"/>
      <c r="E4246" s="95"/>
    </row>
    <row r="4247" spans="4:5" ht="12.6" customHeight="1" x14ac:dyDescent="0.2">
      <c r="D4247" s="95"/>
      <c r="E4247" s="95"/>
    </row>
    <row r="4248" spans="4:5" ht="12.6" customHeight="1" x14ac:dyDescent="0.2">
      <c r="D4248" s="95"/>
      <c r="E4248" s="95"/>
    </row>
    <row r="4249" spans="4:5" ht="12.6" customHeight="1" x14ac:dyDescent="0.2">
      <c r="D4249" s="95"/>
      <c r="E4249" s="95"/>
    </row>
    <row r="4250" spans="4:5" ht="12.6" customHeight="1" x14ac:dyDescent="0.2">
      <c r="D4250" s="95"/>
      <c r="E4250" s="95"/>
    </row>
    <row r="4251" spans="4:5" ht="12.6" customHeight="1" x14ac:dyDescent="0.2">
      <c r="D4251" s="95"/>
      <c r="E4251" s="95"/>
    </row>
    <row r="4252" spans="4:5" ht="12.6" customHeight="1" x14ac:dyDescent="0.2">
      <c r="D4252" s="95"/>
      <c r="E4252" s="95"/>
    </row>
    <row r="4253" spans="4:5" ht="12.6" customHeight="1" x14ac:dyDescent="0.2">
      <c r="D4253" s="95"/>
      <c r="E4253" s="95"/>
    </row>
    <row r="4254" spans="4:5" ht="12.6" customHeight="1" x14ac:dyDescent="0.2">
      <c r="D4254" s="95"/>
      <c r="E4254" s="95"/>
    </row>
    <row r="4255" spans="4:5" ht="12.6" customHeight="1" x14ac:dyDescent="0.2">
      <c r="D4255" s="95"/>
      <c r="E4255" s="95"/>
    </row>
    <row r="4256" spans="4:5" ht="12.6" customHeight="1" x14ac:dyDescent="0.2">
      <c r="D4256" s="95"/>
      <c r="E4256" s="95"/>
    </row>
    <row r="4257" spans="4:5" ht="12.6" customHeight="1" x14ac:dyDescent="0.2">
      <c r="D4257" s="95"/>
      <c r="E4257" s="95"/>
    </row>
    <row r="4258" spans="4:5" ht="12.6" customHeight="1" x14ac:dyDescent="0.2">
      <c r="D4258" s="95"/>
      <c r="E4258" s="95"/>
    </row>
    <row r="4259" spans="4:5" ht="12.6" customHeight="1" x14ac:dyDescent="0.2">
      <c r="D4259" s="95"/>
      <c r="E4259" s="95"/>
    </row>
    <row r="4260" spans="4:5" ht="12.6" customHeight="1" x14ac:dyDescent="0.2">
      <c r="D4260" s="95"/>
      <c r="E4260" s="95"/>
    </row>
    <row r="4261" spans="4:5" ht="12.6" customHeight="1" x14ac:dyDescent="0.2">
      <c r="D4261" s="95"/>
      <c r="E4261" s="95"/>
    </row>
    <row r="4262" spans="4:5" ht="12.6" customHeight="1" x14ac:dyDescent="0.2">
      <c r="D4262" s="95"/>
      <c r="E4262" s="95"/>
    </row>
    <row r="4263" spans="4:5" ht="12.6" customHeight="1" x14ac:dyDescent="0.2">
      <c r="D4263" s="95"/>
      <c r="E4263" s="95"/>
    </row>
    <row r="4264" spans="4:5" ht="12.6" customHeight="1" x14ac:dyDescent="0.2">
      <c r="D4264" s="95"/>
      <c r="E4264" s="95"/>
    </row>
    <row r="4265" spans="4:5" ht="12.6" customHeight="1" x14ac:dyDescent="0.2">
      <c r="D4265" s="95"/>
      <c r="E4265" s="95"/>
    </row>
    <row r="4266" spans="4:5" ht="12.6" customHeight="1" x14ac:dyDescent="0.2">
      <c r="D4266" s="95"/>
      <c r="E4266" s="95"/>
    </row>
    <row r="4267" spans="4:5" ht="12.6" customHeight="1" x14ac:dyDescent="0.2">
      <c r="D4267" s="95"/>
      <c r="E4267" s="95"/>
    </row>
    <row r="4268" spans="4:5" ht="12.6" customHeight="1" x14ac:dyDescent="0.2">
      <c r="D4268" s="95"/>
      <c r="E4268" s="95"/>
    </row>
    <row r="4269" spans="4:5" ht="12.6" customHeight="1" x14ac:dyDescent="0.2">
      <c r="D4269" s="95"/>
      <c r="E4269" s="95"/>
    </row>
    <row r="4270" spans="4:5" ht="12.6" customHeight="1" x14ac:dyDescent="0.2">
      <c r="D4270" s="95"/>
      <c r="E4270" s="95"/>
    </row>
    <row r="4271" spans="4:5" ht="12.6" customHeight="1" x14ac:dyDescent="0.2">
      <c r="D4271" s="95"/>
      <c r="E4271" s="95"/>
    </row>
    <row r="4272" spans="4:5" ht="12.6" customHeight="1" x14ac:dyDescent="0.2">
      <c r="D4272" s="95"/>
      <c r="E4272" s="95"/>
    </row>
    <row r="4273" spans="4:5" ht="12.6" customHeight="1" x14ac:dyDescent="0.2">
      <c r="D4273" s="95"/>
      <c r="E4273" s="95"/>
    </row>
    <row r="4274" spans="4:5" ht="12.6" customHeight="1" x14ac:dyDescent="0.2">
      <c r="D4274" s="95"/>
      <c r="E4274" s="95"/>
    </row>
    <row r="4275" spans="4:5" ht="12.6" customHeight="1" x14ac:dyDescent="0.2">
      <c r="D4275" s="95"/>
      <c r="E4275" s="95"/>
    </row>
    <row r="4276" spans="4:5" ht="12.6" customHeight="1" x14ac:dyDescent="0.2">
      <c r="D4276" s="95"/>
      <c r="E4276" s="95"/>
    </row>
    <row r="4277" spans="4:5" ht="12.6" customHeight="1" x14ac:dyDescent="0.2">
      <c r="D4277" s="95"/>
      <c r="E4277" s="95"/>
    </row>
    <row r="4278" spans="4:5" ht="12.6" customHeight="1" x14ac:dyDescent="0.2">
      <c r="D4278" s="95"/>
      <c r="E4278" s="95"/>
    </row>
    <row r="4279" spans="4:5" ht="12.6" customHeight="1" x14ac:dyDescent="0.2">
      <c r="D4279" s="95"/>
      <c r="E4279" s="95"/>
    </row>
    <row r="4280" spans="4:5" ht="12.6" customHeight="1" x14ac:dyDescent="0.2">
      <c r="D4280" s="95"/>
      <c r="E4280" s="95"/>
    </row>
    <row r="4281" spans="4:5" ht="12.6" customHeight="1" x14ac:dyDescent="0.2">
      <c r="D4281" s="95"/>
      <c r="E4281" s="95"/>
    </row>
    <row r="4282" spans="4:5" ht="12.6" customHeight="1" x14ac:dyDescent="0.2">
      <c r="D4282" s="95"/>
      <c r="E4282" s="95"/>
    </row>
    <row r="4283" spans="4:5" ht="12.6" customHeight="1" x14ac:dyDescent="0.2">
      <c r="D4283" s="95"/>
      <c r="E4283" s="95"/>
    </row>
    <row r="4284" spans="4:5" ht="12.6" customHeight="1" x14ac:dyDescent="0.2">
      <c r="D4284" s="95"/>
      <c r="E4284" s="95"/>
    </row>
    <row r="4285" spans="4:5" ht="12.6" customHeight="1" x14ac:dyDescent="0.2">
      <c r="D4285" s="95"/>
      <c r="E4285" s="95"/>
    </row>
    <row r="4286" spans="4:5" ht="12.6" customHeight="1" x14ac:dyDescent="0.2">
      <c r="D4286" s="95"/>
      <c r="E4286" s="95"/>
    </row>
    <row r="4287" spans="4:5" ht="12.6" customHeight="1" x14ac:dyDescent="0.2">
      <c r="D4287" s="95"/>
      <c r="E4287" s="95"/>
    </row>
    <row r="4288" spans="4:5" ht="12.6" customHeight="1" x14ac:dyDescent="0.2">
      <c r="D4288" s="95"/>
      <c r="E4288" s="95"/>
    </row>
    <row r="4289" spans="4:5" ht="12.6" customHeight="1" x14ac:dyDescent="0.2">
      <c r="D4289" s="95"/>
      <c r="E4289" s="95"/>
    </row>
    <row r="4290" spans="4:5" ht="12.6" customHeight="1" x14ac:dyDescent="0.2">
      <c r="D4290" s="95"/>
      <c r="E4290" s="95"/>
    </row>
    <row r="4291" spans="4:5" ht="12.6" customHeight="1" x14ac:dyDescent="0.2">
      <c r="D4291" s="95"/>
      <c r="E4291" s="95"/>
    </row>
    <row r="4292" spans="4:5" ht="12.6" customHeight="1" x14ac:dyDescent="0.2">
      <c r="D4292" s="95"/>
      <c r="E4292" s="95"/>
    </row>
    <row r="4293" spans="4:5" ht="12.6" customHeight="1" x14ac:dyDescent="0.2">
      <c r="D4293" s="95"/>
      <c r="E4293" s="95"/>
    </row>
    <row r="4294" spans="4:5" ht="12.6" customHeight="1" x14ac:dyDescent="0.2">
      <c r="D4294" s="95"/>
      <c r="E4294" s="95"/>
    </row>
    <row r="4295" spans="4:5" ht="12.6" customHeight="1" x14ac:dyDescent="0.2">
      <c r="D4295" s="95"/>
      <c r="E4295" s="95"/>
    </row>
    <row r="4296" spans="4:5" ht="12.6" customHeight="1" x14ac:dyDescent="0.2">
      <c r="D4296" s="95"/>
      <c r="E4296" s="95"/>
    </row>
    <row r="4297" spans="4:5" ht="12.6" customHeight="1" x14ac:dyDescent="0.2">
      <c r="D4297" s="95"/>
      <c r="E4297" s="95"/>
    </row>
    <row r="4298" spans="4:5" ht="12.6" customHeight="1" x14ac:dyDescent="0.2">
      <c r="D4298" s="95"/>
      <c r="E4298" s="95"/>
    </row>
    <row r="4299" spans="4:5" ht="12.6" customHeight="1" x14ac:dyDescent="0.2">
      <c r="D4299" s="95"/>
      <c r="E4299" s="95"/>
    </row>
    <row r="4300" spans="4:5" ht="12.6" customHeight="1" x14ac:dyDescent="0.2">
      <c r="D4300" s="95"/>
      <c r="E4300" s="95"/>
    </row>
    <row r="4301" spans="4:5" ht="12.6" customHeight="1" x14ac:dyDescent="0.2">
      <c r="D4301" s="95"/>
      <c r="E4301" s="95"/>
    </row>
    <row r="4302" spans="4:5" ht="12.6" customHeight="1" x14ac:dyDescent="0.2">
      <c r="D4302" s="95"/>
      <c r="E4302" s="95"/>
    </row>
    <row r="4303" spans="4:5" ht="12.6" customHeight="1" x14ac:dyDescent="0.2">
      <c r="D4303" s="95"/>
      <c r="E4303" s="95"/>
    </row>
    <row r="4304" spans="4:5" ht="12.6" customHeight="1" x14ac:dyDescent="0.2">
      <c r="D4304" s="95"/>
      <c r="E4304" s="95"/>
    </row>
    <row r="4305" spans="4:5" ht="12.6" customHeight="1" x14ac:dyDescent="0.2">
      <c r="D4305" s="95"/>
      <c r="E4305" s="95"/>
    </row>
    <row r="4306" spans="4:5" ht="12.6" customHeight="1" x14ac:dyDescent="0.2">
      <c r="D4306" s="95"/>
      <c r="E4306" s="95"/>
    </row>
    <row r="4307" spans="4:5" ht="12.6" customHeight="1" x14ac:dyDescent="0.2">
      <c r="D4307" s="95"/>
      <c r="E4307" s="95"/>
    </row>
    <row r="4308" spans="4:5" ht="12.6" customHeight="1" x14ac:dyDescent="0.2">
      <c r="D4308" s="95"/>
      <c r="E4308" s="95"/>
    </row>
    <row r="4309" spans="4:5" ht="12.6" customHeight="1" x14ac:dyDescent="0.2">
      <c r="D4309" s="95"/>
      <c r="E4309" s="95"/>
    </row>
    <row r="4310" spans="4:5" ht="12.6" customHeight="1" x14ac:dyDescent="0.2">
      <c r="D4310" s="95"/>
      <c r="E4310" s="95"/>
    </row>
    <row r="4311" spans="4:5" ht="12.6" customHeight="1" x14ac:dyDescent="0.2">
      <c r="D4311" s="95"/>
      <c r="E4311" s="95"/>
    </row>
    <row r="4312" spans="4:5" ht="12.6" customHeight="1" x14ac:dyDescent="0.2">
      <c r="D4312" s="95"/>
      <c r="E4312" s="95"/>
    </row>
    <row r="4313" spans="4:5" ht="12.6" customHeight="1" x14ac:dyDescent="0.2">
      <c r="D4313" s="95"/>
      <c r="E4313" s="95"/>
    </row>
    <row r="4314" spans="4:5" ht="12.6" customHeight="1" x14ac:dyDescent="0.2">
      <c r="D4314" s="95"/>
      <c r="E4314" s="95"/>
    </row>
    <row r="4315" spans="4:5" ht="12.6" customHeight="1" x14ac:dyDescent="0.2">
      <c r="D4315" s="95"/>
      <c r="E4315" s="95"/>
    </row>
    <row r="4316" spans="4:5" ht="12.6" customHeight="1" x14ac:dyDescent="0.2">
      <c r="D4316" s="95"/>
      <c r="E4316" s="95"/>
    </row>
    <row r="4317" spans="4:5" ht="12.6" customHeight="1" x14ac:dyDescent="0.2">
      <c r="D4317" s="95"/>
      <c r="E4317" s="95"/>
    </row>
    <row r="4318" spans="4:5" ht="12.6" customHeight="1" x14ac:dyDescent="0.2">
      <c r="D4318" s="95"/>
      <c r="E4318" s="95"/>
    </row>
    <row r="4319" spans="4:5" ht="12.6" customHeight="1" x14ac:dyDescent="0.2">
      <c r="D4319" s="95"/>
      <c r="E4319" s="95"/>
    </row>
    <row r="4320" spans="4:5" ht="12.6" customHeight="1" x14ac:dyDescent="0.2">
      <c r="D4320" s="95"/>
      <c r="E4320" s="95"/>
    </row>
    <row r="4321" spans="4:5" ht="12.6" customHeight="1" x14ac:dyDescent="0.2">
      <c r="D4321" s="95"/>
      <c r="E4321" s="95"/>
    </row>
    <row r="4322" spans="4:5" ht="12.6" customHeight="1" x14ac:dyDescent="0.2">
      <c r="D4322" s="95"/>
      <c r="E4322" s="95"/>
    </row>
    <row r="4323" spans="4:5" ht="12.6" customHeight="1" x14ac:dyDescent="0.2">
      <c r="D4323" s="95"/>
      <c r="E4323" s="95"/>
    </row>
    <row r="4324" spans="4:5" ht="12.6" customHeight="1" x14ac:dyDescent="0.2">
      <c r="D4324" s="95"/>
      <c r="E4324" s="95"/>
    </row>
    <row r="4325" spans="4:5" ht="12.6" customHeight="1" x14ac:dyDescent="0.2">
      <c r="D4325" s="95"/>
      <c r="E4325" s="95"/>
    </row>
    <row r="4326" spans="4:5" ht="12.6" customHeight="1" x14ac:dyDescent="0.2">
      <c r="D4326" s="95"/>
      <c r="E4326" s="95"/>
    </row>
    <row r="4327" spans="4:5" ht="12.6" customHeight="1" x14ac:dyDescent="0.2">
      <c r="D4327" s="95"/>
      <c r="E4327" s="95"/>
    </row>
    <row r="4328" spans="4:5" ht="12.6" customHeight="1" x14ac:dyDescent="0.2">
      <c r="D4328" s="95"/>
      <c r="E4328" s="95"/>
    </row>
    <row r="4329" spans="4:5" ht="12.6" customHeight="1" x14ac:dyDescent="0.2">
      <c r="D4329" s="95"/>
      <c r="E4329" s="95"/>
    </row>
    <row r="4330" spans="4:5" ht="12.6" customHeight="1" x14ac:dyDescent="0.2">
      <c r="D4330" s="95"/>
      <c r="E4330" s="95"/>
    </row>
    <row r="4331" spans="4:5" ht="12.6" customHeight="1" x14ac:dyDescent="0.2">
      <c r="D4331" s="95"/>
      <c r="E4331" s="95"/>
    </row>
    <row r="4332" spans="4:5" ht="12.6" customHeight="1" x14ac:dyDescent="0.2">
      <c r="D4332" s="95"/>
      <c r="E4332" s="95"/>
    </row>
    <row r="4333" spans="4:5" ht="12.6" customHeight="1" x14ac:dyDescent="0.2">
      <c r="D4333" s="95"/>
      <c r="E4333" s="95"/>
    </row>
    <row r="4334" spans="4:5" ht="12.6" customHeight="1" x14ac:dyDescent="0.2">
      <c r="D4334" s="95"/>
      <c r="E4334" s="95"/>
    </row>
    <row r="4335" spans="4:5" ht="12.6" customHeight="1" x14ac:dyDescent="0.2">
      <c r="D4335" s="95"/>
      <c r="E4335" s="95"/>
    </row>
    <row r="4336" spans="4:5" ht="12.6" customHeight="1" x14ac:dyDescent="0.2">
      <c r="D4336" s="95"/>
      <c r="E4336" s="95"/>
    </row>
    <row r="4337" spans="4:5" ht="12.6" customHeight="1" x14ac:dyDescent="0.2">
      <c r="D4337" s="95"/>
      <c r="E4337" s="95"/>
    </row>
    <row r="4338" spans="4:5" ht="12.6" customHeight="1" x14ac:dyDescent="0.2">
      <c r="D4338" s="95"/>
      <c r="E4338" s="95"/>
    </row>
    <row r="4339" spans="4:5" ht="12.6" customHeight="1" x14ac:dyDescent="0.2">
      <c r="D4339" s="95"/>
      <c r="E4339" s="95"/>
    </row>
    <row r="4340" spans="4:5" ht="12.6" customHeight="1" x14ac:dyDescent="0.2">
      <c r="D4340" s="95"/>
      <c r="E4340" s="95"/>
    </row>
    <row r="4341" spans="4:5" ht="12.6" customHeight="1" x14ac:dyDescent="0.2">
      <c r="D4341" s="95"/>
      <c r="E4341" s="95"/>
    </row>
    <row r="4342" spans="4:5" ht="12.6" customHeight="1" x14ac:dyDescent="0.2">
      <c r="D4342" s="95"/>
      <c r="E4342" s="95"/>
    </row>
    <row r="4343" spans="4:5" ht="12.6" customHeight="1" x14ac:dyDescent="0.2">
      <c r="D4343" s="95"/>
      <c r="E4343" s="95"/>
    </row>
    <row r="4344" spans="4:5" ht="12.6" customHeight="1" x14ac:dyDescent="0.2">
      <c r="D4344" s="95"/>
      <c r="E4344" s="95"/>
    </row>
    <row r="4345" spans="4:5" ht="12.6" customHeight="1" x14ac:dyDescent="0.2">
      <c r="D4345" s="95"/>
      <c r="E4345" s="95"/>
    </row>
    <row r="4346" spans="4:5" ht="12.6" customHeight="1" x14ac:dyDescent="0.2">
      <c r="D4346" s="95"/>
      <c r="E4346" s="95"/>
    </row>
    <row r="4347" spans="4:5" ht="12.6" customHeight="1" x14ac:dyDescent="0.2">
      <c r="D4347" s="95"/>
      <c r="E4347" s="95"/>
    </row>
    <row r="4348" spans="4:5" ht="12.6" customHeight="1" x14ac:dyDescent="0.2">
      <c r="D4348" s="95"/>
      <c r="E4348" s="95"/>
    </row>
    <row r="4349" spans="4:5" ht="12.6" customHeight="1" x14ac:dyDescent="0.2">
      <c r="D4349" s="95"/>
      <c r="E4349" s="95"/>
    </row>
    <row r="4350" spans="4:5" ht="12.6" customHeight="1" x14ac:dyDescent="0.2">
      <c r="D4350" s="95"/>
      <c r="E4350" s="95"/>
    </row>
    <row r="4351" spans="4:5" ht="12.6" customHeight="1" x14ac:dyDescent="0.2">
      <c r="D4351" s="95"/>
      <c r="E4351" s="95"/>
    </row>
    <row r="4352" spans="4:5" ht="12.6" customHeight="1" x14ac:dyDescent="0.2">
      <c r="D4352" s="95"/>
      <c r="E4352" s="95"/>
    </row>
    <row r="4353" spans="4:5" ht="12.6" customHeight="1" x14ac:dyDescent="0.2">
      <c r="D4353" s="95"/>
      <c r="E4353" s="95"/>
    </row>
    <row r="4354" spans="4:5" ht="12.6" customHeight="1" x14ac:dyDescent="0.2">
      <c r="D4354" s="95"/>
      <c r="E4354" s="95"/>
    </row>
    <row r="4355" spans="4:5" ht="12.6" customHeight="1" x14ac:dyDescent="0.2">
      <c r="D4355" s="95"/>
      <c r="E4355" s="95"/>
    </row>
    <row r="4356" spans="4:5" ht="12.6" customHeight="1" x14ac:dyDescent="0.2">
      <c r="D4356" s="95"/>
      <c r="E4356" s="95"/>
    </row>
    <row r="4357" spans="4:5" ht="12.6" customHeight="1" x14ac:dyDescent="0.2">
      <c r="D4357" s="95"/>
      <c r="E4357" s="95"/>
    </row>
    <row r="4358" spans="4:5" ht="12.6" customHeight="1" x14ac:dyDescent="0.2">
      <c r="D4358" s="95"/>
      <c r="E4358" s="95"/>
    </row>
    <row r="4359" spans="4:5" ht="12.6" customHeight="1" x14ac:dyDescent="0.2">
      <c r="D4359" s="95"/>
      <c r="E4359" s="95"/>
    </row>
    <row r="4360" spans="4:5" ht="12.6" customHeight="1" x14ac:dyDescent="0.2">
      <c r="D4360" s="95"/>
      <c r="E4360" s="95"/>
    </row>
    <row r="4361" spans="4:5" ht="12.6" customHeight="1" x14ac:dyDescent="0.2">
      <c r="D4361" s="95"/>
      <c r="E4361" s="95"/>
    </row>
    <row r="4362" spans="4:5" ht="12.6" customHeight="1" x14ac:dyDescent="0.2">
      <c r="D4362" s="95"/>
      <c r="E4362" s="95"/>
    </row>
    <row r="4363" spans="4:5" ht="12.6" customHeight="1" x14ac:dyDescent="0.2">
      <c r="D4363" s="95"/>
      <c r="E4363" s="95"/>
    </row>
    <row r="4364" spans="4:5" ht="12.6" customHeight="1" x14ac:dyDescent="0.2">
      <c r="D4364" s="95"/>
      <c r="E4364" s="95"/>
    </row>
    <row r="4365" spans="4:5" ht="12.6" customHeight="1" x14ac:dyDescent="0.2">
      <c r="D4365" s="95"/>
      <c r="E4365" s="95"/>
    </row>
    <row r="4366" spans="4:5" ht="12.6" customHeight="1" x14ac:dyDescent="0.2">
      <c r="D4366" s="95"/>
      <c r="E4366" s="95"/>
    </row>
    <row r="4367" spans="4:5" ht="12.6" customHeight="1" x14ac:dyDescent="0.2">
      <c r="D4367" s="95"/>
      <c r="E4367" s="95"/>
    </row>
    <row r="4368" spans="4:5" ht="12.6" customHeight="1" x14ac:dyDescent="0.2">
      <c r="D4368" s="95"/>
      <c r="E4368" s="95"/>
    </row>
    <row r="4369" spans="4:5" ht="12.6" customHeight="1" x14ac:dyDescent="0.2">
      <c r="D4369" s="95"/>
      <c r="E4369" s="95"/>
    </row>
    <row r="4370" spans="4:5" ht="12.6" customHeight="1" x14ac:dyDescent="0.2">
      <c r="D4370" s="95"/>
      <c r="E4370" s="95"/>
    </row>
    <row r="4371" spans="4:5" ht="12.6" customHeight="1" x14ac:dyDescent="0.2">
      <c r="D4371" s="95"/>
      <c r="E4371" s="95"/>
    </row>
    <row r="4372" spans="4:5" ht="12.6" customHeight="1" x14ac:dyDescent="0.2">
      <c r="D4372" s="95"/>
      <c r="E4372" s="95"/>
    </row>
    <row r="4373" spans="4:5" ht="12.6" customHeight="1" x14ac:dyDescent="0.2">
      <c r="D4373" s="95"/>
      <c r="E4373" s="95"/>
    </row>
    <row r="4374" spans="4:5" ht="12.6" customHeight="1" x14ac:dyDescent="0.2">
      <c r="D4374" s="95"/>
      <c r="E4374" s="95"/>
    </row>
    <row r="4375" spans="4:5" ht="12.6" customHeight="1" x14ac:dyDescent="0.2">
      <c r="D4375" s="95"/>
      <c r="E4375" s="95"/>
    </row>
    <row r="4376" spans="4:5" ht="12.6" customHeight="1" x14ac:dyDescent="0.2">
      <c r="D4376" s="95"/>
      <c r="E4376" s="95"/>
    </row>
    <row r="4377" spans="4:5" ht="12.6" customHeight="1" x14ac:dyDescent="0.2">
      <c r="D4377" s="95"/>
      <c r="E4377" s="95"/>
    </row>
    <row r="4378" spans="4:5" ht="12.6" customHeight="1" x14ac:dyDescent="0.2">
      <c r="D4378" s="95"/>
      <c r="E4378" s="95"/>
    </row>
    <row r="4379" spans="4:5" ht="12.6" customHeight="1" x14ac:dyDescent="0.2">
      <c r="D4379" s="95"/>
      <c r="E4379" s="95"/>
    </row>
    <row r="4380" spans="4:5" ht="12.6" customHeight="1" x14ac:dyDescent="0.2">
      <c r="D4380" s="95"/>
      <c r="E4380" s="95"/>
    </row>
    <row r="4381" spans="4:5" ht="12.6" customHeight="1" x14ac:dyDescent="0.2">
      <c r="D4381" s="95"/>
      <c r="E4381" s="95"/>
    </row>
    <row r="4382" spans="4:5" ht="12.6" customHeight="1" x14ac:dyDescent="0.2">
      <c r="D4382" s="95"/>
      <c r="E4382" s="95"/>
    </row>
    <row r="4383" spans="4:5" ht="12.6" customHeight="1" x14ac:dyDescent="0.2">
      <c r="D4383" s="95"/>
      <c r="E4383" s="95"/>
    </row>
    <row r="4384" spans="4:5" ht="12.6" customHeight="1" x14ac:dyDescent="0.2">
      <c r="D4384" s="95"/>
      <c r="E4384" s="95"/>
    </row>
    <row r="4385" spans="4:5" ht="12.6" customHeight="1" x14ac:dyDescent="0.2">
      <c r="D4385" s="95"/>
      <c r="E4385" s="95"/>
    </row>
    <row r="4386" spans="4:5" ht="12.6" customHeight="1" x14ac:dyDescent="0.2">
      <c r="D4386" s="95"/>
      <c r="E4386" s="95"/>
    </row>
    <row r="4387" spans="4:5" ht="12.6" customHeight="1" x14ac:dyDescent="0.2">
      <c r="D4387" s="95"/>
      <c r="E4387" s="95"/>
    </row>
    <row r="4388" spans="4:5" ht="12.6" customHeight="1" x14ac:dyDescent="0.2">
      <c r="D4388" s="95"/>
      <c r="E4388" s="95"/>
    </row>
    <row r="4389" spans="4:5" ht="12.6" customHeight="1" x14ac:dyDescent="0.2">
      <c r="D4389" s="95"/>
      <c r="E4389" s="95"/>
    </row>
    <row r="4390" spans="4:5" ht="12.6" customHeight="1" x14ac:dyDescent="0.2">
      <c r="D4390" s="95"/>
      <c r="E4390" s="95"/>
    </row>
    <row r="4391" spans="4:5" ht="12.6" customHeight="1" x14ac:dyDescent="0.2">
      <c r="D4391" s="95"/>
      <c r="E4391" s="95"/>
    </row>
    <row r="4392" spans="4:5" ht="12.6" customHeight="1" x14ac:dyDescent="0.2">
      <c r="D4392" s="95"/>
      <c r="E4392" s="95"/>
    </row>
    <row r="4393" spans="4:5" ht="12.6" customHeight="1" x14ac:dyDescent="0.2">
      <c r="D4393" s="95"/>
      <c r="E4393" s="95"/>
    </row>
    <row r="4394" spans="4:5" ht="12.6" customHeight="1" x14ac:dyDescent="0.2">
      <c r="D4394" s="95"/>
      <c r="E4394" s="95"/>
    </row>
    <row r="4395" spans="4:5" ht="12.6" customHeight="1" x14ac:dyDescent="0.2">
      <c r="D4395" s="95"/>
      <c r="E4395" s="95"/>
    </row>
    <row r="4396" spans="4:5" ht="12.6" customHeight="1" x14ac:dyDescent="0.2">
      <c r="D4396" s="95"/>
      <c r="E4396" s="95"/>
    </row>
    <row r="4397" spans="4:5" ht="12.6" customHeight="1" x14ac:dyDescent="0.2">
      <c r="D4397" s="95"/>
      <c r="E4397" s="95"/>
    </row>
    <row r="4398" spans="4:5" ht="12.6" customHeight="1" x14ac:dyDescent="0.2">
      <c r="D4398" s="95"/>
      <c r="E4398" s="95"/>
    </row>
    <row r="4399" spans="4:5" ht="12.6" customHeight="1" x14ac:dyDescent="0.2">
      <c r="D4399" s="95"/>
      <c r="E4399" s="95"/>
    </row>
    <row r="4400" spans="4:5" ht="12.6" customHeight="1" x14ac:dyDescent="0.2">
      <c r="D4400" s="95"/>
      <c r="E4400" s="95"/>
    </row>
    <row r="4401" spans="4:5" ht="12.6" customHeight="1" x14ac:dyDescent="0.2">
      <c r="D4401" s="95"/>
      <c r="E4401" s="95"/>
    </row>
    <row r="4402" spans="4:5" ht="12.6" customHeight="1" x14ac:dyDescent="0.2">
      <c r="D4402" s="95"/>
      <c r="E4402" s="95"/>
    </row>
    <row r="4403" spans="4:5" ht="12.6" customHeight="1" x14ac:dyDescent="0.2">
      <c r="D4403" s="95"/>
      <c r="E4403" s="95"/>
    </row>
    <row r="4404" spans="4:5" ht="12.6" customHeight="1" x14ac:dyDescent="0.2">
      <c r="D4404" s="95"/>
      <c r="E4404" s="95"/>
    </row>
    <row r="4405" spans="4:5" ht="12.6" customHeight="1" x14ac:dyDescent="0.2">
      <c r="D4405" s="95"/>
      <c r="E4405" s="95"/>
    </row>
    <row r="4406" spans="4:5" ht="12.6" customHeight="1" x14ac:dyDescent="0.2">
      <c r="D4406" s="95"/>
      <c r="E4406" s="95"/>
    </row>
    <row r="4407" spans="4:5" ht="12.6" customHeight="1" x14ac:dyDescent="0.2">
      <c r="D4407" s="95"/>
      <c r="E4407" s="95"/>
    </row>
    <row r="4408" spans="4:5" ht="12.6" customHeight="1" x14ac:dyDescent="0.2">
      <c r="D4408" s="95"/>
      <c r="E4408" s="95"/>
    </row>
    <row r="4409" spans="4:5" ht="12.6" customHeight="1" x14ac:dyDescent="0.2">
      <c r="D4409" s="95"/>
      <c r="E4409" s="95"/>
    </row>
    <row r="4410" spans="4:5" ht="12.6" customHeight="1" x14ac:dyDescent="0.2">
      <c r="D4410" s="95"/>
      <c r="E4410" s="95"/>
    </row>
    <row r="4411" spans="4:5" ht="12.6" customHeight="1" x14ac:dyDescent="0.2">
      <c r="D4411" s="95"/>
      <c r="E4411" s="95"/>
    </row>
    <row r="4412" spans="4:5" ht="12.6" customHeight="1" x14ac:dyDescent="0.2">
      <c r="D4412" s="95"/>
      <c r="E4412" s="95"/>
    </row>
    <row r="4413" spans="4:5" ht="12.6" customHeight="1" x14ac:dyDescent="0.2">
      <c r="D4413" s="95"/>
      <c r="E4413" s="95"/>
    </row>
    <row r="4414" spans="4:5" ht="12.6" customHeight="1" x14ac:dyDescent="0.2">
      <c r="D4414" s="95"/>
      <c r="E4414" s="95"/>
    </row>
    <row r="4415" spans="4:5" ht="12.6" customHeight="1" x14ac:dyDescent="0.2">
      <c r="D4415" s="95"/>
      <c r="E4415" s="95"/>
    </row>
    <row r="4416" spans="4:5" ht="12.6" customHeight="1" x14ac:dyDescent="0.2">
      <c r="D4416" s="95"/>
      <c r="E4416" s="95"/>
    </row>
    <row r="4417" spans="4:5" ht="12.6" customHeight="1" x14ac:dyDescent="0.2">
      <c r="D4417" s="95"/>
      <c r="E4417" s="95"/>
    </row>
    <row r="4418" spans="4:5" ht="12.6" customHeight="1" x14ac:dyDescent="0.2">
      <c r="D4418" s="95"/>
      <c r="E4418" s="95"/>
    </row>
    <row r="4419" spans="4:5" ht="12.6" customHeight="1" x14ac:dyDescent="0.2">
      <c r="D4419" s="95"/>
      <c r="E4419" s="95"/>
    </row>
    <row r="4420" spans="4:5" ht="12.6" customHeight="1" x14ac:dyDescent="0.2">
      <c r="D4420" s="95"/>
      <c r="E4420" s="95"/>
    </row>
    <row r="4421" spans="4:5" ht="12.6" customHeight="1" x14ac:dyDescent="0.2">
      <c r="D4421" s="95"/>
      <c r="E4421" s="95"/>
    </row>
    <row r="4422" spans="4:5" ht="12.6" customHeight="1" x14ac:dyDescent="0.2">
      <c r="D4422" s="95"/>
      <c r="E4422" s="95"/>
    </row>
    <row r="4423" spans="4:5" ht="12.6" customHeight="1" x14ac:dyDescent="0.2">
      <c r="D4423" s="95"/>
      <c r="E4423" s="95"/>
    </row>
    <row r="4424" spans="4:5" ht="12.6" customHeight="1" x14ac:dyDescent="0.2">
      <c r="D4424" s="95"/>
      <c r="E4424" s="95"/>
    </row>
    <row r="4425" spans="4:5" ht="12.6" customHeight="1" x14ac:dyDescent="0.2">
      <c r="D4425" s="95"/>
      <c r="E4425" s="95"/>
    </row>
    <row r="4426" spans="4:5" ht="12.6" customHeight="1" x14ac:dyDescent="0.2">
      <c r="D4426" s="95"/>
      <c r="E4426" s="95"/>
    </row>
    <row r="4427" spans="4:5" ht="12.6" customHeight="1" x14ac:dyDescent="0.2">
      <c r="D4427" s="95"/>
      <c r="E4427" s="95"/>
    </row>
    <row r="4428" spans="4:5" ht="12.6" customHeight="1" x14ac:dyDescent="0.2">
      <c r="D4428" s="95"/>
      <c r="E4428" s="95"/>
    </row>
    <row r="4429" spans="4:5" ht="12.6" customHeight="1" x14ac:dyDescent="0.2">
      <c r="D4429" s="95"/>
      <c r="E4429" s="95"/>
    </row>
    <row r="4430" spans="4:5" ht="12.6" customHeight="1" x14ac:dyDescent="0.2">
      <c r="D4430" s="95"/>
      <c r="E4430" s="95"/>
    </row>
    <row r="4431" spans="4:5" ht="12.6" customHeight="1" x14ac:dyDescent="0.2">
      <c r="D4431" s="95"/>
      <c r="E4431" s="95"/>
    </row>
    <row r="4432" spans="4:5" ht="12.6" customHeight="1" x14ac:dyDescent="0.2">
      <c r="D4432" s="95"/>
      <c r="E4432" s="95"/>
    </row>
    <row r="4433" spans="4:5" ht="12.6" customHeight="1" x14ac:dyDescent="0.2">
      <c r="D4433" s="95"/>
      <c r="E4433" s="95"/>
    </row>
    <row r="4434" spans="4:5" ht="12.6" customHeight="1" x14ac:dyDescent="0.2">
      <c r="D4434" s="95"/>
      <c r="E4434" s="95"/>
    </row>
    <row r="4435" spans="4:5" ht="12.6" customHeight="1" x14ac:dyDescent="0.2">
      <c r="D4435" s="95"/>
      <c r="E4435" s="95"/>
    </row>
    <row r="4436" spans="4:5" ht="12.6" customHeight="1" x14ac:dyDescent="0.2">
      <c r="D4436" s="95"/>
      <c r="E4436" s="95"/>
    </row>
    <row r="4437" spans="4:5" ht="12.6" customHeight="1" x14ac:dyDescent="0.2">
      <c r="D4437" s="95"/>
      <c r="E4437" s="95"/>
    </row>
    <row r="4438" spans="4:5" ht="12.6" customHeight="1" x14ac:dyDescent="0.2">
      <c r="D4438" s="95"/>
      <c r="E4438" s="95"/>
    </row>
    <row r="4439" spans="4:5" ht="12.6" customHeight="1" x14ac:dyDescent="0.2">
      <c r="D4439" s="95"/>
      <c r="E4439" s="95"/>
    </row>
    <row r="4440" spans="4:5" ht="12.6" customHeight="1" x14ac:dyDescent="0.2">
      <c r="D4440" s="95"/>
      <c r="E4440" s="95"/>
    </row>
    <row r="4441" spans="4:5" ht="12.6" customHeight="1" x14ac:dyDescent="0.2">
      <c r="D4441" s="95"/>
      <c r="E4441" s="95"/>
    </row>
    <row r="4442" spans="4:5" ht="12.6" customHeight="1" x14ac:dyDescent="0.2">
      <c r="D4442" s="95"/>
      <c r="E4442" s="95"/>
    </row>
    <row r="4443" spans="4:5" ht="12.6" customHeight="1" x14ac:dyDescent="0.2">
      <c r="D4443" s="95"/>
      <c r="E4443" s="95"/>
    </row>
    <row r="4444" spans="4:5" ht="12.6" customHeight="1" x14ac:dyDescent="0.2">
      <c r="D4444" s="95"/>
      <c r="E4444" s="95"/>
    </row>
    <row r="4445" spans="4:5" ht="12.6" customHeight="1" x14ac:dyDescent="0.2">
      <c r="D4445" s="95"/>
      <c r="E4445" s="95"/>
    </row>
    <row r="4446" spans="4:5" ht="12.6" customHeight="1" x14ac:dyDescent="0.2">
      <c r="D4446" s="95"/>
      <c r="E4446" s="95"/>
    </row>
    <row r="4447" spans="4:5" ht="12.6" customHeight="1" x14ac:dyDescent="0.2">
      <c r="D4447" s="95"/>
      <c r="E4447" s="95"/>
    </row>
    <row r="4448" spans="4:5" ht="12.6" customHeight="1" x14ac:dyDescent="0.2">
      <c r="D4448" s="95"/>
      <c r="E4448" s="95"/>
    </row>
    <row r="4449" spans="4:5" ht="12.6" customHeight="1" x14ac:dyDescent="0.2">
      <c r="D4449" s="95"/>
      <c r="E4449" s="95"/>
    </row>
    <row r="4450" spans="4:5" ht="12.6" customHeight="1" x14ac:dyDescent="0.2">
      <c r="D4450" s="95"/>
      <c r="E4450" s="95"/>
    </row>
    <row r="4451" spans="4:5" ht="12.6" customHeight="1" x14ac:dyDescent="0.2">
      <c r="D4451" s="95"/>
      <c r="E4451" s="95"/>
    </row>
    <row r="4452" spans="4:5" ht="12.6" customHeight="1" x14ac:dyDescent="0.2">
      <c r="D4452" s="95"/>
      <c r="E4452" s="95"/>
    </row>
    <row r="4453" spans="4:5" ht="12.6" customHeight="1" x14ac:dyDescent="0.2">
      <c r="D4453" s="95"/>
      <c r="E4453" s="95"/>
    </row>
    <row r="4454" spans="4:5" ht="12.6" customHeight="1" x14ac:dyDescent="0.2">
      <c r="D4454" s="95"/>
      <c r="E4454" s="95"/>
    </row>
    <row r="4455" spans="4:5" ht="12.6" customHeight="1" x14ac:dyDescent="0.2">
      <c r="D4455" s="95"/>
      <c r="E4455" s="95"/>
    </row>
    <row r="4456" spans="4:5" ht="12.6" customHeight="1" x14ac:dyDescent="0.2">
      <c r="D4456" s="95"/>
      <c r="E4456" s="95"/>
    </row>
    <row r="4457" spans="4:5" ht="12.6" customHeight="1" x14ac:dyDescent="0.2">
      <c r="D4457" s="95"/>
      <c r="E4457" s="95"/>
    </row>
    <row r="4458" spans="4:5" ht="12.6" customHeight="1" x14ac:dyDescent="0.2">
      <c r="D4458" s="95"/>
      <c r="E4458" s="95"/>
    </row>
    <row r="4459" spans="4:5" ht="12.6" customHeight="1" x14ac:dyDescent="0.2">
      <c r="D4459" s="95"/>
      <c r="E4459" s="95"/>
    </row>
    <row r="4460" spans="4:5" ht="12.6" customHeight="1" x14ac:dyDescent="0.2">
      <c r="D4460" s="95"/>
      <c r="E4460" s="95"/>
    </row>
    <row r="4461" spans="4:5" ht="12.6" customHeight="1" x14ac:dyDescent="0.2">
      <c r="D4461" s="95"/>
      <c r="E4461" s="95"/>
    </row>
    <row r="4462" spans="4:5" ht="12.6" customHeight="1" x14ac:dyDescent="0.2">
      <c r="D4462" s="95"/>
      <c r="E4462" s="95"/>
    </row>
    <row r="4463" spans="4:5" ht="12.6" customHeight="1" x14ac:dyDescent="0.2">
      <c r="D4463" s="95"/>
      <c r="E4463" s="95"/>
    </row>
    <row r="4464" spans="4:5" ht="12.6" customHeight="1" x14ac:dyDescent="0.2">
      <c r="D4464" s="95"/>
      <c r="E4464" s="95"/>
    </row>
    <row r="4465" spans="4:5" ht="12.6" customHeight="1" x14ac:dyDescent="0.2">
      <c r="D4465" s="95"/>
      <c r="E4465" s="95"/>
    </row>
    <row r="4466" spans="4:5" ht="12.6" customHeight="1" x14ac:dyDescent="0.2">
      <c r="D4466" s="95"/>
      <c r="E4466" s="95"/>
    </row>
    <row r="4467" spans="4:5" ht="12.6" customHeight="1" x14ac:dyDescent="0.2">
      <c r="D4467" s="95"/>
      <c r="E4467" s="95"/>
    </row>
    <row r="4468" spans="4:5" ht="12.6" customHeight="1" x14ac:dyDescent="0.2">
      <c r="D4468" s="95"/>
      <c r="E4468" s="95"/>
    </row>
    <row r="4469" spans="4:5" ht="12.6" customHeight="1" x14ac:dyDescent="0.2">
      <c r="D4469" s="95"/>
      <c r="E4469" s="95"/>
    </row>
    <row r="4470" spans="4:5" ht="12.6" customHeight="1" x14ac:dyDescent="0.2">
      <c r="D4470" s="95"/>
      <c r="E4470" s="95"/>
    </row>
    <row r="4471" spans="4:5" ht="12.6" customHeight="1" x14ac:dyDescent="0.2">
      <c r="D4471" s="95"/>
      <c r="E4471" s="95"/>
    </row>
    <row r="4472" spans="4:5" ht="12.6" customHeight="1" x14ac:dyDescent="0.2">
      <c r="D4472" s="95"/>
      <c r="E4472" s="95"/>
    </row>
    <row r="4473" spans="4:5" ht="12.6" customHeight="1" x14ac:dyDescent="0.2">
      <c r="D4473" s="95"/>
      <c r="E4473" s="95"/>
    </row>
    <row r="4474" spans="4:5" ht="12.6" customHeight="1" x14ac:dyDescent="0.2">
      <c r="D4474" s="95"/>
      <c r="E4474" s="95"/>
    </row>
    <row r="4475" spans="4:5" ht="12.6" customHeight="1" x14ac:dyDescent="0.2">
      <c r="D4475" s="95"/>
      <c r="E4475" s="95"/>
    </row>
    <row r="4476" spans="4:5" ht="12.6" customHeight="1" x14ac:dyDescent="0.2">
      <c r="D4476" s="95"/>
      <c r="E4476" s="95"/>
    </row>
    <row r="4477" spans="4:5" ht="12.6" customHeight="1" x14ac:dyDescent="0.2">
      <c r="D4477" s="95"/>
      <c r="E4477" s="95"/>
    </row>
    <row r="4478" spans="4:5" ht="12.6" customHeight="1" x14ac:dyDescent="0.2">
      <c r="D4478" s="95"/>
      <c r="E4478" s="95"/>
    </row>
    <row r="4479" spans="4:5" ht="12.6" customHeight="1" x14ac:dyDescent="0.2">
      <c r="D4479" s="95"/>
      <c r="E4479" s="95"/>
    </row>
    <row r="4480" spans="4:5" ht="12.6" customHeight="1" x14ac:dyDescent="0.2">
      <c r="D4480" s="95"/>
      <c r="E4480" s="95"/>
    </row>
    <row r="4481" spans="4:5" ht="12.6" customHeight="1" x14ac:dyDescent="0.2">
      <c r="D4481" s="95"/>
      <c r="E4481" s="95"/>
    </row>
    <row r="4482" spans="4:5" ht="12.6" customHeight="1" x14ac:dyDescent="0.2">
      <c r="D4482" s="95"/>
      <c r="E4482" s="95"/>
    </row>
    <row r="4483" spans="4:5" ht="12.6" customHeight="1" x14ac:dyDescent="0.2">
      <c r="D4483" s="95"/>
      <c r="E4483" s="95"/>
    </row>
    <row r="4484" spans="4:5" ht="12.6" customHeight="1" x14ac:dyDescent="0.2">
      <c r="D4484" s="95"/>
      <c r="E4484" s="95"/>
    </row>
    <row r="4485" spans="4:5" ht="12.6" customHeight="1" x14ac:dyDescent="0.2">
      <c r="D4485" s="95"/>
      <c r="E4485" s="95"/>
    </row>
    <row r="4486" spans="4:5" ht="12.6" customHeight="1" x14ac:dyDescent="0.2">
      <c r="D4486" s="95"/>
      <c r="E4486" s="95"/>
    </row>
    <row r="4487" spans="4:5" ht="12.6" customHeight="1" x14ac:dyDescent="0.2">
      <c r="D4487" s="95"/>
      <c r="E4487" s="95"/>
    </row>
    <row r="4488" spans="4:5" ht="12.6" customHeight="1" x14ac:dyDescent="0.2">
      <c r="D4488" s="95"/>
      <c r="E4488" s="95"/>
    </row>
    <row r="4489" spans="4:5" ht="12.6" customHeight="1" x14ac:dyDescent="0.2">
      <c r="D4489" s="95"/>
      <c r="E4489" s="95"/>
    </row>
    <row r="4490" spans="4:5" ht="12.6" customHeight="1" x14ac:dyDescent="0.2">
      <c r="D4490" s="95"/>
      <c r="E4490" s="95"/>
    </row>
    <row r="4491" spans="4:5" ht="12.6" customHeight="1" x14ac:dyDescent="0.2">
      <c r="D4491" s="95"/>
      <c r="E4491" s="95"/>
    </row>
    <row r="4492" spans="4:5" ht="12.6" customHeight="1" x14ac:dyDescent="0.2">
      <c r="D4492" s="95"/>
      <c r="E4492" s="95"/>
    </row>
    <row r="4493" spans="4:5" ht="12.6" customHeight="1" x14ac:dyDescent="0.2">
      <c r="D4493" s="95"/>
      <c r="E4493" s="95"/>
    </row>
    <row r="4494" spans="4:5" ht="12.6" customHeight="1" x14ac:dyDescent="0.2">
      <c r="D4494" s="95"/>
      <c r="E4494" s="95"/>
    </row>
    <row r="4495" spans="4:5" ht="12.6" customHeight="1" x14ac:dyDescent="0.2">
      <c r="D4495" s="95"/>
      <c r="E4495" s="95"/>
    </row>
    <row r="4496" spans="4:5" ht="12.6" customHeight="1" x14ac:dyDescent="0.2">
      <c r="D4496" s="95"/>
      <c r="E4496" s="95"/>
    </row>
    <row r="4497" spans="4:5" ht="12.6" customHeight="1" x14ac:dyDescent="0.2">
      <c r="D4497" s="95"/>
      <c r="E4497" s="95"/>
    </row>
    <row r="4498" spans="4:5" ht="12.6" customHeight="1" x14ac:dyDescent="0.2">
      <c r="D4498" s="95"/>
      <c r="E4498" s="95"/>
    </row>
    <row r="4499" spans="4:5" ht="12.6" customHeight="1" x14ac:dyDescent="0.2">
      <c r="D4499" s="95"/>
      <c r="E4499" s="95"/>
    </row>
    <row r="4500" spans="4:5" ht="12.6" customHeight="1" x14ac:dyDescent="0.2">
      <c r="D4500" s="95"/>
      <c r="E4500" s="95"/>
    </row>
    <row r="4501" spans="4:5" ht="12.6" customHeight="1" x14ac:dyDescent="0.2">
      <c r="D4501" s="95"/>
      <c r="E4501" s="95"/>
    </row>
    <row r="5042" spans="4:5" ht="12.6" customHeight="1" x14ac:dyDescent="0.2">
      <c r="D5042" s="95"/>
      <c r="E5042" s="95"/>
    </row>
    <row r="5043" spans="4:5" ht="12.6" customHeight="1" x14ac:dyDescent="0.2">
      <c r="D5043" s="95"/>
      <c r="E5043" s="95"/>
    </row>
    <row r="5044" spans="4:5" ht="12.6" customHeight="1" x14ac:dyDescent="0.2">
      <c r="D5044" s="95"/>
      <c r="E5044" s="95"/>
    </row>
    <row r="5045" spans="4:5" ht="12.6" customHeight="1" x14ac:dyDescent="0.2">
      <c r="D5045" s="95"/>
      <c r="E5045" s="95"/>
    </row>
    <row r="5046" spans="4:5" ht="12.6" customHeight="1" x14ac:dyDescent="0.2">
      <c r="D5046" s="95"/>
      <c r="E5046" s="95"/>
    </row>
    <row r="5047" spans="4:5" ht="12.6" customHeight="1" x14ac:dyDescent="0.2">
      <c r="D5047" s="95"/>
      <c r="E5047" s="95"/>
    </row>
    <row r="5048" spans="4:5" ht="12.6" customHeight="1" x14ac:dyDescent="0.2">
      <c r="D5048" s="95"/>
      <c r="E5048" s="95"/>
    </row>
    <row r="5049" spans="4:5" ht="12.6" customHeight="1" x14ac:dyDescent="0.2">
      <c r="D5049" s="95"/>
      <c r="E5049" s="95"/>
    </row>
    <row r="5050" spans="4:5" ht="12.6" customHeight="1" x14ac:dyDescent="0.2">
      <c r="D5050" s="95"/>
      <c r="E5050" s="95"/>
    </row>
    <row r="5051" spans="4:5" ht="12.6" customHeight="1" x14ac:dyDescent="0.2">
      <c r="D5051" s="95"/>
      <c r="E5051" s="95"/>
    </row>
    <row r="5052" spans="4:5" ht="12.6" customHeight="1" x14ac:dyDescent="0.2">
      <c r="D5052" s="95"/>
      <c r="E5052" s="95"/>
    </row>
    <row r="5053" spans="4:5" ht="12.6" customHeight="1" x14ac:dyDescent="0.2">
      <c r="D5053" s="95"/>
      <c r="E5053" s="95"/>
    </row>
    <row r="5054" spans="4:5" ht="12.6" customHeight="1" x14ac:dyDescent="0.2">
      <c r="D5054" s="95"/>
      <c r="E5054" s="95"/>
    </row>
    <row r="5055" spans="4:5" ht="12.6" customHeight="1" x14ac:dyDescent="0.2">
      <c r="D5055" s="95"/>
      <c r="E5055" s="95"/>
    </row>
    <row r="5056" spans="4:5" ht="12.6" customHeight="1" x14ac:dyDescent="0.2">
      <c r="D5056" s="95"/>
      <c r="E5056" s="95"/>
    </row>
    <row r="5057" spans="4:5" ht="12.6" customHeight="1" x14ac:dyDescent="0.2">
      <c r="D5057" s="95"/>
      <c r="E5057" s="95"/>
    </row>
    <row r="5058" spans="4:5" ht="12.6" customHeight="1" x14ac:dyDescent="0.2">
      <c r="D5058" s="95"/>
      <c r="E5058" s="95"/>
    </row>
    <row r="5059" spans="4:5" ht="12.6" customHeight="1" x14ac:dyDescent="0.2">
      <c r="D5059" s="95"/>
      <c r="E5059" s="95"/>
    </row>
    <row r="5060" spans="4:5" ht="12.6" customHeight="1" x14ac:dyDescent="0.2">
      <c r="D5060" s="95"/>
      <c r="E5060" s="95"/>
    </row>
    <row r="5061" spans="4:5" ht="12.6" customHeight="1" x14ac:dyDescent="0.2">
      <c r="D5061" s="95"/>
      <c r="E5061" s="95"/>
    </row>
    <row r="5062" spans="4:5" ht="12.6" customHeight="1" x14ac:dyDescent="0.2">
      <c r="D5062" s="95"/>
      <c r="E5062" s="95"/>
    </row>
    <row r="5063" spans="4:5" ht="12.6" customHeight="1" x14ac:dyDescent="0.2">
      <c r="D5063" s="95"/>
      <c r="E5063" s="95"/>
    </row>
    <row r="5064" spans="4:5" ht="12.6" customHeight="1" x14ac:dyDescent="0.2">
      <c r="D5064" s="95"/>
      <c r="E5064" s="95"/>
    </row>
    <row r="5065" spans="4:5" ht="12.6" customHeight="1" x14ac:dyDescent="0.2">
      <c r="D5065" s="95"/>
      <c r="E5065" s="95"/>
    </row>
    <row r="5066" spans="4:5" ht="12.6" customHeight="1" x14ac:dyDescent="0.2">
      <c r="D5066" s="95"/>
      <c r="E5066" s="95"/>
    </row>
    <row r="5067" spans="4:5" ht="12.6" customHeight="1" x14ac:dyDescent="0.2">
      <c r="D5067" s="95"/>
      <c r="E5067" s="95"/>
    </row>
    <row r="5068" spans="4:5" ht="12.6" customHeight="1" x14ac:dyDescent="0.2">
      <c r="D5068" s="95"/>
      <c r="E5068" s="95"/>
    </row>
    <row r="5069" spans="4:5" ht="12.6" customHeight="1" x14ac:dyDescent="0.2">
      <c r="D5069" s="95"/>
      <c r="E5069" s="95"/>
    </row>
    <row r="5070" spans="4:5" ht="12.6" customHeight="1" x14ac:dyDescent="0.2">
      <c r="D5070" s="95"/>
      <c r="E5070" s="95"/>
    </row>
    <row r="5071" spans="4:5" ht="12.6" customHeight="1" x14ac:dyDescent="0.2">
      <c r="D5071" s="95"/>
      <c r="E5071" s="95"/>
    </row>
    <row r="5072" spans="4:5" ht="12.6" customHeight="1" x14ac:dyDescent="0.2">
      <c r="D5072" s="95"/>
      <c r="E5072" s="95"/>
    </row>
    <row r="5073" spans="4:5" ht="12.6" customHeight="1" x14ac:dyDescent="0.2">
      <c r="D5073" s="95"/>
      <c r="E5073" s="95"/>
    </row>
    <row r="5074" spans="4:5" ht="12.6" customHeight="1" x14ac:dyDescent="0.2">
      <c r="D5074" s="95"/>
      <c r="E5074" s="95"/>
    </row>
    <row r="5075" spans="4:5" ht="12.6" customHeight="1" x14ac:dyDescent="0.2">
      <c r="D5075" s="95"/>
      <c r="E5075" s="95"/>
    </row>
    <row r="5076" spans="4:5" ht="12.6" customHeight="1" x14ac:dyDescent="0.2">
      <c r="D5076" s="95"/>
      <c r="E5076" s="95"/>
    </row>
    <row r="5077" spans="4:5" ht="12.6" customHeight="1" x14ac:dyDescent="0.2">
      <c r="D5077" s="95"/>
      <c r="E5077" s="95"/>
    </row>
    <row r="5078" spans="4:5" ht="12.6" customHeight="1" x14ac:dyDescent="0.2">
      <c r="D5078" s="95"/>
      <c r="E5078" s="95"/>
    </row>
    <row r="5079" spans="4:5" ht="12.6" customHeight="1" x14ac:dyDescent="0.2">
      <c r="D5079" s="95"/>
      <c r="E5079" s="95"/>
    </row>
    <row r="5080" spans="4:5" ht="12.6" customHeight="1" x14ac:dyDescent="0.2">
      <c r="D5080" s="95"/>
      <c r="E5080" s="95"/>
    </row>
    <row r="5081" spans="4:5" ht="12.6" customHeight="1" x14ac:dyDescent="0.2">
      <c r="D5081" s="95"/>
      <c r="E5081" s="95"/>
    </row>
    <row r="5082" spans="4:5" ht="12.6" customHeight="1" x14ac:dyDescent="0.2">
      <c r="D5082" s="95"/>
      <c r="E5082" s="95"/>
    </row>
    <row r="5083" spans="4:5" ht="12.6" customHeight="1" x14ac:dyDescent="0.2">
      <c r="D5083" s="95"/>
      <c r="E5083" s="95"/>
    </row>
    <row r="5084" spans="4:5" ht="12.6" customHeight="1" x14ac:dyDescent="0.2">
      <c r="D5084" s="95"/>
      <c r="E5084" s="95"/>
    </row>
    <row r="5085" spans="4:5" ht="12.6" customHeight="1" x14ac:dyDescent="0.2">
      <c r="D5085" s="95"/>
      <c r="E5085" s="95"/>
    </row>
    <row r="5086" spans="4:5" ht="12.6" customHeight="1" x14ac:dyDescent="0.2">
      <c r="D5086" s="95"/>
      <c r="E5086" s="95"/>
    </row>
    <row r="5087" spans="4:5" ht="12.6" customHeight="1" x14ac:dyDescent="0.2">
      <c r="D5087" s="95"/>
      <c r="E5087" s="95"/>
    </row>
    <row r="5088" spans="4:5" ht="12.6" customHeight="1" x14ac:dyDescent="0.2">
      <c r="D5088" s="95"/>
      <c r="E5088" s="95"/>
    </row>
    <row r="5089" spans="4:5" ht="12.6" customHeight="1" x14ac:dyDescent="0.2">
      <c r="D5089" s="95"/>
      <c r="E5089" s="95"/>
    </row>
    <row r="5090" spans="4:5" ht="12.6" customHeight="1" x14ac:dyDescent="0.2">
      <c r="D5090" s="95"/>
      <c r="E5090" s="95"/>
    </row>
    <row r="5091" spans="4:5" ht="12.6" customHeight="1" x14ac:dyDescent="0.2">
      <c r="D5091" s="95"/>
      <c r="E5091" s="95"/>
    </row>
    <row r="5092" spans="4:5" ht="12.6" customHeight="1" x14ac:dyDescent="0.2">
      <c r="D5092" s="95"/>
      <c r="E5092" s="95"/>
    </row>
    <row r="5093" spans="4:5" ht="12.6" customHeight="1" x14ac:dyDescent="0.2">
      <c r="D5093" s="95"/>
      <c r="E5093" s="95"/>
    </row>
    <row r="5094" spans="4:5" ht="12.6" customHeight="1" x14ac:dyDescent="0.2">
      <c r="D5094" s="95"/>
      <c r="E5094" s="95"/>
    </row>
    <row r="5095" spans="4:5" ht="12.6" customHeight="1" x14ac:dyDescent="0.2">
      <c r="D5095" s="95"/>
      <c r="E5095" s="95"/>
    </row>
    <row r="5096" spans="4:5" ht="12.6" customHeight="1" x14ac:dyDescent="0.2">
      <c r="D5096" s="95"/>
      <c r="E5096" s="95"/>
    </row>
    <row r="5097" spans="4:5" ht="12.6" customHeight="1" x14ac:dyDescent="0.2">
      <c r="D5097" s="95"/>
      <c r="E5097" s="95"/>
    </row>
    <row r="5098" spans="4:5" ht="12.6" customHeight="1" x14ac:dyDescent="0.2">
      <c r="D5098" s="95"/>
      <c r="E5098" s="95"/>
    </row>
    <row r="5099" spans="4:5" ht="12.6" customHeight="1" x14ac:dyDescent="0.2">
      <c r="D5099" s="95"/>
      <c r="E5099" s="95"/>
    </row>
    <row r="5100" spans="4:5" ht="12.6" customHeight="1" x14ac:dyDescent="0.2">
      <c r="D5100" s="95"/>
      <c r="E5100" s="95"/>
    </row>
    <row r="5101" spans="4:5" ht="12.6" customHeight="1" x14ac:dyDescent="0.2">
      <c r="D5101" s="95"/>
      <c r="E5101" s="95"/>
    </row>
    <row r="5102" spans="4:5" ht="12.6" customHeight="1" x14ac:dyDescent="0.2">
      <c r="D5102" s="95"/>
      <c r="E5102" s="95"/>
    </row>
    <row r="5103" spans="4:5" ht="12.6" customHeight="1" x14ac:dyDescent="0.2">
      <c r="D5103" s="95"/>
      <c r="E5103" s="95"/>
    </row>
    <row r="5104" spans="4:5" ht="12.6" customHeight="1" x14ac:dyDescent="0.2">
      <c r="D5104" s="95"/>
      <c r="E5104" s="95"/>
    </row>
    <row r="5105" spans="4:5" ht="12.6" customHeight="1" x14ac:dyDescent="0.2">
      <c r="D5105" s="95"/>
      <c r="E5105" s="95"/>
    </row>
    <row r="5106" spans="4:5" ht="12.6" customHeight="1" x14ac:dyDescent="0.2">
      <c r="D5106" s="95"/>
      <c r="E5106" s="95"/>
    </row>
    <row r="5107" spans="4:5" ht="12.6" customHeight="1" x14ac:dyDescent="0.2">
      <c r="D5107" s="95"/>
      <c r="E5107" s="95"/>
    </row>
    <row r="5108" spans="4:5" ht="12.6" customHeight="1" x14ac:dyDescent="0.2">
      <c r="D5108" s="95"/>
      <c r="E5108" s="95"/>
    </row>
    <row r="5109" spans="4:5" ht="12.6" customHeight="1" x14ac:dyDescent="0.2">
      <c r="D5109" s="95"/>
      <c r="E5109" s="95"/>
    </row>
    <row r="5110" spans="4:5" ht="12.6" customHeight="1" x14ac:dyDescent="0.2">
      <c r="D5110" s="95"/>
      <c r="E5110" s="95"/>
    </row>
    <row r="5111" spans="4:5" ht="12.6" customHeight="1" x14ac:dyDescent="0.2">
      <c r="D5111" s="95"/>
      <c r="E5111" s="95"/>
    </row>
    <row r="5112" spans="4:5" ht="12.6" customHeight="1" x14ac:dyDescent="0.2">
      <c r="D5112" s="95"/>
      <c r="E5112" s="95"/>
    </row>
    <row r="5113" spans="4:5" ht="12.6" customHeight="1" x14ac:dyDescent="0.2">
      <c r="D5113" s="95"/>
      <c r="E5113" s="95"/>
    </row>
    <row r="5114" spans="4:5" ht="12.6" customHeight="1" x14ac:dyDescent="0.2">
      <c r="D5114" s="95"/>
      <c r="E5114" s="95"/>
    </row>
    <row r="5115" spans="4:5" ht="12.6" customHeight="1" x14ac:dyDescent="0.2">
      <c r="D5115" s="95"/>
      <c r="E5115" s="95"/>
    </row>
    <row r="5116" spans="4:5" ht="12.6" customHeight="1" x14ac:dyDescent="0.2">
      <c r="D5116" s="95"/>
      <c r="E5116" s="95"/>
    </row>
    <row r="5117" spans="4:5" ht="12.6" customHeight="1" x14ac:dyDescent="0.2">
      <c r="D5117" s="95"/>
      <c r="E5117" s="95"/>
    </row>
    <row r="5118" spans="4:5" ht="12.6" customHeight="1" x14ac:dyDescent="0.2">
      <c r="D5118" s="95"/>
      <c r="E5118" s="95"/>
    </row>
    <row r="5119" spans="4:5" ht="12.6" customHeight="1" x14ac:dyDescent="0.2">
      <c r="D5119" s="95"/>
      <c r="E5119" s="95"/>
    </row>
    <row r="5120" spans="4:5" ht="12.6" customHeight="1" x14ac:dyDescent="0.2">
      <c r="D5120" s="95"/>
      <c r="E5120" s="95"/>
    </row>
    <row r="5121" spans="4:5" ht="12.6" customHeight="1" x14ac:dyDescent="0.2">
      <c r="D5121" s="95"/>
      <c r="E5121" s="95"/>
    </row>
    <row r="5122" spans="4:5" ht="12.6" customHeight="1" x14ac:dyDescent="0.2">
      <c r="D5122" s="95"/>
      <c r="E5122" s="95"/>
    </row>
    <row r="5123" spans="4:5" ht="12.6" customHeight="1" x14ac:dyDescent="0.2">
      <c r="D5123" s="95"/>
      <c r="E5123" s="95"/>
    </row>
    <row r="5124" spans="4:5" ht="12.6" customHeight="1" x14ac:dyDescent="0.2">
      <c r="D5124" s="95"/>
      <c r="E5124" s="95"/>
    </row>
    <row r="5125" spans="4:5" ht="12.6" customHeight="1" x14ac:dyDescent="0.2">
      <c r="D5125" s="95"/>
      <c r="E5125" s="95"/>
    </row>
    <row r="5126" spans="4:5" ht="12.6" customHeight="1" x14ac:dyDescent="0.2">
      <c r="D5126" s="95"/>
      <c r="E5126" s="95"/>
    </row>
    <row r="5127" spans="4:5" ht="12.6" customHeight="1" x14ac:dyDescent="0.2">
      <c r="D5127" s="95"/>
      <c r="E5127" s="95"/>
    </row>
    <row r="5128" spans="4:5" ht="12.6" customHeight="1" x14ac:dyDescent="0.2">
      <c r="D5128" s="95"/>
      <c r="E5128" s="95"/>
    </row>
    <row r="5129" spans="4:5" ht="12.6" customHeight="1" x14ac:dyDescent="0.2">
      <c r="D5129" s="95"/>
      <c r="E5129" s="95"/>
    </row>
    <row r="5130" spans="4:5" ht="12.6" customHeight="1" x14ac:dyDescent="0.2">
      <c r="D5130" s="95"/>
      <c r="E5130" s="95"/>
    </row>
    <row r="5131" spans="4:5" ht="12.6" customHeight="1" x14ac:dyDescent="0.2">
      <c r="D5131" s="95"/>
      <c r="E5131" s="95"/>
    </row>
    <row r="5132" spans="4:5" ht="12.6" customHeight="1" x14ac:dyDescent="0.2">
      <c r="D5132" s="95"/>
      <c r="E5132" s="95"/>
    </row>
    <row r="5133" spans="4:5" ht="12.6" customHeight="1" x14ac:dyDescent="0.2">
      <c r="D5133" s="95"/>
      <c r="E5133" s="95"/>
    </row>
    <row r="5134" spans="4:5" ht="12.6" customHeight="1" x14ac:dyDescent="0.2">
      <c r="D5134" s="95"/>
      <c r="E5134" s="95"/>
    </row>
    <row r="5135" spans="4:5" ht="12.6" customHeight="1" x14ac:dyDescent="0.2">
      <c r="D5135" s="95"/>
      <c r="E5135" s="95"/>
    </row>
    <row r="5136" spans="4:5" ht="12.6" customHeight="1" x14ac:dyDescent="0.2">
      <c r="D5136" s="95"/>
      <c r="E5136" s="95"/>
    </row>
    <row r="5137" spans="4:5" ht="12.6" customHeight="1" x14ac:dyDescent="0.2">
      <c r="D5137" s="95"/>
      <c r="E5137" s="95"/>
    </row>
    <row r="5138" spans="4:5" ht="12.6" customHeight="1" x14ac:dyDescent="0.2">
      <c r="D5138" s="95"/>
      <c r="E5138" s="95"/>
    </row>
    <row r="5139" spans="4:5" ht="12.6" customHeight="1" x14ac:dyDescent="0.2">
      <c r="D5139" s="95"/>
      <c r="E5139" s="95"/>
    </row>
    <row r="5140" spans="4:5" ht="12.6" customHeight="1" x14ac:dyDescent="0.2">
      <c r="D5140" s="95"/>
      <c r="E5140" s="95"/>
    </row>
    <row r="5141" spans="4:5" ht="12.6" customHeight="1" x14ac:dyDescent="0.2">
      <c r="D5141" s="95"/>
      <c r="E5141" s="95"/>
    </row>
    <row r="5142" spans="4:5" ht="12.6" customHeight="1" x14ac:dyDescent="0.2">
      <c r="D5142" s="95"/>
      <c r="E5142" s="95"/>
    </row>
    <row r="5143" spans="4:5" ht="12.6" customHeight="1" x14ac:dyDescent="0.2">
      <c r="D5143" s="95"/>
      <c r="E5143" s="95"/>
    </row>
    <row r="5144" spans="4:5" ht="12.6" customHeight="1" x14ac:dyDescent="0.2">
      <c r="D5144" s="95"/>
      <c r="E5144" s="95"/>
    </row>
    <row r="5145" spans="4:5" ht="12.6" customHeight="1" x14ac:dyDescent="0.2">
      <c r="D5145" s="95"/>
      <c r="E5145" s="95"/>
    </row>
    <row r="5146" spans="4:5" ht="12.6" customHeight="1" x14ac:dyDescent="0.2">
      <c r="D5146" s="95"/>
      <c r="E5146" s="95"/>
    </row>
    <row r="5147" spans="4:5" ht="12.6" customHeight="1" x14ac:dyDescent="0.2">
      <c r="D5147" s="95"/>
      <c r="E5147" s="95"/>
    </row>
    <row r="5148" spans="4:5" ht="12.6" customHeight="1" x14ac:dyDescent="0.2">
      <c r="D5148" s="95"/>
      <c r="E5148" s="95"/>
    </row>
    <row r="5149" spans="4:5" ht="12.6" customHeight="1" x14ac:dyDescent="0.2">
      <c r="D5149" s="95"/>
      <c r="E5149" s="95"/>
    </row>
    <row r="5150" spans="4:5" ht="12.6" customHeight="1" x14ac:dyDescent="0.2">
      <c r="D5150" s="95"/>
      <c r="E5150" s="95"/>
    </row>
    <row r="5151" spans="4:5" ht="12.6" customHeight="1" x14ac:dyDescent="0.2">
      <c r="D5151" s="95"/>
      <c r="E5151" s="95"/>
    </row>
    <row r="5152" spans="4:5" ht="12.6" customHeight="1" x14ac:dyDescent="0.2">
      <c r="D5152" s="95"/>
      <c r="E5152" s="95"/>
    </row>
    <row r="5153" spans="4:5" ht="12.6" customHeight="1" x14ac:dyDescent="0.2">
      <c r="D5153" s="95"/>
      <c r="E5153" s="95"/>
    </row>
    <row r="5154" spans="4:5" ht="12.6" customHeight="1" x14ac:dyDescent="0.2">
      <c r="D5154" s="95"/>
      <c r="E5154" s="95"/>
    </row>
    <row r="5155" spans="4:5" ht="12.6" customHeight="1" x14ac:dyDescent="0.2">
      <c r="D5155" s="95"/>
      <c r="E5155" s="95"/>
    </row>
    <row r="5156" spans="4:5" ht="12.6" customHeight="1" x14ac:dyDescent="0.2">
      <c r="D5156" s="95"/>
      <c r="E5156" s="95"/>
    </row>
    <row r="5157" spans="4:5" ht="12.6" customHeight="1" x14ac:dyDescent="0.2">
      <c r="D5157" s="95"/>
      <c r="E5157" s="95"/>
    </row>
    <row r="5158" spans="4:5" ht="12.6" customHeight="1" x14ac:dyDescent="0.2">
      <c r="D5158" s="95"/>
      <c r="E5158" s="95"/>
    </row>
    <row r="5159" spans="4:5" ht="12.6" customHeight="1" x14ac:dyDescent="0.2">
      <c r="D5159" s="95"/>
      <c r="E5159" s="95"/>
    </row>
    <row r="5160" spans="4:5" ht="12.6" customHeight="1" x14ac:dyDescent="0.2">
      <c r="D5160" s="95"/>
      <c r="E5160" s="95"/>
    </row>
    <row r="5161" spans="4:5" ht="12.6" customHeight="1" x14ac:dyDescent="0.2">
      <c r="D5161" s="95"/>
      <c r="E5161" s="95"/>
    </row>
    <row r="5162" spans="4:5" ht="12.6" customHeight="1" x14ac:dyDescent="0.2">
      <c r="D5162" s="95"/>
      <c r="E5162" s="95"/>
    </row>
    <row r="5163" spans="4:5" ht="12.6" customHeight="1" x14ac:dyDescent="0.2">
      <c r="D5163" s="95"/>
      <c r="E5163" s="95"/>
    </row>
    <row r="5164" spans="4:5" ht="12.6" customHeight="1" x14ac:dyDescent="0.2">
      <c r="D5164" s="95"/>
      <c r="E5164" s="95"/>
    </row>
    <row r="5165" spans="4:5" ht="12.6" customHeight="1" x14ac:dyDescent="0.2">
      <c r="D5165" s="95"/>
      <c r="E5165" s="95"/>
    </row>
    <row r="5166" spans="4:5" ht="12.6" customHeight="1" x14ac:dyDescent="0.2">
      <c r="D5166" s="95"/>
      <c r="E5166" s="95"/>
    </row>
    <row r="5167" spans="4:5" ht="12.6" customHeight="1" x14ac:dyDescent="0.2">
      <c r="D5167" s="95"/>
      <c r="E5167" s="95"/>
    </row>
    <row r="5168" spans="4:5" ht="12.6" customHeight="1" x14ac:dyDescent="0.2">
      <c r="D5168" s="95"/>
      <c r="E5168" s="95"/>
    </row>
    <row r="5169" spans="4:5" ht="12.6" customHeight="1" x14ac:dyDescent="0.2">
      <c r="D5169" s="95"/>
      <c r="E5169" s="95"/>
    </row>
    <row r="5170" spans="4:5" ht="12.6" customHeight="1" x14ac:dyDescent="0.2">
      <c r="D5170" s="95"/>
      <c r="E5170" s="95"/>
    </row>
    <row r="5171" spans="4:5" ht="12.6" customHeight="1" x14ac:dyDescent="0.2">
      <c r="D5171" s="95"/>
      <c r="E5171" s="95"/>
    </row>
    <row r="5172" spans="4:5" ht="12.6" customHeight="1" x14ac:dyDescent="0.2">
      <c r="D5172" s="95"/>
      <c r="E5172" s="95"/>
    </row>
    <row r="5173" spans="4:5" ht="12.6" customHeight="1" x14ac:dyDescent="0.2">
      <c r="D5173" s="95"/>
      <c r="E5173" s="95"/>
    </row>
    <row r="5174" spans="4:5" ht="12.6" customHeight="1" x14ac:dyDescent="0.2">
      <c r="D5174" s="95"/>
      <c r="E5174" s="95"/>
    </row>
    <row r="5175" spans="4:5" ht="12.6" customHeight="1" x14ac:dyDescent="0.2">
      <c r="D5175" s="95"/>
      <c r="E5175" s="95"/>
    </row>
    <row r="5176" spans="4:5" ht="12.6" customHeight="1" x14ac:dyDescent="0.2">
      <c r="D5176" s="95"/>
      <c r="E5176" s="95"/>
    </row>
    <row r="5177" spans="4:5" ht="12.6" customHeight="1" x14ac:dyDescent="0.2">
      <c r="D5177" s="95"/>
      <c r="E5177" s="95"/>
    </row>
    <row r="5178" spans="4:5" ht="12.6" customHeight="1" x14ac:dyDescent="0.2">
      <c r="D5178" s="95"/>
      <c r="E5178" s="95"/>
    </row>
    <row r="5179" spans="4:5" ht="12.6" customHeight="1" x14ac:dyDescent="0.2">
      <c r="D5179" s="95"/>
      <c r="E5179" s="95"/>
    </row>
    <row r="5180" spans="4:5" ht="12.6" customHeight="1" x14ac:dyDescent="0.2">
      <c r="D5180" s="95"/>
      <c r="E5180" s="95"/>
    </row>
    <row r="5181" spans="4:5" ht="12.6" customHeight="1" x14ac:dyDescent="0.2">
      <c r="D5181" s="95"/>
      <c r="E5181" s="95"/>
    </row>
    <row r="5182" spans="4:5" ht="12.6" customHeight="1" x14ac:dyDescent="0.2">
      <c r="D5182" s="95"/>
      <c r="E5182" s="95"/>
    </row>
    <row r="5183" spans="4:5" ht="12.6" customHeight="1" x14ac:dyDescent="0.2">
      <c r="D5183" s="95"/>
      <c r="E5183" s="95"/>
    </row>
    <row r="5184" spans="4:5" ht="12.6" customHeight="1" x14ac:dyDescent="0.2">
      <c r="D5184" s="95"/>
      <c r="E5184" s="95"/>
    </row>
    <row r="5185" spans="4:5" ht="12.6" customHeight="1" x14ac:dyDescent="0.2">
      <c r="D5185" s="95"/>
      <c r="E5185" s="95"/>
    </row>
    <row r="5186" spans="4:5" ht="12.6" customHeight="1" x14ac:dyDescent="0.2">
      <c r="D5186" s="95"/>
      <c r="E5186" s="95"/>
    </row>
    <row r="5187" spans="4:5" ht="12.6" customHeight="1" x14ac:dyDescent="0.2">
      <c r="D5187" s="95"/>
      <c r="E5187" s="95"/>
    </row>
    <row r="5188" spans="4:5" ht="12.6" customHeight="1" x14ac:dyDescent="0.2">
      <c r="D5188" s="95"/>
      <c r="E5188" s="95"/>
    </row>
    <row r="5189" spans="4:5" ht="12.6" customHeight="1" x14ac:dyDescent="0.2">
      <c r="D5189" s="95"/>
      <c r="E5189" s="95"/>
    </row>
    <row r="5190" spans="4:5" ht="12.6" customHeight="1" x14ac:dyDescent="0.2">
      <c r="D5190" s="95"/>
      <c r="E5190" s="95"/>
    </row>
    <row r="5191" spans="4:5" ht="12.6" customHeight="1" x14ac:dyDescent="0.2">
      <c r="D5191" s="95"/>
      <c r="E5191" s="95"/>
    </row>
    <row r="5192" spans="4:5" ht="12.6" customHeight="1" x14ac:dyDescent="0.2">
      <c r="D5192" s="95"/>
      <c r="E5192" s="95"/>
    </row>
    <row r="5193" spans="4:5" ht="12.6" customHeight="1" x14ac:dyDescent="0.2">
      <c r="D5193" s="95"/>
      <c r="E5193" s="95"/>
    </row>
    <row r="5194" spans="4:5" ht="12.6" customHeight="1" x14ac:dyDescent="0.2">
      <c r="D5194" s="95"/>
      <c r="E5194" s="95"/>
    </row>
    <row r="5195" spans="4:5" ht="12.6" customHeight="1" x14ac:dyDescent="0.2">
      <c r="D5195" s="95"/>
      <c r="E5195" s="95"/>
    </row>
    <row r="5196" spans="4:5" ht="12.6" customHeight="1" x14ac:dyDescent="0.2">
      <c r="D5196" s="95"/>
      <c r="E5196" s="95"/>
    </row>
    <row r="5197" spans="4:5" ht="12.6" customHeight="1" x14ac:dyDescent="0.2">
      <c r="D5197" s="95"/>
      <c r="E5197" s="95"/>
    </row>
    <row r="5198" spans="4:5" ht="12.6" customHeight="1" x14ac:dyDescent="0.2">
      <c r="D5198" s="95"/>
      <c r="E5198" s="95"/>
    </row>
    <row r="5199" spans="4:5" ht="12.6" customHeight="1" x14ac:dyDescent="0.2">
      <c r="D5199" s="95"/>
      <c r="E5199" s="95"/>
    </row>
    <row r="5200" spans="4:5" ht="12.6" customHeight="1" x14ac:dyDescent="0.2">
      <c r="D5200" s="95"/>
      <c r="E5200" s="95"/>
    </row>
    <row r="5201" spans="4:5" ht="12.6" customHeight="1" x14ac:dyDescent="0.2">
      <c r="D5201" s="95"/>
      <c r="E5201" s="95"/>
    </row>
    <row r="5202" spans="4:5" ht="12.6" customHeight="1" x14ac:dyDescent="0.2">
      <c r="D5202" s="95"/>
      <c r="E5202" s="95"/>
    </row>
    <row r="5203" spans="4:5" ht="12.6" customHeight="1" x14ac:dyDescent="0.2">
      <c r="D5203" s="95"/>
      <c r="E5203" s="95"/>
    </row>
    <row r="5204" spans="4:5" ht="12.6" customHeight="1" x14ac:dyDescent="0.2">
      <c r="D5204" s="95"/>
      <c r="E5204" s="95"/>
    </row>
    <row r="5205" spans="4:5" ht="12.6" customHeight="1" x14ac:dyDescent="0.2">
      <c r="D5205" s="95"/>
      <c r="E5205" s="95"/>
    </row>
    <row r="5206" spans="4:5" ht="12.6" customHeight="1" x14ac:dyDescent="0.2">
      <c r="D5206" s="95"/>
      <c r="E5206" s="95"/>
    </row>
    <row r="5207" spans="4:5" ht="12.6" customHeight="1" x14ac:dyDescent="0.2">
      <c r="D5207" s="95"/>
      <c r="E5207" s="95"/>
    </row>
    <row r="5208" spans="4:5" ht="12.6" customHeight="1" x14ac:dyDescent="0.2">
      <c r="D5208" s="95"/>
      <c r="E5208" s="95"/>
    </row>
    <row r="5209" spans="4:5" ht="12.6" customHeight="1" x14ac:dyDescent="0.2">
      <c r="D5209" s="95"/>
      <c r="E5209" s="95"/>
    </row>
    <row r="5210" spans="4:5" ht="12.6" customHeight="1" x14ac:dyDescent="0.2">
      <c r="D5210" s="95"/>
      <c r="E5210" s="95"/>
    </row>
    <row r="5211" spans="4:5" ht="12.6" customHeight="1" x14ac:dyDescent="0.2">
      <c r="D5211" s="95"/>
      <c r="E5211" s="95"/>
    </row>
    <row r="5212" spans="4:5" ht="12.6" customHeight="1" x14ac:dyDescent="0.2">
      <c r="D5212" s="95"/>
      <c r="E5212" s="95"/>
    </row>
    <row r="5213" spans="4:5" ht="12.6" customHeight="1" x14ac:dyDescent="0.2">
      <c r="D5213" s="95"/>
      <c r="E5213" s="95"/>
    </row>
    <row r="5214" spans="4:5" ht="12.6" customHeight="1" x14ac:dyDescent="0.2">
      <c r="D5214" s="95"/>
      <c r="E5214" s="95"/>
    </row>
    <row r="5215" spans="4:5" ht="12.6" customHeight="1" x14ac:dyDescent="0.2">
      <c r="D5215" s="95"/>
      <c r="E5215" s="95"/>
    </row>
    <row r="5216" spans="4:5" ht="12.6" customHeight="1" x14ac:dyDescent="0.2">
      <c r="D5216" s="95"/>
      <c r="E5216" s="95"/>
    </row>
    <row r="5217" spans="4:5" ht="12.6" customHeight="1" x14ac:dyDescent="0.2">
      <c r="D5217" s="95"/>
      <c r="E5217" s="95"/>
    </row>
    <row r="5218" spans="4:5" ht="12.6" customHeight="1" x14ac:dyDescent="0.2">
      <c r="D5218" s="95"/>
      <c r="E5218" s="95"/>
    </row>
    <row r="5219" spans="4:5" ht="12.6" customHeight="1" x14ac:dyDescent="0.2">
      <c r="D5219" s="95"/>
      <c r="E5219" s="95"/>
    </row>
    <row r="5220" spans="4:5" ht="12.6" customHeight="1" x14ac:dyDescent="0.2">
      <c r="D5220" s="95"/>
      <c r="E5220" s="95"/>
    </row>
    <row r="5221" spans="4:5" ht="12.6" customHeight="1" x14ac:dyDescent="0.2">
      <c r="D5221" s="95"/>
      <c r="E5221" s="95"/>
    </row>
    <row r="5222" spans="4:5" ht="12.6" customHeight="1" x14ac:dyDescent="0.2">
      <c r="D5222" s="95"/>
      <c r="E5222" s="95"/>
    </row>
    <row r="5223" spans="4:5" ht="12.6" customHeight="1" x14ac:dyDescent="0.2">
      <c r="D5223" s="95"/>
      <c r="E5223" s="95"/>
    </row>
    <row r="5224" spans="4:5" ht="12.6" customHeight="1" x14ac:dyDescent="0.2">
      <c r="D5224" s="95"/>
      <c r="E5224" s="95"/>
    </row>
    <row r="5225" spans="4:5" ht="12.6" customHeight="1" x14ac:dyDescent="0.2">
      <c r="D5225" s="95"/>
      <c r="E5225" s="95"/>
    </row>
    <row r="5226" spans="4:5" ht="12.6" customHeight="1" x14ac:dyDescent="0.2">
      <c r="D5226" s="95"/>
      <c r="E5226" s="95"/>
    </row>
    <row r="5227" spans="4:5" ht="12.6" customHeight="1" x14ac:dyDescent="0.2">
      <c r="D5227" s="95"/>
      <c r="E5227" s="95"/>
    </row>
    <row r="5228" spans="4:5" ht="12.6" customHeight="1" x14ac:dyDescent="0.2">
      <c r="D5228" s="95"/>
      <c r="E5228" s="95"/>
    </row>
    <row r="5229" spans="4:5" ht="12.6" customHeight="1" x14ac:dyDescent="0.2">
      <c r="D5229" s="95"/>
      <c r="E5229" s="95"/>
    </row>
    <row r="5230" spans="4:5" ht="12.6" customHeight="1" x14ac:dyDescent="0.2">
      <c r="D5230" s="95"/>
      <c r="E5230" s="95"/>
    </row>
    <row r="5231" spans="4:5" ht="12.6" customHeight="1" x14ac:dyDescent="0.2">
      <c r="D5231" s="95"/>
      <c r="E5231" s="95"/>
    </row>
    <row r="5422" spans="4:5" ht="12.6" customHeight="1" x14ac:dyDescent="0.2">
      <c r="D5422" s="95"/>
      <c r="E5422" s="95"/>
    </row>
    <row r="5423" spans="4:5" ht="12.6" customHeight="1" x14ac:dyDescent="0.2">
      <c r="D5423" s="95"/>
      <c r="E5423" s="95"/>
    </row>
    <row r="5424" spans="4:5" ht="12.6" customHeight="1" x14ac:dyDescent="0.2">
      <c r="D5424" s="95"/>
      <c r="E5424" s="95"/>
    </row>
    <row r="5425" spans="4:5" ht="12.6" customHeight="1" x14ac:dyDescent="0.2">
      <c r="D5425" s="95"/>
      <c r="E5425" s="95"/>
    </row>
    <row r="5426" spans="4:5" ht="12.6" customHeight="1" x14ac:dyDescent="0.2">
      <c r="D5426" s="95"/>
      <c r="E5426" s="95"/>
    </row>
    <row r="5427" spans="4:5" ht="12.6" customHeight="1" x14ac:dyDescent="0.2">
      <c r="D5427" s="95"/>
      <c r="E5427" s="95"/>
    </row>
    <row r="5428" spans="4:5" ht="12.6" customHeight="1" x14ac:dyDescent="0.2">
      <c r="D5428" s="95"/>
      <c r="E5428" s="95"/>
    </row>
    <row r="5429" spans="4:5" ht="12.6" customHeight="1" x14ac:dyDescent="0.2">
      <c r="D5429" s="95"/>
      <c r="E5429" s="95"/>
    </row>
    <row r="5430" spans="4:5" ht="12.6" customHeight="1" x14ac:dyDescent="0.2">
      <c r="D5430" s="95"/>
      <c r="E5430" s="95"/>
    </row>
    <row r="5431" spans="4:5" ht="12.6" customHeight="1" x14ac:dyDescent="0.2">
      <c r="D5431" s="95"/>
      <c r="E5431" s="95"/>
    </row>
    <row r="5432" spans="4:5" ht="12.6" customHeight="1" x14ac:dyDescent="0.2">
      <c r="D5432" s="95"/>
      <c r="E5432" s="95"/>
    </row>
    <row r="5433" spans="4:5" ht="12.6" customHeight="1" x14ac:dyDescent="0.2">
      <c r="D5433" s="95"/>
      <c r="E5433" s="95"/>
    </row>
    <row r="5434" spans="4:5" ht="12.6" customHeight="1" x14ac:dyDescent="0.2">
      <c r="D5434" s="95"/>
      <c r="E5434" s="95"/>
    </row>
    <row r="5435" spans="4:5" ht="12.6" customHeight="1" x14ac:dyDescent="0.2">
      <c r="D5435" s="95"/>
      <c r="E5435" s="95"/>
    </row>
    <row r="5436" spans="4:5" ht="12.6" customHeight="1" x14ac:dyDescent="0.2">
      <c r="D5436" s="95"/>
      <c r="E5436" s="95"/>
    </row>
    <row r="5437" spans="4:5" ht="12.6" customHeight="1" x14ac:dyDescent="0.2">
      <c r="D5437" s="95"/>
      <c r="E5437" s="95"/>
    </row>
    <row r="5438" spans="4:5" ht="12.6" customHeight="1" x14ac:dyDescent="0.2">
      <c r="D5438" s="95"/>
      <c r="E5438" s="95"/>
    </row>
    <row r="5439" spans="4:5" ht="12.6" customHeight="1" x14ac:dyDescent="0.2">
      <c r="D5439" s="95"/>
      <c r="E5439" s="95"/>
    </row>
    <row r="5440" spans="4:5" ht="12.6" customHeight="1" x14ac:dyDescent="0.2">
      <c r="D5440" s="95"/>
      <c r="E5440" s="95"/>
    </row>
    <row r="5441" spans="4:5" ht="12.6" customHeight="1" x14ac:dyDescent="0.2">
      <c r="D5441" s="95"/>
      <c r="E5441" s="95"/>
    </row>
    <row r="5442" spans="4:5" ht="12.6" customHeight="1" x14ac:dyDescent="0.2">
      <c r="D5442" s="95"/>
      <c r="E5442" s="95"/>
    </row>
    <row r="5443" spans="4:5" ht="12.6" customHeight="1" x14ac:dyDescent="0.2">
      <c r="D5443" s="95"/>
      <c r="E5443" s="95"/>
    </row>
    <row r="5444" spans="4:5" ht="12.6" customHeight="1" x14ac:dyDescent="0.2">
      <c r="D5444" s="95"/>
      <c r="E5444" s="95"/>
    </row>
    <row r="5445" spans="4:5" ht="12.6" customHeight="1" x14ac:dyDescent="0.2">
      <c r="D5445" s="95"/>
      <c r="E5445" s="95"/>
    </row>
    <row r="5446" spans="4:5" ht="12.6" customHeight="1" x14ac:dyDescent="0.2">
      <c r="D5446" s="95"/>
      <c r="E5446" s="95"/>
    </row>
    <row r="5447" spans="4:5" ht="12.6" customHeight="1" x14ac:dyDescent="0.2">
      <c r="D5447" s="95"/>
      <c r="E5447" s="95"/>
    </row>
    <row r="5448" spans="4:5" ht="12.6" customHeight="1" x14ac:dyDescent="0.2">
      <c r="D5448" s="95"/>
      <c r="E5448" s="95"/>
    </row>
    <row r="5449" spans="4:5" ht="12.6" customHeight="1" x14ac:dyDescent="0.2">
      <c r="D5449" s="95"/>
      <c r="E5449" s="95"/>
    </row>
    <row r="5450" spans="4:5" ht="12.6" customHeight="1" x14ac:dyDescent="0.2">
      <c r="D5450" s="95"/>
      <c r="E5450" s="95"/>
    </row>
    <row r="5451" spans="4:5" ht="12.6" customHeight="1" x14ac:dyDescent="0.2">
      <c r="D5451" s="95"/>
      <c r="E5451" s="95"/>
    </row>
    <row r="5452" spans="4:5" ht="12.6" customHeight="1" x14ac:dyDescent="0.2">
      <c r="D5452" s="95"/>
      <c r="E5452" s="95"/>
    </row>
    <row r="5453" spans="4:5" ht="12.6" customHeight="1" x14ac:dyDescent="0.2">
      <c r="D5453" s="95"/>
      <c r="E5453" s="95"/>
    </row>
    <row r="5454" spans="4:5" ht="12.6" customHeight="1" x14ac:dyDescent="0.2">
      <c r="D5454" s="95"/>
      <c r="E5454" s="95"/>
    </row>
    <row r="5455" spans="4:5" ht="12.6" customHeight="1" x14ac:dyDescent="0.2">
      <c r="D5455" s="95"/>
      <c r="E5455" s="95"/>
    </row>
    <row r="5456" spans="4:5" ht="12.6" customHeight="1" x14ac:dyDescent="0.2">
      <c r="D5456" s="95"/>
      <c r="E5456" s="95"/>
    </row>
    <row r="5457" spans="4:5" ht="12.6" customHeight="1" x14ac:dyDescent="0.2">
      <c r="D5457" s="95"/>
      <c r="E5457" s="95"/>
    </row>
    <row r="5458" spans="4:5" ht="12.6" customHeight="1" x14ac:dyDescent="0.2">
      <c r="D5458" s="95"/>
      <c r="E5458" s="95"/>
    </row>
    <row r="5459" spans="4:5" ht="12.6" customHeight="1" x14ac:dyDescent="0.2">
      <c r="D5459" s="95"/>
      <c r="E5459" s="95"/>
    </row>
    <row r="5460" spans="4:5" ht="12.6" customHeight="1" x14ac:dyDescent="0.2">
      <c r="D5460" s="95"/>
      <c r="E5460" s="95"/>
    </row>
    <row r="5461" spans="4:5" ht="12.6" customHeight="1" x14ac:dyDescent="0.2">
      <c r="D5461" s="95"/>
      <c r="E5461" s="95"/>
    </row>
    <row r="5462" spans="4:5" ht="12.6" customHeight="1" x14ac:dyDescent="0.2">
      <c r="D5462" s="95"/>
      <c r="E5462" s="95"/>
    </row>
    <row r="5463" spans="4:5" ht="12.6" customHeight="1" x14ac:dyDescent="0.2">
      <c r="D5463" s="95"/>
      <c r="E5463" s="95"/>
    </row>
    <row r="5464" spans="4:5" ht="12.6" customHeight="1" x14ac:dyDescent="0.2">
      <c r="D5464" s="95"/>
      <c r="E5464" s="95"/>
    </row>
    <row r="5465" spans="4:5" ht="12.6" customHeight="1" x14ac:dyDescent="0.2">
      <c r="D5465" s="95"/>
      <c r="E5465" s="95"/>
    </row>
    <row r="5466" spans="4:5" ht="12.6" customHeight="1" x14ac:dyDescent="0.2">
      <c r="D5466" s="95"/>
      <c r="E5466" s="95"/>
    </row>
    <row r="5467" spans="4:5" ht="12.6" customHeight="1" x14ac:dyDescent="0.2">
      <c r="D5467" s="95"/>
      <c r="E5467" s="95"/>
    </row>
    <row r="5468" spans="4:5" ht="12.6" customHeight="1" x14ac:dyDescent="0.2">
      <c r="D5468" s="95"/>
      <c r="E5468" s="95"/>
    </row>
    <row r="5469" spans="4:5" ht="12.6" customHeight="1" x14ac:dyDescent="0.2">
      <c r="D5469" s="95"/>
      <c r="E5469" s="95"/>
    </row>
    <row r="5470" spans="4:5" ht="12.6" customHeight="1" x14ac:dyDescent="0.2">
      <c r="D5470" s="95"/>
      <c r="E5470" s="95"/>
    </row>
    <row r="5471" spans="4:5" ht="12.6" customHeight="1" x14ac:dyDescent="0.2">
      <c r="D5471" s="95"/>
      <c r="E5471" s="95"/>
    </row>
    <row r="5472" spans="4:5" ht="12.6" customHeight="1" x14ac:dyDescent="0.2">
      <c r="D5472" s="95"/>
      <c r="E5472" s="95"/>
    </row>
    <row r="5473" spans="4:5" ht="12.6" customHeight="1" x14ac:dyDescent="0.2">
      <c r="D5473" s="95"/>
      <c r="E5473" s="95"/>
    </row>
    <row r="5474" spans="4:5" ht="12.6" customHeight="1" x14ac:dyDescent="0.2">
      <c r="D5474" s="95"/>
      <c r="E5474" s="95"/>
    </row>
    <row r="5475" spans="4:5" ht="12.6" customHeight="1" x14ac:dyDescent="0.2">
      <c r="D5475" s="95"/>
      <c r="E5475" s="95"/>
    </row>
    <row r="5476" spans="4:5" ht="12.6" customHeight="1" x14ac:dyDescent="0.2">
      <c r="D5476" s="95"/>
      <c r="E5476" s="95"/>
    </row>
    <row r="5477" spans="4:5" ht="12.6" customHeight="1" x14ac:dyDescent="0.2">
      <c r="D5477" s="95"/>
      <c r="E5477" s="95"/>
    </row>
    <row r="5478" spans="4:5" ht="12.6" customHeight="1" x14ac:dyDescent="0.2">
      <c r="D5478" s="95"/>
      <c r="E5478" s="95"/>
    </row>
    <row r="5479" spans="4:5" ht="12.6" customHeight="1" x14ac:dyDescent="0.2">
      <c r="D5479" s="95"/>
      <c r="E5479" s="95"/>
    </row>
    <row r="5480" spans="4:5" ht="12.6" customHeight="1" x14ac:dyDescent="0.2">
      <c r="D5480" s="95"/>
      <c r="E5480" s="95"/>
    </row>
    <row r="5481" spans="4:5" ht="12.6" customHeight="1" x14ac:dyDescent="0.2">
      <c r="D5481" s="95"/>
      <c r="E5481" s="95"/>
    </row>
    <row r="5482" spans="4:5" ht="12.6" customHeight="1" x14ac:dyDescent="0.2">
      <c r="D5482" s="95"/>
      <c r="E5482" s="95"/>
    </row>
    <row r="5483" spans="4:5" ht="12.6" customHeight="1" x14ac:dyDescent="0.2">
      <c r="D5483" s="95"/>
      <c r="E5483" s="95"/>
    </row>
    <row r="5484" spans="4:5" ht="12.6" customHeight="1" x14ac:dyDescent="0.2">
      <c r="D5484" s="95"/>
      <c r="E5484" s="95"/>
    </row>
    <row r="5485" spans="4:5" ht="12.6" customHeight="1" x14ac:dyDescent="0.2">
      <c r="D5485" s="95"/>
      <c r="E5485" s="95"/>
    </row>
    <row r="5486" spans="4:5" ht="12.6" customHeight="1" x14ac:dyDescent="0.2">
      <c r="D5486" s="95"/>
      <c r="E5486" s="95"/>
    </row>
    <row r="5487" spans="4:5" ht="12.6" customHeight="1" x14ac:dyDescent="0.2">
      <c r="D5487" s="95"/>
      <c r="E5487" s="95"/>
    </row>
    <row r="5488" spans="4:5" ht="12.6" customHeight="1" x14ac:dyDescent="0.2">
      <c r="D5488" s="95"/>
      <c r="E5488" s="95"/>
    </row>
    <row r="5489" spans="4:5" ht="12.6" customHeight="1" x14ac:dyDescent="0.2">
      <c r="D5489" s="95"/>
      <c r="E5489" s="95"/>
    </row>
    <row r="5490" spans="4:5" ht="12.6" customHeight="1" x14ac:dyDescent="0.2">
      <c r="D5490" s="95"/>
      <c r="E5490" s="95"/>
    </row>
    <row r="5491" spans="4:5" ht="12.6" customHeight="1" x14ac:dyDescent="0.2">
      <c r="D5491" s="95"/>
      <c r="E5491" s="95"/>
    </row>
    <row r="5492" spans="4:5" ht="12.6" customHeight="1" x14ac:dyDescent="0.2">
      <c r="D5492" s="95"/>
      <c r="E5492" s="95"/>
    </row>
    <row r="5493" spans="4:5" ht="12.6" customHeight="1" x14ac:dyDescent="0.2">
      <c r="D5493" s="95"/>
      <c r="E5493" s="95"/>
    </row>
    <row r="5494" spans="4:5" ht="12.6" customHeight="1" x14ac:dyDescent="0.2">
      <c r="D5494" s="95"/>
      <c r="E5494" s="95"/>
    </row>
    <row r="5495" spans="4:5" ht="12.6" customHeight="1" x14ac:dyDescent="0.2">
      <c r="D5495" s="95"/>
      <c r="E5495" s="95"/>
    </row>
    <row r="5496" spans="4:5" ht="12.6" customHeight="1" x14ac:dyDescent="0.2">
      <c r="D5496" s="95"/>
      <c r="E5496" s="95"/>
    </row>
    <row r="5497" spans="4:5" ht="12.6" customHeight="1" x14ac:dyDescent="0.2">
      <c r="D5497" s="95"/>
      <c r="E5497" s="95"/>
    </row>
    <row r="5498" spans="4:5" ht="12.6" customHeight="1" x14ac:dyDescent="0.2">
      <c r="D5498" s="95"/>
      <c r="E5498" s="95"/>
    </row>
    <row r="5499" spans="4:5" ht="12.6" customHeight="1" x14ac:dyDescent="0.2">
      <c r="D5499" s="95"/>
      <c r="E5499" s="95"/>
    </row>
    <row r="5500" spans="4:5" ht="12.6" customHeight="1" x14ac:dyDescent="0.2">
      <c r="D5500" s="95"/>
      <c r="E5500" s="95"/>
    </row>
    <row r="5501" spans="4:5" ht="12.6" customHeight="1" x14ac:dyDescent="0.2">
      <c r="D5501" s="95"/>
      <c r="E5501" s="95"/>
    </row>
    <row r="5502" spans="4:5" ht="12.6" customHeight="1" x14ac:dyDescent="0.2">
      <c r="D5502" s="95"/>
      <c r="E5502" s="95"/>
    </row>
    <row r="5503" spans="4:5" ht="12.6" customHeight="1" x14ac:dyDescent="0.2">
      <c r="D5503" s="95"/>
      <c r="E5503" s="95"/>
    </row>
    <row r="5504" spans="4:5" ht="12.6" customHeight="1" x14ac:dyDescent="0.2">
      <c r="D5504" s="95"/>
      <c r="E5504" s="95"/>
    </row>
    <row r="5505" spans="4:5" ht="12.6" customHeight="1" x14ac:dyDescent="0.2">
      <c r="D5505" s="95"/>
      <c r="E5505" s="95"/>
    </row>
    <row r="5506" spans="4:5" ht="12.6" customHeight="1" x14ac:dyDescent="0.2">
      <c r="D5506" s="95"/>
      <c r="E5506" s="95"/>
    </row>
    <row r="5507" spans="4:5" ht="12.6" customHeight="1" x14ac:dyDescent="0.2">
      <c r="D5507" s="95"/>
      <c r="E5507" s="95"/>
    </row>
    <row r="5508" spans="4:5" ht="12.6" customHeight="1" x14ac:dyDescent="0.2">
      <c r="D5508" s="95"/>
      <c r="E5508" s="95"/>
    </row>
    <row r="5509" spans="4:5" ht="12.6" customHeight="1" x14ac:dyDescent="0.2">
      <c r="D5509" s="95"/>
      <c r="E5509" s="95"/>
    </row>
    <row r="5510" spans="4:5" ht="12.6" customHeight="1" x14ac:dyDescent="0.2">
      <c r="D5510" s="95"/>
      <c r="E5510" s="95"/>
    </row>
    <row r="5511" spans="4:5" ht="12.6" customHeight="1" x14ac:dyDescent="0.2">
      <c r="D5511" s="95"/>
      <c r="E5511" s="95"/>
    </row>
    <row r="5512" spans="4:5" ht="12.6" customHeight="1" x14ac:dyDescent="0.2">
      <c r="D5512" s="95"/>
      <c r="E5512" s="95"/>
    </row>
    <row r="5513" spans="4:5" ht="12.6" customHeight="1" x14ac:dyDescent="0.2">
      <c r="D5513" s="95"/>
      <c r="E5513" s="95"/>
    </row>
    <row r="5514" spans="4:5" ht="12.6" customHeight="1" x14ac:dyDescent="0.2">
      <c r="D5514" s="95"/>
      <c r="E5514" s="95"/>
    </row>
    <row r="5515" spans="4:5" ht="12.6" customHeight="1" x14ac:dyDescent="0.2">
      <c r="D5515" s="95"/>
      <c r="E5515" s="95"/>
    </row>
    <row r="5516" spans="4:5" ht="12.6" customHeight="1" x14ac:dyDescent="0.2">
      <c r="D5516" s="95"/>
      <c r="E5516" s="95"/>
    </row>
    <row r="5517" spans="4:5" ht="12.6" customHeight="1" x14ac:dyDescent="0.2">
      <c r="D5517" s="95"/>
      <c r="E5517" s="95"/>
    </row>
    <row r="5518" spans="4:5" ht="12.6" customHeight="1" x14ac:dyDescent="0.2">
      <c r="D5518" s="95"/>
      <c r="E5518" s="95"/>
    </row>
    <row r="5519" spans="4:5" ht="12.6" customHeight="1" x14ac:dyDescent="0.2">
      <c r="D5519" s="95"/>
      <c r="E5519" s="95"/>
    </row>
    <row r="5520" spans="4:5" ht="12.6" customHeight="1" x14ac:dyDescent="0.2">
      <c r="D5520" s="95"/>
      <c r="E5520" s="95"/>
    </row>
    <row r="5521" spans="4:5" ht="12.6" customHeight="1" x14ac:dyDescent="0.2">
      <c r="D5521" s="95"/>
      <c r="E5521" s="95"/>
    </row>
    <row r="5522" spans="4:5" ht="12.6" customHeight="1" x14ac:dyDescent="0.2">
      <c r="D5522" s="95"/>
      <c r="E5522" s="95"/>
    </row>
    <row r="5523" spans="4:5" ht="12.6" customHeight="1" x14ac:dyDescent="0.2">
      <c r="D5523" s="95"/>
      <c r="E5523" s="95"/>
    </row>
    <row r="5524" spans="4:5" ht="12.6" customHeight="1" x14ac:dyDescent="0.2">
      <c r="D5524" s="95"/>
      <c r="E5524" s="95"/>
    </row>
    <row r="5525" spans="4:5" ht="12.6" customHeight="1" x14ac:dyDescent="0.2">
      <c r="D5525" s="95"/>
      <c r="E5525" s="95"/>
    </row>
    <row r="5526" spans="4:5" ht="12.6" customHeight="1" x14ac:dyDescent="0.2">
      <c r="D5526" s="95"/>
      <c r="E5526" s="95"/>
    </row>
    <row r="5527" spans="4:5" ht="12.6" customHeight="1" x14ac:dyDescent="0.2">
      <c r="D5527" s="95"/>
      <c r="E5527" s="95"/>
    </row>
    <row r="5528" spans="4:5" ht="12.6" customHeight="1" x14ac:dyDescent="0.2">
      <c r="D5528" s="95"/>
      <c r="E5528" s="95"/>
    </row>
    <row r="5529" spans="4:5" ht="12.6" customHeight="1" x14ac:dyDescent="0.2">
      <c r="D5529" s="95"/>
      <c r="E5529" s="95"/>
    </row>
    <row r="5530" spans="4:5" ht="12.6" customHeight="1" x14ac:dyDescent="0.2">
      <c r="D5530" s="95"/>
      <c r="E5530" s="95"/>
    </row>
    <row r="5531" spans="4:5" ht="12.6" customHeight="1" x14ac:dyDescent="0.2">
      <c r="D5531" s="95"/>
      <c r="E5531" s="95"/>
    </row>
    <row r="5532" spans="4:5" ht="12.6" customHeight="1" x14ac:dyDescent="0.2">
      <c r="D5532" s="95"/>
      <c r="E5532" s="95"/>
    </row>
    <row r="5533" spans="4:5" ht="12.6" customHeight="1" x14ac:dyDescent="0.2">
      <c r="D5533" s="95"/>
      <c r="E5533" s="95"/>
    </row>
    <row r="5534" spans="4:5" ht="12.6" customHeight="1" x14ac:dyDescent="0.2">
      <c r="D5534" s="95"/>
      <c r="E5534" s="95"/>
    </row>
    <row r="5535" spans="4:5" ht="12.6" customHeight="1" x14ac:dyDescent="0.2">
      <c r="D5535" s="95"/>
      <c r="E5535" s="95"/>
    </row>
    <row r="5536" spans="4:5" ht="12.6" customHeight="1" x14ac:dyDescent="0.2">
      <c r="D5536" s="95"/>
      <c r="E5536" s="95"/>
    </row>
    <row r="5537" spans="4:5" ht="12.6" customHeight="1" x14ac:dyDescent="0.2">
      <c r="D5537" s="95"/>
      <c r="E5537" s="95"/>
    </row>
    <row r="5538" spans="4:5" ht="12.6" customHeight="1" x14ac:dyDescent="0.2">
      <c r="D5538" s="95"/>
      <c r="E5538" s="95"/>
    </row>
    <row r="5539" spans="4:5" ht="12.6" customHeight="1" x14ac:dyDescent="0.2">
      <c r="D5539" s="95"/>
      <c r="E5539" s="95"/>
    </row>
    <row r="5540" spans="4:5" ht="12.6" customHeight="1" x14ac:dyDescent="0.2">
      <c r="D5540" s="95"/>
      <c r="E5540" s="95"/>
    </row>
    <row r="5541" spans="4:5" ht="12.6" customHeight="1" x14ac:dyDescent="0.2">
      <c r="D5541" s="95"/>
      <c r="E5541" s="95"/>
    </row>
    <row r="5542" spans="4:5" ht="12.6" customHeight="1" x14ac:dyDescent="0.2">
      <c r="D5542" s="95"/>
      <c r="E5542" s="95"/>
    </row>
    <row r="5543" spans="4:5" ht="12.6" customHeight="1" x14ac:dyDescent="0.2">
      <c r="D5543" s="95"/>
      <c r="E5543" s="95"/>
    </row>
    <row r="5544" spans="4:5" ht="12.6" customHeight="1" x14ac:dyDescent="0.2">
      <c r="D5544" s="95"/>
      <c r="E5544" s="95"/>
    </row>
    <row r="5545" spans="4:5" ht="12.6" customHeight="1" x14ac:dyDescent="0.2">
      <c r="D5545" s="95"/>
      <c r="E5545" s="95"/>
    </row>
    <row r="5546" spans="4:5" ht="12.6" customHeight="1" x14ac:dyDescent="0.2">
      <c r="D5546" s="95"/>
      <c r="E5546" s="95"/>
    </row>
    <row r="5547" spans="4:5" ht="12.6" customHeight="1" x14ac:dyDescent="0.2">
      <c r="D5547" s="95"/>
      <c r="E5547" s="95"/>
    </row>
    <row r="5548" spans="4:5" ht="12.6" customHeight="1" x14ac:dyDescent="0.2">
      <c r="D5548" s="95"/>
      <c r="E5548" s="95"/>
    </row>
    <row r="5549" spans="4:5" ht="12.6" customHeight="1" x14ac:dyDescent="0.2">
      <c r="D5549" s="95"/>
      <c r="E5549" s="95"/>
    </row>
    <row r="5550" spans="4:5" ht="12.6" customHeight="1" x14ac:dyDescent="0.2">
      <c r="D5550" s="95"/>
      <c r="E5550" s="95"/>
    </row>
    <row r="5551" spans="4:5" ht="12.6" customHeight="1" x14ac:dyDescent="0.2">
      <c r="D5551" s="95"/>
      <c r="E5551" s="95"/>
    </row>
    <row r="5552" spans="4:5" ht="12.6" customHeight="1" x14ac:dyDescent="0.2">
      <c r="D5552" s="95"/>
      <c r="E5552" s="95"/>
    </row>
    <row r="5553" spans="4:5" ht="12.6" customHeight="1" x14ac:dyDescent="0.2">
      <c r="D5553" s="95"/>
      <c r="E5553" s="95"/>
    </row>
    <row r="5554" spans="4:5" ht="12.6" customHeight="1" x14ac:dyDescent="0.2">
      <c r="D5554" s="95"/>
      <c r="E5554" s="95"/>
    </row>
    <row r="5555" spans="4:5" ht="12.6" customHeight="1" x14ac:dyDescent="0.2">
      <c r="D5555" s="95"/>
      <c r="E5555" s="95"/>
    </row>
    <row r="5556" spans="4:5" ht="12.6" customHeight="1" x14ac:dyDescent="0.2">
      <c r="D5556" s="95"/>
      <c r="E5556" s="95"/>
    </row>
    <row r="5557" spans="4:5" ht="12.6" customHeight="1" x14ac:dyDescent="0.2">
      <c r="D5557" s="95"/>
      <c r="E5557" s="95"/>
    </row>
    <row r="5558" spans="4:5" ht="12.6" customHeight="1" x14ac:dyDescent="0.2">
      <c r="D5558" s="95"/>
      <c r="E5558" s="95"/>
    </row>
    <row r="5559" spans="4:5" ht="12.6" customHeight="1" x14ac:dyDescent="0.2">
      <c r="D5559" s="95"/>
      <c r="E5559" s="95"/>
    </row>
    <row r="5560" spans="4:5" ht="12.6" customHeight="1" x14ac:dyDescent="0.2">
      <c r="D5560" s="95"/>
      <c r="E5560" s="95"/>
    </row>
    <row r="5561" spans="4:5" ht="12.6" customHeight="1" x14ac:dyDescent="0.2">
      <c r="D5561" s="95"/>
      <c r="E5561" s="95"/>
    </row>
    <row r="5562" spans="4:5" ht="12.6" customHeight="1" x14ac:dyDescent="0.2">
      <c r="D5562" s="95"/>
      <c r="E5562" s="95"/>
    </row>
    <row r="5563" spans="4:5" ht="12.6" customHeight="1" x14ac:dyDescent="0.2">
      <c r="D5563" s="95"/>
      <c r="E5563" s="95"/>
    </row>
    <row r="5564" spans="4:5" ht="12.6" customHeight="1" x14ac:dyDescent="0.2">
      <c r="D5564" s="95"/>
      <c r="E5564" s="95"/>
    </row>
    <row r="5565" spans="4:5" ht="12.6" customHeight="1" x14ac:dyDescent="0.2">
      <c r="D5565" s="95"/>
      <c r="E5565" s="95"/>
    </row>
    <row r="5566" spans="4:5" ht="12.6" customHeight="1" x14ac:dyDescent="0.2">
      <c r="D5566" s="95"/>
      <c r="E5566" s="95"/>
    </row>
    <row r="5567" spans="4:5" ht="12.6" customHeight="1" x14ac:dyDescent="0.2">
      <c r="D5567" s="95"/>
      <c r="E5567" s="95"/>
    </row>
    <row r="5568" spans="4:5" ht="12.6" customHeight="1" x14ac:dyDescent="0.2">
      <c r="D5568" s="95"/>
      <c r="E5568" s="95"/>
    </row>
    <row r="5569" spans="4:5" ht="12.6" customHeight="1" x14ac:dyDescent="0.2">
      <c r="D5569" s="95"/>
      <c r="E5569" s="95"/>
    </row>
    <row r="5570" spans="4:5" ht="12.6" customHeight="1" x14ac:dyDescent="0.2">
      <c r="D5570" s="95"/>
      <c r="E5570" s="95"/>
    </row>
    <row r="5571" spans="4:5" ht="12.6" customHeight="1" x14ac:dyDescent="0.2">
      <c r="D5571" s="95"/>
      <c r="E5571" s="95"/>
    </row>
    <row r="5572" spans="4:5" ht="12.6" customHeight="1" x14ac:dyDescent="0.2">
      <c r="D5572" s="95"/>
      <c r="E5572" s="95"/>
    </row>
    <row r="5573" spans="4:5" ht="12.6" customHeight="1" x14ac:dyDescent="0.2">
      <c r="D5573" s="95"/>
      <c r="E5573" s="95"/>
    </row>
    <row r="5574" spans="4:5" ht="12.6" customHeight="1" x14ac:dyDescent="0.2">
      <c r="D5574" s="95"/>
      <c r="E5574" s="95"/>
    </row>
    <row r="5575" spans="4:5" ht="12.6" customHeight="1" x14ac:dyDescent="0.2">
      <c r="D5575" s="95"/>
      <c r="E5575" s="95"/>
    </row>
    <row r="5576" spans="4:5" ht="12.6" customHeight="1" x14ac:dyDescent="0.2">
      <c r="D5576" s="95"/>
      <c r="E5576" s="95"/>
    </row>
    <row r="5577" spans="4:5" ht="12.6" customHeight="1" x14ac:dyDescent="0.2">
      <c r="D5577" s="95"/>
      <c r="E5577" s="95"/>
    </row>
    <row r="5578" spans="4:5" ht="12.6" customHeight="1" x14ac:dyDescent="0.2">
      <c r="D5578" s="95"/>
      <c r="E5578" s="95"/>
    </row>
    <row r="5579" spans="4:5" ht="12.6" customHeight="1" x14ac:dyDescent="0.2">
      <c r="D5579" s="95"/>
      <c r="E5579" s="95"/>
    </row>
    <row r="5580" spans="4:5" ht="12.6" customHeight="1" x14ac:dyDescent="0.2">
      <c r="D5580" s="95"/>
      <c r="E5580" s="95"/>
    </row>
    <row r="5581" spans="4:5" ht="12.6" customHeight="1" x14ac:dyDescent="0.2">
      <c r="D5581" s="95"/>
      <c r="E5581" s="95"/>
    </row>
    <row r="5582" spans="4:5" ht="12.6" customHeight="1" x14ac:dyDescent="0.2">
      <c r="D5582" s="95"/>
      <c r="E5582" s="95"/>
    </row>
    <row r="5583" spans="4:5" ht="12.6" customHeight="1" x14ac:dyDescent="0.2">
      <c r="D5583" s="95"/>
      <c r="E5583" s="95"/>
    </row>
    <row r="5584" spans="4:5" ht="12.6" customHeight="1" x14ac:dyDescent="0.2">
      <c r="D5584" s="95"/>
      <c r="E5584" s="95"/>
    </row>
    <row r="5585" spans="4:5" ht="12.6" customHeight="1" x14ac:dyDescent="0.2">
      <c r="D5585" s="95"/>
      <c r="E5585" s="95"/>
    </row>
    <row r="5586" spans="4:5" ht="12.6" customHeight="1" x14ac:dyDescent="0.2">
      <c r="D5586" s="95"/>
      <c r="E5586" s="95"/>
    </row>
    <row r="5587" spans="4:5" ht="12.6" customHeight="1" x14ac:dyDescent="0.2">
      <c r="D5587" s="95"/>
      <c r="E5587" s="95"/>
    </row>
    <row r="5588" spans="4:5" ht="12.6" customHeight="1" x14ac:dyDescent="0.2">
      <c r="D5588" s="95"/>
      <c r="E5588" s="95"/>
    </row>
    <row r="5589" spans="4:5" ht="12.6" customHeight="1" x14ac:dyDescent="0.2">
      <c r="D5589" s="95"/>
      <c r="E5589" s="95"/>
    </row>
    <row r="5590" spans="4:5" ht="12.6" customHeight="1" x14ac:dyDescent="0.2">
      <c r="D5590" s="95"/>
      <c r="E5590" s="95"/>
    </row>
    <row r="5591" spans="4:5" ht="12.6" customHeight="1" x14ac:dyDescent="0.2">
      <c r="D5591" s="95"/>
      <c r="E5591" s="95"/>
    </row>
    <row r="5592" spans="4:5" ht="12.6" customHeight="1" x14ac:dyDescent="0.2">
      <c r="D5592" s="95"/>
      <c r="E5592" s="95"/>
    </row>
    <row r="5593" spans="4:5" ht="12.6" customHeight="1" x14ac:dyDescent="0.2">
      <c r="D5593" s="95"/>
      <c r="E5593" s="95"/>
    </row>
    <row r="5594" spans="4:5" ht="12.6" customHeight="1" x14ac:dyDescent="0.2">
      <c r="D5594" s="95"/>
      <c r="E5594" s="95"/>
    </row>
    <row r="5595" spans="4:5" ht="12.6" customHeight="1" x14ac:dyDescent="0.2">
      <c r="D5595" s="95"/>
      <c r="E5595" s="95"/>
    </row>
    <row r="5596" spans="4:5" ht="12.6" customHeight="1" x14ac:dyDescent="0.2">
      <c r="D5596" s="95"/>
      <c r="E5596" s="95"/>
    </row>
    <row r="5597" spans="4:5" ht="12.6" customHeight="1" x14ac:dyDescent="0.2">
      <c r="D5597" s="95"/>
      <c r="E5597" s="95"/>
    </row>
    <row r="5598" spans="4:5" ht="12.6" customHeight="1" x14ac:dyDescent="0.2">
      <c r="D5598" s="95"/>
      <c r="E5598" s="95"/>
    </row>
    <row r="5599" spans="4:5" ht="12.6" customHeight="1" x14ac:dyDescent="0.2">
      <c r="D5599" s="95"/>
      <c r="E5599" s="95"/>
    </row>
    <row r="5600" spans="4:5" ht="12.6" customHeight="1" x14ac:dyDescent="0.2">
      <c r="D5600" s="95"/>
      <c r="E5600" s="95"/>
    </row>
    <row r="5601" spans="4:5" ht="12.6" customHeight="1" x14ac:dyDescent="0.2">
      <c r="D5601" s="95"/>
      <c r="E5601" s="95"/>
    </row>
    <row r="5602" spans="4:5" ht="12.6" customHeight="1" x14ac:dyDescent="0.2">
      <c r="D5602" s="95"/>
      <c r="E5602" s="95"/>
    </row>
    <row r="5603" spans="4:5" ht="12.6" customHeight="1" x14ac:dyDescent="0.2">
      <c r="D5603" s="95"/>
      <c r="E5603" s="95"/>
    </row>
    <row r="5604" spans="4:5" ht="12.6" customHeight="1" x14ac:dyDescent="0.2">
      <c r="D5604" s="95"/>
      <c r="E5604" s="95"/>
    </row>
    <row r="5605" spans="4:5" ht="12.6" customHeight="1" x14ac:dyDescent="0.2">
      <c r="D5605" s="95"/>
      <c r="E5605" s="95"/>
    </row>
    <row r="5606" spans="4:5" ht="12.6" customHeight="1" x14ac:dyDescent="0.2">
      <c r="D5606" s="95"/>
      <c r="E5606" s="95"/>
    </row>
    <row r="5607" spans="4:5" ht="12.6" customHeight="1" x14ac:dyDescent="0.2">
      <c r="D5607" s="95"/>
      <c r="E5607" s="95"/>
    </row>
    <row r="5608" spans="4:5" ht="12.6" customHeight="1" x14ac:dyDescent="0.2">
      <c r="D5608" s="95"/>
      <c r="E5608" s="95"/>
    </row>
    <row r="5609" spans="4:5" ht="12.6" customHeight="1" x14ac:dyDescent="0.2">
      <c r="D5609" s="95"/>
      <c r="E5609" s="95"/>
    </row>
    <row r="5610" spans="4:5" ht="12.6" customHeight="1" x14ac:dyDescent="0.2">
      <c r="D5610" s="95"/>
      <c r="E5610" s="95"/>
    </row>
    <row r="5611" spans="4:5" ht="12.6" customHeight="1" x14ac:dyDescent="0.2">
      <c r="D5611" s="95"/>
      <c r="E5611" s="95"/>
    </row>
  </sheetData>
  <sheetProtection sheet="1" objects="1" scenarios="1"/>
  <sortState ref="A2:E5611">
    <sortCondition ref="A2:A5611"/>
    <sortCondition ref="B2:B5611"/>
    <sortCondition ref="C2:C5611"/>
  </sortState>
  <phoneticPr fontId="0" type="noConversion"/>
  <pageMargins left="0.75" right="0.75" top="1" bottom="1" header="0.5" footer="0.5"/>
  <pageSetup paperSize="9" orientation="portrait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6" sqref="J16"/>
    </sheetView>
  </sheetViews>
  <sheetFormatPr defaultRowHeight="12.75" x14ac:dyDescent="0.2"/>
  <sheetData/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2"/>
  <sheetViews>
    <sheetView workbookViewId="0">
      <selection activeCell="B25" sqref="B25"/>
    </sheetView>
  </sheetViews>
  <sheetFormatPr defaultRowHeight="12.75" x14ac:dyDescent="0.2"/>
  <cols>
    <col min="1" max="1" width="24.7109375" style="119" customWidth="1"/>
    <col min="2" max="2" width="59.140625" style="120" bestFit="1" customWidth="1"/>
    <col min="3" max="3" width="54.85546875" style="119" customWidth="1"/>
    <col min="4" max="4" width="21.42578125" style="119" customWidth="1"/>
    <col min="5" max="5" width="17.5703125" style="119" customWidth="1"/>
    <col min="6" max="6" width="19.140625" style="119" customWidth="1"/>
    <col min="7" max="7" width="20.5703125" style="119" customWidth="1"/>
    <col min="8" max="8" width="22.7109375" style="119" customWidth="1"/>
    <col min="9" max="9" width="23.42578125" style="119" customWidth="1"/>
    <col min="10" max="10" width="20.42578125" style="119" customWidth="1"/>
    <col min="11" max="11" width="15.5703125" style="119" customWidth="1"/>
    <col min="12" max="12" width="23.42578125" style="119" customWidth="1"/>
    <col min="13" max="13" width="11.28515625" style="119" customWidth="1"/>
    <col min="14" max="14" width="12.85546875" style="119" customWidth="1"/>
    <col min="15" max="15" width="6.28515625" style="119" customWidth="1"/>
    <col min="16" max="16" width="9.85546875" style="119" customWidth="1"/>
    <col min="17" max="17" width="12.5703125" style="119" customWidth="1"/>
    <col min="18" max="18" width="12.7109375" style="119" customWidth="1"/>
    <col min="19" max="256" width="9.140625" style="119"/>
    <col min="257" max="257" width="24.7109375" style="119" customWidth="1"/>
    <col min="258" max="258" width="59.140625" style="119" bestFit="1" customWidth="1"/>
    <col min="259" max="259" width="54.85546875" style="119" customWidth="1"/>
    <col min="260" max="260" width="21.42578125" style="119" customWidth="1"/>
    <col min="261" max="261" width="17.5703125" style="119" customWidth="1"/>
    <col min="262" max="262" width="19.140625" style="119" customWidth="1"/>
    <col min="263" max="263" width="20.5703125" style="119" customWidth="1"/>
    <col min="264" max="264" width="22.7109375" style="119" customWidth="1"/>
    <col min="265" max="265" width="23.42578125" style="119" customWidth="1"/>
    <col min="266" max="266" width="20.42578125" style="119" customWidth="1"/>
    <col min="267" max="267" width="15.5703125" style="119" customWidth="1"/>
    <col min="268" max="268" width="23.42578125" style="119" customWidth="1"/>
    <col min="269" max="269" width="11.28515625" style="119" customWidth="1"/>
    <col min="270" max="270" width="12.85546875" style="119" customWidth="1"/>
    <col min="271" max="271" width="6.28515625" style="119" customWidth="1"/>
    <col min="272" max="272" width="9.85546875" style="119" customWidth="1"/>
    <col min="273" max="273" width="12.5703125" style="119" customWidth="1"/>
    <col min="274" max="274" width="12.7109375" style="119" customWidth="1"/>
    <col min="275" max="512" width="9.140625" style="119"/>
    <col min="513" max="513" width="24.7109375" style="119" customWidth="1"/>
    <col min="514" max="514" width="59.140625" style="119" bestFit="1" customWidth="1"/>
    <col min="515" max="515" width="54.85546875" style="119" customWidth="1"/>
    <col min="516" max="516" width="21.42578125" style="119" customWidth="1"/>
    <col min="517" max="517" width="17.5703125" style="119" customWidth="1"/>
    <col min="518" max="518" width="19.140625" style="119" customWidth="1"/>
    <col min="519" max="519" width="20.5703125" style="119" customWidth="1"/>
    <col min="520" max="520" width="22.7109375" style="119" customWidth="1"/>
    <col min="521" max="521" width="23.42578125" style="119" customWidth="1"/>
    <col min="522" max="522" width="20.42578125" style="119" customWidth="1"/>
    <col min="523" max="523" width="15.5703125" style="119" customWidth="1"/>
    <col min="524" max="524" width="23.42578125" style="119" customWidth="1"/>
    <col min="525" max="525" width="11.28515625" style="119" customWidth="1"/>
    <col min="526" max="526" width="12.85546875" style="119" customWidth="1"/>
    <col min="527" max="527" width="6.28515625" style="119" customWidth="1"/>
    <col min="528" max="528" width="9.85546875" style="119" customWidth="1"/>
    <col min="529" max="529" width="12.5703125" style="119" customWidth="1"/>
    <col min="530" max="530" width="12.7109375" style="119" customWidth="1"/>
    <col min="531" max="768" width="9.140625" style="119"/>
    <col min="769" max="769" width="24.7109375" style="119" customWidth="1"/>
    <col min="770" max="770" width="59.140625" style="119" bestFit="1" customWidth="1"/>
    <col min="771" max="771" width="54.85546875" style="119" customWidth="1"/>
    <col min="772" max="772" width="21.42578125" style="119" customWidth="1"/>
    <col min="773" max="773" width="17.5703125" style="119" customWidth="1"/>
    <col min="774" max="774" width="19.140625" style="119" customWidth="1"/>
    <col min="775" max="775" width="20.5703125" style="119" customWidth="1"/>
    <col min="776" max="776" width="22.7109375" style="119" customWidth="1"/>
    <col min="777" max="777" width="23.42578125" style="119" customWidth="1"/>
    <col min="778" max="778" width="20.42578125" style="119" customWidth="1"/>
    <col min="779" max="779" width="15.5703125" style="119" customWidth="1"/>
    <col min="780" max="780" width="23.42578125" style="119" customWidth="1"/>
    <col min="781" max="781" width="11.28515625" style="119" customWidth="1"/>
    <col min="782" max="782" width="12.85546875" style="119" customWidth="1"/>
    <col min="783" max="783" width="6.28515625" style="119" customWidth="1"/>
    <col min="784" max="784" width="9.85546875" style="119" customWidth="1"/>
    <col min="785" max="785" width="12.5703125" style="119" customWidth="1"/>
    <col min="786" max="786" width="12.7109375" style="119" customWidth="1"/>
    <col min="787" max="1024" width="9.140625" style="119"/>
    <col min="1025" max="1025" width="24.7109375" style="119" customWidth="1"/>
    <col min="1026" max="1026" width="59.140625" style="119" bestFit="1" customWidth="1"/>
    <col min="1027" max="1027" width="54.85546875" style="119" customWidth="1"/>
    <col min="1028" max="1028" width="21.42578125" style="119" customWidth="1"/>
    <col min="1029" max="1029" width="17.5703125" style="119" customWidth="1"/>
    <col min="1030" max="1030" width="19.140625" style="119" customWidth="1"/>
    <col min="1031" max="1031" width="20.5703125" style="119" customWidth="1"/>
    <col min="1032" max="1032" width="22.7109375" style="119" customWidth="1"/>
    <col min="1033" max="1033" width="23.42578125" style="119" customWidth="1"/>
    <col min="1034" max="1034" width="20.42578125" style="119" customWidth="1"/>
    <col min="1035" max="1035" width="15.5703125" style="119" customWidth="1"/>
    <col min="1036" max="1036" width="23.42578125" style="119" customWidth="1"/>
    <col min="1037" max="1037" width="11.28515625" style="119" customWidth="1"/>
    <col min="1038" max="1038" width="12.85546875" style="119" customWidth="1"/>
    <col min="1039" max="1039" width="6.28515625" style="119" customWidth="1"/>
    <col min="1040" max="1040" width="9.85546875" style="119" customWidth="1"/>
    <col min="1041" max="1041" width="12.5703125" style="119" customWidth="1"/>
    <col min="1042" max="1042" width="12.7109375" style="119" customWidth="1"/>
    <col min="1043" max="1280" width="9.140625" style="119"/>
    <col min="1281" max="1281" width="24.7109375" style="119" customWidth="1"/>
    <col min="1282" max="1282" width="59.140625" style="119" bestFit="1" customWidth="1"/>
    <col min="1283" max="1283" width="54.85546875" style="119" customWidth="1"/>
    <col min="1284" max="1284" width="21.42578125" style="119" customWidth="1"/>
    <col min="1285" max="1285" width="17.5703125" style="119" customWidth="1"/>
    <col min="1286" max="1286" width="19.140625" style="119" customWidth="1"/>
    <col min="1287" max="1287" width="20.5703125" style="119" customWidth="1"/>
    <col min="1288" max="1288" width="22.7109375" style="119" customWidth="1"/>
    <col min="1289" max="1289" width="23.42578125" style="119" customWidth="1"/>
    <col min="1290" max="1290" width="20.42578125" style="119" customWidth="1"/>
    <col min="1291" max="1291" width="15.5703125" style="119" customWidth="1"/>
    <col min="1292" max="1292" width="23.42578125" style="119" customWidth="1"/>
    <col min="1293" max="1293" width="11.28515625" style="119" customWidth="1"/>
    <col min="1294" max="1294" width="12.85546875" style="119" customWidth="1"/>
    <col min="1295" max="1295" width="6.28515625" style="119" customWidth="1"/>
    <col min="1296" max="1296" width="9.85546875" style="119" customWidth="1"/>
    <col min="1297" max="1297" width="12.5703125" style="119" customWidth="1"/>
    <col min="1298" max="1298" width="12.7109375" style="119" customWidth="1"/>
    <col min="1299" max="1536" width="9.140625" style="119"/>
    <col min="1537" max="1537" width="24.7109375" style="119" customWidth="1"/>
    <col min="1538" max="1538" width="59.140625" style="119" bestFit="1" customWidth="1"/>
    <col min="1539" max="1539" width="54.85546875" style="119" customWidth="1"/>
    <col min="1540" max="1540" width="21.42578125" style="119" customWidth="1"/>
    <col min="1541" max="1541" width="17.5703125" style="119" customWidth="1"/>
    <col min="1542" max="1542" width="19.140625" style="119" customWidth="1"/>
    <col min="1543" max="1543" width="20.5703125" style="119" customWidth="1"/>
    <col min="1544" max="1544" width="22.7109375" style="119" customWidth="1"/>
    <col min="1545" max="1545" width="23.42578125" style="119" customWidth="1"/>
    <col min="1546" max="1546" width="20.42578125" style="119" customWidth="1"/>
    <col min="1547" max="1547" width="15.5703125" style="119" customWidth="1"/>
    <col min="1548" max="1548" width="23.42578125" style="119" customWidth="1"/>
    <col min="1549" max="1549" width="11.28515625" style="119" customWidth="1"/>
    <col min="1550" max="1550" width="12.85546875" style="119" customWidth="1"/>
    <col min="1551" max="1551" width="6.28515625" style="119" customWidth="1"/>
    <col min="1552" max="1552" width="9.85546875" style="119" customWidth="1"/>
    <col min="1553" max="1553" width="12.5703125" style="119" customWidth="1"/>
    <col min="1554" max="1554" width="12.7109375" style="119" customWidth="1"/>
    <col min="1555" max="1792" width="9.140625" style="119"/>
    <col min="1793" max="1793" width="24.7109375" style="119" customWidth="1"/>
    <col min="1794" max="1794" width="59.140625" style="119" bestFit="1" customWidth="1"/>
    <col min="1795" max="1795" width="54.85546875" style="119" customWidth="1"/>
    <col min="1796" max="1796" width="21.42578125" style="119" customWidth="1"/>
    <col min="1797" max="1797" width="17.5703125" style="119" customWidth="1"/>
    <col min="1798" max="1798" width="19.140625" style="119" customWidth="1"/>
    <col min="1799" max="1799" width="20.5703125" style="119" customWidth="1"/>
    <col min="1800" max="1800" width="22.7109375" style="119" customWidth="1"/>
    <col min="1801" max="1801" width="23.42578125" style="119" customWidth="1"/>
    <col min="1802" max="1802" width="20.42578125" style="119" customWidth="1"/>
    <col min="1803" max="1803" width="15.5703125" style="119" customWidth="1"/>
    <col min="1804" max="1804" width="23.42578125" style="119" customWidth="1"/>
    <col min="1805" max="1805" width="11.28515625" style="119" customWidth="1"/>
    <col min="1806" max="1806" width="12.85546875" style="119" customWidth="1"/>
    <col min="1807" max="1807" width="6.28515625" style="119" customWidth="1"/>
    <col min="1808" max="1808" width="9.85546875" style="119" customWidth="1"/>
    <col min="1809" max="1809" width="12.5703125" style="119" customWidth="1"/>
    <col min="1810" max="1810" width="12.7109375" style="119" customWidth="1"/>
    <col min="1811" max="2048" width="9.140625" style="119"/>
    <col min="2049" max="2049" width="24.7109375" style="119" customWidth="1"/>
    <col min="2050" max="2050" width="59.140625" style="119" bestFit="1" customWidth="1"/>
    <col min="2051" max="2051" width="54.85546875" style="119" customWidth="1"/>
    <col min="2052" max="2052" width="21.42578125" style="119" customWidth="1"/>
    <col min="2053" max="2053" width="17.5703125" style="119" customWidth="1"/>
    <col min="2054" max="2054" width="19.140625" style="119" customWidth="1"/>
    <col min="2055" max="2055" width="20.5703125" style="119" customWidth="1"/>
    <col min="2056" max="2056" width="22.7109375" style="119" customWidth="1"/>
    <col min="2057" max="2057" width="23.42578125" style="119" customWidth="1"/>
    <col min="2058" max="2058" width="20.42578125" style="119" customWidth="1"/>
    <col min="2059" max="2059" width="15.5703125" style="119" customWidth="1"/>
    <col min="2060" max="2060" width="23.42578125" style="119" customWidth="1"/>
    <col min="2061" max="2061" width="11.28515625" style="119" customWidth="1"/>
    <col min="2062" max="2062" width="12.85546875" style="119" customWidth="1"/>
    <col min="2063" max="2063" width="6.28515625" style="119" customWidth="1"/>
    <col min="2064" max="2064" width="9.85546875" style="119" customWidth="1"/>
    <col min="2065" max="2065" width="12.5703125" style="119" customWidth="1"/>
    <col min="2066" max="2066" width="12.7109375" style="119" customWidth="1"/>
    <col min="2067" max="2304" width="9.140625" style="119"/>
    <col min="2305" max="2305" width="24.7109375" style="119" customWidth="1"/>
    <col min="2306" max="2306" width="59.140625" style="119" bestFit="1" customWidth="1"/>
    <col min="2307" max="2307" width="54.85546875" style="119" customWidth="1"/>
    <col min="2308" max="2308" width="21.42578125" style="119" customWidth="1"/>
    <col min="2309" max="2309" width="17.5703125" style="119" customWidth="1"/>
    <col min="2310" max="2310" width="19.140625" style="119" customWidth="1"/>
    <col min="2311" max="2311" width="20.5703125" style="119" customWidth="1"/>
    <col min="2312" max="2312" width="22.7109375" style="119" customWidth="1"/>
    <col min="2313" max="2313" width="23.42578125" style="119" customWidth="1"/>
    <col min="2314" max="2314" width="20.42578125" style="119" customWidth="1"/>
    <col min="2315" max="2315" width="15.5703125" style="119" customWidth="1"/>
    <col min="2316" max="2316" width="23.42578125" style="119" customWidth="1"/>
    <col min="2317" max="2317" width="11.28515625" style="119" customWidth="1"/>
    <col min="2318" max="2318" width="12.85546875" style="119" customWidth="1"/>
    <col min="2319" max="2319" width="6.28515625" style="119" customWidth="1"/>
    <col min="2320" max="2320" width="9.85546875" style="119" customWidth="1"/>
    <col min="2321" max="2321" width="12.5703125" style="119" customWidth="1"/>
    <col min="2322" max="2322" width="12.7109375" style="119" customWidth="1"/>
    <col min="2323" max="2560" width="9.140625" style="119"/>
    <col min="2561" max="2561" width="24.7109375" style="119" customWidth="1"/>
    <col min="2562" max="2562" width="59.140625" style="119" bestFit="1" customWidth="1"/>
    <col min="2563" max="2563" width="54.85546875" style="119" customWidth="1"/>
    <col min="2564" max="2564" width="21.42578125" style="119" customWidth="1"/>
    <col min="2565" max="2565" width="17.5703125" style="119" customWidth="1"/>
    <col min="2566" max="2566" width="19.140625" style="119" customWidth="1"/>
    <col min="2567" max="2567" width="20.5703125" style="119" customWidth="1"/>
    <col min="2568" max="2568" width="22.7109375" style="119" customWidth="1"/>
    <col min="2569" max="2569" width="23.42578125" style="119" customWidth="1"/>
    <col min="2570" max="2570" width="20.42578125" style="119" customWidth="1"/>
    <col min="2571" max="2571" width="15.5703125" style="119" customWidth="1"/>
    <col min="2572" max="2572" width="23.42578125" style="119" customWidth="1"/>
    <col min="2573" max="2573" width="11.28515625" style="119" customWidth="1"/>
    <col min="2574" max="2574" width="12.85546875" style="119" customWidth="1"/>
    <col min="2575" max="2575" width="6.28515625" style="119" customWidth="1"/>
    <col min="2576" max="2576" width="9.85546875" style="119" customWidth="1"/>
    <col min="2577" max="2577" width="12.5703125" style="119" customWidth="1"/>
    <col min="2578" max="2578" width="12.7109375" style="119" customWidth="1"/>
    <col min="2579" max="2816" width="9.140625" style="119"/>
    <col min="2817" max="2817" width="24.7109375" style="119" customWidth="1"/>
    <col min="2818" max="2818" width="59.140625" style="119" bestFit="1" customWidth="1"/>
    <col min="2819" max="2819" width="54.85546875" style="119" customWidth="1"/>
    <col min="2820" max="2820" width="21.42578125" style="119" customWidth="1"/>
    <col min="2821" max="2821" width="17.5703125" style="119" customWidth="1"/>
    <col min="2822" max="2822" width="19.140625" style="119" customWidth="1"/>
    <col min="2823" max="2823" width="20.5703125" style="119" customWidth="1"/>
    <col min="2824" max="2824" width="22.7109375" style="119" customWidth="1"/>
    <col min="2825" max="2825" width="23.42578125" style="119" customWidth="1"/>
    <col min="2826" max="2826" width="20.42578125" style="119" customWidth="1"/>
    <col min="2827" max="2827" width="15.5703125" style="119" customWidth="1"/>
    <col min="2828" max="2828" width="23.42578125" style="119" customWidth="1"/>
    <col min="2829" max="2829" width="11.28515625" style="119" customWidth="1"/>
    <col min="2830" max="2830" width="12.85546875" style="119" customWidth="1"/>
    <col min="2831" max="2831" width="6.28515625" style="119" customWidth="1"/>
    <col min="2832" max="2832" width="9.85546875" style="119" customWidth="1"/>
    <col min="2833" max="2833" width="12.5703125" style="119" customWidth="1"/>
    <col min="2834" max="2834" width="12.7109375" style="119" customWidth="1"/>
    <col min="2835" max="3072" width="9.140625" style="119"/>
    <col min="3073" max="3073" width="24.7109375" style="119" customWidth="1"/>
    <col min="3074" max="3074" width="59.140625" style="119" bestFit="1" customWidth="1"/>
    <col min="3075" max="3075" width="54.85546875" style="119" customWidth="1"/>
    <col min="3076" max="3076" width="21.42578125" style="119" customWidth="1"/>
    <col min="3077" max="3077" width="17.5703125" style="119" customWidth="1"/>
    <col min="3078" max="3078" width="19.140625" style="119" customWidth="1"/>
    <col min="3079" max="3079" width="20.5703125" style="119" customWidth="1"/>
    <col min="3080" max="3080" width="22.7109375" style="119" customWidth="1"/>
    <col min="3081" max="3081" width="23.42578125" style="119" customWidth="1"/>
    <col min="3082" max="3082" width="20.42578125" style="119" customWidth="1"/>
    <col min="3083" max="3083" width="15.5703125" style="119" customWidth="1"/>
    <col min="3084" max="3084" width="23.42578125" style="119" customWidth="1"/>
    <col min="3085" max="3085" width="11.28515625" style="119" customWidth="1"/>
    <col min="3086" max="3086" width="12.85546875" style="119" customWidth="1"/>
    <col min="3087" max="3087" width="6.28515625" style="119" customWidth="1"/>
    <col min="3088" max="3088" width="9.85546875" style="119" customWidth="1"/>
    <col min="3089" max="3089" width="12.5703125" style="119" customWidth="1"/>
    <col min="3090" max="3090" width="12.7109375" style="119" customWidth="1"/>
    <col min="3091" max="3328" width="9.140625" style="119"/>
    <col min="3329" max="3329" width="24.7109375" style="119" customWidth="1"/>
    <col min="3330" max="3330" width="59.140625" style="119" bestFit="1" customWidth="1"/>
    <col min="3331" max="3331" width="54.85546875" style="119" customWidth="1"/>
    <col min="3332" max="3332" width="21.42578125" style="119" customWidth="1"/>
    <col min="3333" max="3333" width="17.5703125" style="119" customWidth="1"/>
    <col min="3334" max="3334" width="19.140625" style="119" customWidth="1"/>
    <col min="3335" max="3335" width="20.5703125" style="119" customWidth="1"/>
    <col min="3336" max="3336" width="22.7109375" style="119" customWidth="1"/>
    <col min="3337" max="3337" width="23.42578125" style="119" customWidth="1"/>
    <col min="3338" max="3338" width="20.42578125" style="119" customWidth="1"/>
    <col min="3339" max="3339" width="15.5703125" style="119" customWidth="1"/>
    <col min="3340" max="3340" width="23.42578125" style="119" customWidth="1"/>
    <col min="3341" max="3341" width="11.28515625" style="119" customWidth="1"/>
    <col min="3342" max="3342" width="12.85546875" style="119" customWidth="1"/>
    <col min="3343" max="3343" width="6.28515625" style="119" customWidth="1"/>
    <col min="3344" max="3344" width="9.85546875" style="119" customWidth="1"/>
    <col min="3345" max="3345" width="12.5703125" style="119" customWidth="1"/>
    <col min="3346" max="3346" width="12.7109375" style="119" customWidth="1"/>
    <col min="3347" max="3584" width="9.140625" style="119"/>
    <col min="3585" max="3585" width="24.7109375" style="119" customWidth="1"/>
    <col min="3586" max="3586" width="59.140625" style="119" bestFit="1" customWidth="1"/>
    <col min="3587" max="3587" width="54.85546875" style="119" customWidth="1"/>
    <col min="3588" max="3588" width="21.42578125" style="119" customWidth="1"/>
    <col min="3589" max="3589" width="17.5703125" style="119" customWidth="1"/>
    <col min="3590" max="3590" width="19.140625" style="119" customWidth="1"/>
    <col min="3591" max="3591" width="20.5703125" style="119" customWidth="1"/>
    <col min="3592" max="3592" width="22.7109375" style="119" customWidth="1"/>
    <col min="3593" max="3593" width="23.42578125" style="119" customWidth="1"/>
    <col min="3594" max="3594" width="20.42578125" style="119" customWidth="1"/>
    <col min="3595" max="3595" width="15.5703125" style="119" customWidth="1"/>
    <col min="3596" max="3596" width="23.42578125" style="119" customWidth="1"/>
    <col min="3597" max="3597" width="11.28515625" style="119" customWidth="1"/>
    <col min="3598" max="3598" width="12.85546875" style="119" customWidth="1"/>
    <col min="3599" max="3599" width="6.28515625" style="119" customWidth="1"/>
    <col min="3600" max="3600" width="9.85546875" style="119" customWidth="1"/>
    <col min="3601" max="3601" width="12.5703125" style="119" customWidth="1"/>
    <col min="3602" max="3602" width="12.7109375" style="119" customWidth="1"/>
    <col min="3603" max="3840" width="9.140625" style="119"/>
    <col min="3841" max="3841" width="24.7109375" style="119" customWidth="1"/>
    <col min="3842" max="3842" width="59.140625" style="119" bestFit="1" customWidth="1"/>
    <col min="3843" max="3843" width="54.85546875" style="119" customWidth="1"/>
    <col min="3844" max="3844" width="21.42578125" style="119" customWidth="1"/>
    <col min="3845" max="3845" width="17.5703125" style="119" customWidth="1"/>
    <col min="3846" max="3846" width="19.140625" style="119" customWidth="1"/>
    <col min="3847" max="3847" width="20.5703125" style="119" customWidth="1"/>
    <col min="3848" max="3848" width="22.7109375" style="119" customWidth="1"/>
    <col min="3849" max="3849" width="23.42578125" style="119" customWidth="1"/>
    <col min="3850" max="3850" width="20.42578125" style="119" customWidth="1"/>
    <col min="3851" max="3851" width="15.5703125" style="119" customWidth="1"/>
    <col min="3852" max="3852" width="23.42578125" style="119" customWidth="1"/>
    <col min="3853" max="3853" width="11.28515625" style="119" customWidth="1"/>
    <col min="3854" max="3854" width="12.85546875" style="119" customWidth="1"/>
    <col min="3855" max="3855" width="6.28515625" style="119" customWidth="1"/>
    <col min="3856" max="3856" width="9.85546875" style="119" customWidth="1"/>
    <col min="3857" max="3857" width="12.5703125" style="119" customWidth="1"/>
    <col min="3858" max="3858" width="12.7109375" style="119" customWidth="1"/>
    <col min="3859" max="4096" width="9.140625" style="119"/>
    <col min="4097" max="4097" width="24.7109375" style="119" customWidth="1"/>
    <col min="4098" max="4098" width="59.140625" style="119" bestFit="1" customWidth="1"/>
    <col min="4099" max="4099" width="54.85546875" style="119" customWidth="1"/>
    <col min="4100" max="4100" width="21.42578125" style="119" customWidth="1"/>
    <col min="4101" max="4101" width="17.5703125" style="119" customWidth="1"/>
    <col min="4102" max="4102" width="19.140625" style="119" customWidth="1"/>
    <col min="4103" max="4103" width="20.5703125" style="119" customWidth="1"/>
    <col min="4104" max="4104" width="22.7109375" style="119" customWidth="1"/>
    <col min="4105" max="4105" width="23.42578125" style="119" customWidth="1"/>
    <col min="4106" max="4106" width="20.42578125" style="119" customWidth="1"/>
    <col min="4107" max="4107" width="15.5703125" style="119" customWidth="1"/>
    <col min="4108" max="4108" width="23.42578125" style="119" customWidth="1"/>
    <col min="4109" max="4109" width="11.28515625" style="119" customWidth="1"/>
    <col min="4110" max="4110" width="12.85546875" style="119" customWidth="1"/>
    <col min="4111" max="4111" width="6.28515625" style="119" customWidth="1"/>
    <col min="4112" max="4112" width="9.85546875" style="119" customWidth="1"/>
    <col min="4113" max="4113" width="12.5703125" style="119" customWidth="1"/>
    <col min="4114" max="4114" width="12.7109375" style="119" customWidth="1"/>
    <col min="4115" max="4352" width="9.140625" style="119"/>
    <col min="4353" max="4353" width="24.7109375" style="119" customWidth="1"/>
    <col min="4354" max="4354" width="59.140625" style="119" bestFit="1" customWidth="1"/>
    <col min="4355" max="4355" width="54.85546875" style="119" customWidth="1"/>
    <col min="4356" max="4356" width="21.42578125" style="119" customWidth="1"/>
    <col min="4357" max="4357" width="17.5703125" style="119" customWidth="1"/>
    <col min="4358" max="4358" width="19.140625" style="119" customWidth="1"/>
    <col min="4359" max="4359" width="20.5703125" style="119" customWidth="1"/>
    <col min="4360" max="4360" width="22.7109375" style="119" customWidth="1"/>
    <col min="4361" max="4361" width="23.42578125" style="119" customWidth="1"/>
    <col min="4362" max="4362" width="20.42578125" style="119" customWidth="1"/>
    <col min="4363" max="4363" width="15.5703125" style="119" customWidth="1"/>
    <col min="4364" max="4364" width="23.42578125" style="119" customWidth="1"/>
    <col min="4365" max="4365" width="11.28515625" style="119" customWidth="1"/>
    <col min="4366" max="4366" width="12.85546875" style="119" customWidth="1"/>
    <col min="4367" max="4367" width="6.28515625" style="119" customWidth="1"/>
    <col min="4368" max="4368" width="9.85546875" style="119" customWidth="1"/>
    <col min="4369" max="4369" width="12.5703125" style="119" customWidth="1"/>
    <col min="4370" max="4370" width="12.7109375" style="119" customWidth="1"/>
    <col min="4371" max="4608" width="9.140625" style="119"/>
    <col min="4609" max="4609" width="24.7109375" style="119" customWidth="1"/>
    <col min="4610" max="4610" width="59.140625" style="119" bestFit="1" customWidth="1"/>
    <col min="4611" max="4611" width="54.85546875" style="119" customWidth="1"/>
    <col min="4612" max="4612" width="21.42578125" style="119" customWidth="1"/>
    <col min="4613" max="4613" width="17.5703125" style="119" customWidth="1"/>
    <col min="4614" max="4614" width="19.140625" style="119" customWidth="1"/>
    <col min="4615" max="4615" width="20.5703125" style="119" customWidth="1"/>
    <col min="4616" max="4616" width="22.7109375" style="119" customWidth="1"/>
    <col min="4617" max="4617" width="23.42578125" style="119" customWidth="1"/>
    <col min="4618" max="4618" width="20.42578125" style="119" customWidth="1"/>
    <col min="4619" max="4619" width="15.5703125" style="119" customWidth="1"/>
    <col min="4620" max="4620" width="23.42578125" style="119" customWidth="1"/>
    <col min="4621" max="4621" width="11.28515625" style="119" customWidth="1"/>
    <col min="4622" max="4622" width="12.85546875" style="119" customWidth="1"/>
    <col min="4623" max="4623" width="6.28515625" style="119" customWidth="1"/>
    <col min="4624" max="4624" width="9.85546875" style="119" customWidth="1"/>
    <col min="4625" max="4625" width="12.5703125" style="119" customWidth="1"/>
    <col min="4626" max="4626" width="12.7109375" style="119" customWidth="1"/>
    <col min="4627" max="4864" width="9.140625" style="119"/>
    <col min="4865" max="4865" width="24.7109375" style="119" customWidth="1"/>
    <col min="4866" max="4866" width="59.140625" style="119" bestFit="1" customWidth="1"/>
    <col min="4867" max="4867" width="54.85546875" style="119" customWidth="1"/>
    <col min="4868" max="4868" width="21.42578125" style="119" customWidth="1"/>
    <col min="4869" max="4869" width="17.5703125" style="119" customWidth="1"/>
    <col min="4870" max="4870" width="19.140625" style="119" customWidth="1"/>
    <col min="4871" max="4871" width="20.5703125" style="119" customWidth="1"/>
    <col min="4872" max="4872" width="22.7109375" style="119" customWidth="1"/>
    <col min="4873" max="4873" width="23.42578125" style="119" customWidth="1"/>
    <col min="4874" max="4874" width="20.42578125" style="119" customWidth="1"/>
    <col min="4875" max="4875" width="15.5703125" style="119" customWidth="1"/>
    <col min="4876" max="4876" width="23.42578125" style="119" customWidth="1"/>
    <col min="4877" max="4877" width="11.28515625" style="119" customWidth="1"/>
    <col min="4878" max="4878" width="12.85546875" style="119" customWidth="1"/>
    <col min="4879" max="4879" width="6.28515625" style="119" customWidth="1"/>
    <col min="4880" max="4880" width="9.85546875" style="119" customWidth="1"/>
    <col min="4881" max="4881" width="12.5703125" style="119" customWidth="1"/>
    <col min="4882" max="4882" width="12.7109375" style="119" customWidth="1"/>
    <col min="4883" max="5120" width="9.140625" style="119"/>
    <col min="5121" max="5121" width="24.7109375" style="119" customWidth="1"/>
    <col min="5122" max="5122" width="59.140625" style="119" bestFit="1" customWidth="1"/>
    <col min="5123" max="5123" width="54.85546875" style="119" customWidth="1"/>
    <col min="5124" max="5124" width="21.42578125" style="119" customWidth="1"/>
    <col min="5125" max="5125" width="17.5703125" style="119" customWidth="1"/>
    <col min="5126" max="5126" width="19.140625" style="119" customWidth="1"/>
    <col min="5127" max="5127" width="20.5703125" style="119" customWidth="1"/>
    <col min="5128" max="5128" width="22.7109375" style="119" customWidth="1"/>
    <col min="5129" max="5129" width="23.42578125" style="119" customWidth="1"/>
    <col min="5130" max="5130" width="20.42578125" style="119" customWidth="1"/>
    <col min="5131" max="5131" width="15.5703125" style="119" customWidth="1"/>
    <col min="5132" max="5132" width="23.42578125" style="119" customWidth="1"/>
    <col min="5133" max="5133" width="11.28515625" style="119" customWidth="1"/>
    <col min="5134" max="5134" width="12.85546875" style="119" customWidth="1"/>
    <col min="5135" max="5135" width="6.28515625" style="119" customWidth="1"/>
    <col min="5136" max="5136" width="9.85546875" style="119" customWidth="1"/>
    <col min="5137" max="5137" width="12.5703125" style="119" customWidth="1"/>
    <col min="5138" max="5138" width="12.7109375" style="119" customWidth="1"/>
    <col min="5139" max="5376" width="9.140625" style="119"/>
    <col min="5377" max="5377" width="24.7109375" style="119" customWidth="1"/>
    <col min="5378" max="5378" width="59.140625" style="119" bestFit="1" customWidth="1"/>
    <col min="5379" max="5379" width="54.85546875" style="119" customWidth="1"/>
    <col min="5380" max="5380" width="21.42578125" style="119" customWidth="1"/>
    <col min="5381" max="5381" width="17.5703125" style="119" customWidth="1"/>
    <col min="5382" max="5382" width="19.140625" style="119" customWidth="1"/>
    <col min="5383" max="5383" width="20.5703125" style="119" customWidth="1"/>
    <col min="5384" max="5384" width="22.7109375" style="119" customWidth="1"/>
    <col min="5385" max="5385" width="23.42578125" style="119" customWidth="1"/>
    <col min="5386" max="5386" width="20.42578125" style="119" customWidth="1"/>
    <col min="5387" max="5387" width="15.5703125" style="119" customWidth="1"/>
    <col min="5388" max="5388" width="23.42578125" style="119" customWidth="1"/>
    <col min="5389" max="5389" width="11.28515625" style="119" customWidth="1"/>
    <col min="5390" max="5390" width="12.85546875" style="119" customWidth="1"/>
    <col min="5391" max="5391" width="6.28515625" style="119" customWidth="1"/>
    <col min="5392" max="5392" width="9.85546875" style="119" customWidth="1"/>
    <col min="5393" max="5393" width="12.5703125" style="119" customWidth="1"/>
    <col min="5394" max="5394" width="12.7109375" style="119" customWidth="1"/>
    <col min="5395" max="5632" width="9.140625" style="119"/>
    <col min="5633" max="5633" width="24.7109375" style="119" customWidth="1"/>
    <col min="5634" max="5634" width="59.140625" style="119" bestFit="1" customWidth="1"/>
    <col min="5635" max="5635" width="54.85546875" style="119" customWidth="1"/>
    <col min="5636" max="5636" width="21.42578125" style="119" customWidth="1"/>
    <col min="5637" max="5637" width="17.5703125" style="119" customWidth="1"/>
    <col min="5638" max="5638" width="19.140625" style="119" customWidth="1"/>
    <col min="5639" max="5639" width="20.5703125" style="119" customWidth="1"/>
    <col min="5640" max="5640" width="22.7109375" style="119" customWidth="1"/>
    <col min="5641" max="5641" width="23.42578125" style="119" customWidth="1"/>
    <col min="5642" max="5642" width="20.42578125" style="119" customWidth="1"/>
    <col min="5643" max="5643" width="15.5703125" style="119" customWidth="1"/>
    <col min="5644" max="5644" width="23.42578125" style="119" customWidth="1"/>
    <col min="5645" max="5645" width="11.28515625" style="119" customWidth="1"/>
    <col min="5646" max="5646" width="12.85546875" style="119" customWidth="1"/>
    <col min="5647" max="5647" width="6.28515625" style="119" customWidth="1"/>
    <col min="5648" max="5648" width="9.85546875" style="119" customWidth="1"/>
    <col min="5649" max="5649" width="12.5703125" style="119" customWidth="1"/>
    <col min="5650" max="5650" width="12.7109375" style="119" customWidth="1"/>
    <col min="5651" max="5888" width="9.140625" style="119"/>
    <col min="5889" max="5889" width="24.7109375" style="119" customWidth="1"/>
    <col min="5890" max="5890" width="59.140625" style="119" bestFit="1" customWidth="1"/>
    <col min="5891" max="5891" width="54.85546875" style="119" customWidth="1"/>
    <col min="5892" max="5892" width="21.42578125" style="119" customWidth="1"/>
    <col min="5893" max="5893" width="17.5703125" style="119" customWidth="1"/>
    <col min="5894" max="5894" width="19.140625" style="119" customWidth="1"/>
    <col min="5895" max="5895" width="20.5703125" style="119" customWidth="1"/>
    <col min="5896" max="5896" width="22.7109375" style="119" customWidth="1"/>
    <col min="5897" max="5897" width="23.42578125" style="119" customWidth="1"/>
    <col min="5898" max="5898" width="20.42578125" style="119" customWidth="1"/>
    <col min="5899" max="5899" width="15.5703125" style="119" customWidth="1"/>
    <col min="5900" max="5900" width="23.42578125" style="119" customWidth="1"/>
    <col min="5901" max="5901" width="11.28515625" style="119" customWidth="1"/>
    <col min="5902" max="5902" width="12.85546875" style="119" customWidth="1"/>
    <col min="5903" max="5903" width="6.28515625" style="119" customWidth="1"/>
    <col min="5904" max="5904" width="9.85546875" style="119" customWidth="1"/>
    <col min="5905" max="5905" width="12.5703125" style="119" customWidth="1"/>
    <col min="5906" max="5906" width="12.7109375" style="119" customWidth="1"/>
    <col min="5907" max="6144" width="9.140625" style="119"/>
    <col min="6145" max="6145" width="24.7109375" style="119" customWidth="1"/>
    <col min="6146" max="6146" width="59.140625" style="119" bestFit="1" customWidth="1"/>
    <col min="6147" max="6147" width="54.85546875" style="119" customWidth="1"/>
    <col min="6148" max="6148" width="21.42578125" style="119" customWidth="1"/>
    <col min="6149" max="6149" width="17.5703125" style="119" customWidth="1"/>
    <col min="6150" max="6150" width="19.140625" style="119" customWidth="1"/>
    <col min="6151" max="6151" width="20.5703125" style="119" customWidth="1"/>
    <col min="6152" max="6152" width="22.7109375" style="119" customWidth="1"/>
    <col min="6153" max="6153" width="23.42578125" style="119" customWidth="1"/>
    <col min="6154" max="6154" width="20.42578125" style="119" customWidth="1"/>
    <col min="6155" max="6155" width="15.5703125" style="119" customWidth="1"/>
    <col min="6156" max="6156" width="23.42578125" style="119" customWidth="1"/>
    <col min="6157" max="6157" width="11.28515625" style="119" customWidth="1"/>
    <col min="6158" max="6158" width="12.85546875" style="119" customWidth="1"/>
    <col min="6159" max="6159" width="6.28515625" style="119" customWidth="1"/>
    <col min="6160" max="6160" width="9.85546875" style="119" customWidth="1"/>
    <col min="6161" max="6161" width="12.5703125" style="119" customWidth="1"/>
    <col min="6162" max="6162" width="12.7109375" style="119" customWidth="1"/>
    <col min="6163" max="6400" width="9.140625" style="119"/>
    <col min="6401" max="6401" width="24.7109375" style="119" customWidth="1"/>
    <col min="6402" max="6402" width="59.140625" style="119" bestFit="1" customWidth="1"/>
    <col min="6403" max="6403" width="54.85546875" style="119" customWidth="1"/>
    <col min="6404" max="6404" width="21.42578125" style="119" customWidth="1"/>
    <col min="6405" max="6405" width="17.5703125" style="119" customWidth="1"/>
    <col min="6406" max="6406" width="19.140625" style="119" customWidth="1"/>
    <col min="6407" max="6407" width="20.5703125" style="119" customWidth="1"/>
    <col min="6408" max="6408" width="22.7109375" style="119" customWidth="1"/>
    <col min="6409" max="6409" width="23.42578125" style="119" customWidth="1"/>
    <col min="6410" max="6410" width="20.42578125" style="119" customWidth="1"/>
    <col min="6411" max="6411" width="15.5703125" style="119" customWidth="1"/>
    <col min="6412" max="6412" width="23.42578125" style="119" customWidth="1"/>
    <col min="6413" max="6413" width="11.28515625" style="119" customWidth="1"/>
    <col min="6414" max="6414" width="12.85546875" style="119" customWidth="1"/>
    <col min="6415" max="6415" width="6.28515625" style="119" customWidth="1"/>
    <col min="6416" max="6416" width="9.85546875" style="119" customWidth="1"/>
    <col min="6417" max="6417" width="12.5703125" style="119" customWidth="1"/>
    <col min="6418" max="6418" width="12.7109375" style="119" customWidth="1"/>
    <col min="6419" max="6656" width="9.140625" style="119"/>
    <col min="6657" max="6657" width="24.7109375" style="119" customWidth="1"/>
    <col min="6658" max="6658" width="59.140625" style="119" bestFit="1" customWidth="1"/>
    <col min="6659" max="6659" width="54.85546875" style="119" customWidth="1"/>
    <col min="6660" max="6660" width="21.42578125" style="119" customWidth="1"/>
    <col min="6661" max="6661" width="17.5703125" style="119" customWidth="1"/>
    <col min="6662" max="6662" width="19.140625" style="119" customWidth="1"/>
    <col min="6663" max="6663" width="20.5703125" style="119" customWidth="1"/>
    <col min="6664" max="6664" width="22.7109375" style="119" customWidth="1"/>
    <col min="6665" max="6665" width="23.42578125" style="119" customWidth="1"/>
    <col min="6666" max="6666" width="20.42578125" style="119" customWidth="1"/>
    <col min="6667" max="6667" width="15.5703125" style="119" customWidth="1"/>
    <col min="6668" max="6668" width="23.42578125" style="119" customWidth="1"/>
    <col min="6669" max="6669" width="11.28515625" style="119" customWidth="1"/>
    <col min="6670" max="6670" width="12.85546875" style="119" customWidth="1"/>
    <col min="6671" max="6671" width="6.28515625" style="119" customWidth="1"/>
    <col min="6672" max="6672" width="9.85546875" style="119" customWidth="1"/>
    <col min="6673" max="6673" width="12.5703125" style="119" customWidth="1"/>
    <col min="6674" max="6674" width="12.7109375" style="119" customWidth="1"/>
    <col min="6675" max="6912" width="9.140625" style="119"/>
    <col min="6913" max="6913" width="24.7109375" style="119" customWidth="1"/>
    <col min="6914" max="6914" width="59.140625" style="119" bestFit="1" customWidth="1"/>
    <col min="6915" max="6915" width="54.85546875" style="119" customWidth="1"/>
    <col min="6916" max="6916" width="21.42578125" style="119" customWidth="1"/>
    <col min="6917" max="6917" width="17.5703125" style="119" customWidth="1"/>
    <col min="6918" max="6918" width="19.140625" style="119" customWidth="1"/>
    <col min="6919" max="6919" width="20.5703125" style="119" customWidth="1"/>
    <col min="6920" max="6920" width="22.7109375" style="119" customWidth="1"/>
    <col min="6921" max="6921" width="23.42578125" style="119" customWidth="1"/>
    <col min="6922" max="6922" width="20.42578125" style="119" customWidth="1"/>
    <col min="6923" max="6923" width="15.5703125" style="119" customWidth="1"/>
    <col min="6924" max="6924" width="23.42578125" style="119" customWidth="1"/>
    <col min="6925" max="6925" width="11.28515625" style="119" customWidth="1"/>
    <col min="6926" max="6926" width="12.85546875" style="119" customWidth="1"/>
    <col min="6927" max="6927" width="6.28515625" style="119" customWidth="1"/>
    <col min="6928" max="6928" width="9.85546875" style="119" customWidth="1"/>
    <col min="6929" max="6929" width="12.5703125" style="119" customWidth="1"/>
    <col min="6930" max="6930" width="12.7109375" style="119" customWidth="1"/>
    <col min="6931" max="7168" width="9.140625" style="119"/>
    <col min="7169" max="7169" width="24.7109375" style="119" customWidth="1"/>
    <col min="7170" max="7170" width="59.140625" style="119" bestFit="1" customWidth="1"/>
    <col min="7171" max="7171" width="54.85546875" style="119" customWidth="1"/>
    <col min="7172" max="7172" width="21.42578125" style="119" customWidth="1"/>
    <col min="7173" max="7173" width="17.5703125" style="119" customWidth="1"/>
    <col min="7174" max="7174" width="19.140625" style="119" customWidth="1"/>
    <col min="7175" max="7175" width="20.5703125" style="119" customWidth="1"/>
    <col min="7176" max="7176" width="22.7109375" style="119" customWidth="1"/>
    <col min="7177" max="7177" width="23.42578125" style="119" customWidth="1"/>
    <col min="7178" max="7178" width="20.42578125" style="119" customWidth="1"/>
    <col min="7179" max="7179" width="15.5703125" style="119" customWidth="1"/>
    <col min="7180" max="7180" width="23.42578125" style="119" customWidth="1"/>
    <col min="7181" max="7181" width="11.28515625" style="119" customWidth="1"/>
    <col min="7182" max="7182" width="12.85546875" style="119" customWidth="1"/>
    <col min="7183" max="7183" width="6.28515625" style="119" customWidth="1"/>
    <col min="7184" max="7184" width="9.85546875" style="119" customWidth="1"/>
    <col min="7185" max="7185" width="12.5703125" style="119" customWidth="1"/>
    <col min="7186" max="7186" width="12.7109375" style="119" customWidth="1"/>
    <col min="7187" max="7424" width="9.140625" style="119"/>
    <col min="7425" max="7425" width="24.7109375" style="119" customWidth="1"/>
    <col min="7426" max="7426" width="59.140625" style="119" bestFit="1" customWidth="1"/>
    <col min="7427" max="7427" width="54.85546875" style="119" customWidth="1"/>
    <col min="7428" max="7428" width="21.42578125" style="119" customWidth="1"/>
    <col min="7429" max="7429" width="17.5703125" style="119" customWidth="1"/>
    <col min="7430" max="7430" width="19.140625" style="119" customWidth="1"/>
    <col min="7431" max="7431" width="20.5703125" style="119" customWidth="1"/>
    <col min="7432" max="7432" width="22.7109375" style="119" customWidth="1"/>
    <col min="7433" max="7433" width="23.42578125" style="119" customWidth="1"/>
    <col min="7434" max="7434" width="20.42578125" style="119" customWidth="1"/>
    <col min="7435" max="7435" width="15.5703125" style="119" customWidth="1"/>
    <col min="7436" max="7436" width="23.42578125" style="119" customWidth="1"/>
    <col min="7437" max="7437" width="11.28515625" style="119" customWidth="1"/>
    <col min="7438" max="7438" width="12.85546875" style="119" customWidth="1"/>
    <col min="7439" max="7439" width="6.28515625" style="119" customWidth="1"/>
    <col min="7440" max="7440" width="9.85546875" style="119" customWidth="1"/>
    <col min="7441" max="7441" width="12.5703125" style="119" customWidth="1"/>
    <col min="7442" max="7442" width="12.7109375" style="119" customWidth="1"/>
    <col min="7443" max="7680" width="9.140625" style="119"/>
    <col min="7681" max="7681" width="24.7109375" style="119" customWidth="1"/>
    <col min="7682" max="7682" width="59.140625" style="119" bestFit="1" customWidth="1"/>
    <col min="7683" max="7683" width="54.85546875" style="119" customWidth="1"/>
    <col min="7684" max="7684" width="21.42578125" style="119" customWidth="1"/>
    <col min="7685" max="7685" width="17.5703125" style="119" customWidth="1"/>
    <col min="7686" max="7686" width="19.140625" style="119" customWidth="1"/>
    <col min="7687" max="7687" width="20.5703125" style="119" customWidth="1"/>
    <col min="7688" max="7688" width="22.7109375" style="119" customWidth="1"/>
    <col min="7689" max="7689" width="23.42578125" style="119" customWidth="1"/>
    <col min="7690" max="7690" width="20.42578125" style="119" customWidth="1"/>
    <col min="7691" max="7691" width="15.5703125" style="119" customWidth="1"/>
    <col min="7692" max="7692" width="23.42578125" style="119" customWidth="1"/>
    <col min="7693" max="7693" width="11.28515625" style="119" customWidth="1"/>
    <col min="7694" max="7694" width="12.85546875" style="119" customWidth="1"/>
    <col min="7695" max="7695" width="6.28515625" style="119" customWidth="1"/>
    <col min="7696" max="7696" width="9.85546875" style="119" customWidth="1"/>
    <col min="7697" max="7697" width="12.5703125" style="119" customWidth="1"/>
    <col min="7698" max="7698" width="12.7109375" style="119" customWidth="1"/>
    <col min="7699" max="7936" width="9.140625" style="119"/>
    <col min="7937" max="7937" width="24.7109375" style="119" customWidth="1"/>
    <col min="7938" max="7938" width="59.140625" style="119" bestFit="1" customWidth="1"/>
    <col min="7939" max="7939" width="54.85546875" style="119" customWidth="1"/>
    <col min="7940" max="7940" width="21.42578125" style="119" customWidth="1"/>
    <col min="7941" max="7941" width="17.5703125" style="119" customWidth="1"/>
    <col min="7942" max="7942" width="19.140625" style="119" customWidth="1"/>
    <col min="7943" max="7943" width="20.5703125" style="119" customWidth="1"/>
    <col min="7944" max="7944" width="22.7109375" style="119" customWidth="1"/>
    <col min="7945" max="7945" width="23.42578125" style="119" customWidth="1"/>
    <col min="7946" max="7946" width="20.42578125" style="119" customWidth="1"/>
    <col min="7947" max="7947" width="15.5703125" style="119" customWidth="1"/>
    <col min="7948" max="7948" width="23.42578125" style="119" customWidth="1"/>
    <col min="7949" max="7949" width="11.28515625" style="119" customWidth="1"/>
    <col min="7950" max="7950" width="12.85546875" style="119" customWidth="1"/>
    <col min="7951" max="7951" width="6.28515625" style="119" customWidth="1"/>
    <col min="7952" max="7952" width="9.85546875" style="119" customWidth="1"/>
    <col min="7953" max="7953" width="12.5703125" style="119" customWidth="1"/>
    <col min="7954" max="7954" width="12.7109375" style="119" customWidth="1"/>
    <col min="7955" max="8192" width="9.140625" style="119"/>
    <col min="8193" max="8193" width="24.7109375" style="119" customWidth="1"/>
    <col min="8194" max="8194" width="59.140625" style="119" bestFit="1" customWidth="1"/>
    <col min="8195" max="8195" width="54.85546875" style="119" customWidth="1"/>
    <col min="8196" max="8196" width="21.42578125" style="119" customWidth="1"/>
    <col min="8197" max="8197" width="17.5703125" style="119" customWidth="1"/>
    <col min="8198" max="8198" width="19.140625" style="119" customWidth="1"/>
    <col min="8199" max="8199" width="20.5703125" style="119" customWidth="1"/>
    <col min="8200" max="8200" width="22.7109375" style="119" customWidth="1"/>
    <col min="8201" max="8201" width="23.42578125" style="119" customWidth="1"/>
    <col min="8202" max="8202" width="20.42578125" style="119" customWidth="1"/>
    <col min="8203" max="8203" width="15.5703125" style="119" customWidth="1"/>
    <col min="8204" max="8204" width="23.42578125" style="119" customWidth="1"/>
    <col min="8205" max="8205" width="11.28515625" style="119" customWidth="1"/>
    <col min="8206" max="8206" width="12.85546875" style="119" customWidth="1"/>
    <col min="8207" max="8207" width="6.28515625" style="119" customWidth="1"/>
    <col min="8208" max="8208" width="9.85546875" style="119" customWidth="1"/>
    <col min="8209" max="8209" width="12.5703125" style="119" customWidth="1"/>
    <col min="8210" max="8210" width="12.7109375" style="119" customWidth="1"/>
    <col min="8211" max="8448" width="9.140625" style="119"/>
    <col min="8449" max="8449" width="24.7109375" style="119" customWidth="1"/>
    <col min="8450" max="8450" width="59.140625" style="119" bestFit="1" customWidth="1"/>
    <col min="8451" max="8451" width="54.85546875" style="119" customWidth="1"/>
    <col min="8452" max="8452" width="21.42578125" style="119" customWidth="1"/>
    <col min="8453" max="8453" width="17.5703125" style="119" customWidth="1"/>
    <col min="8454" max="8454" width="19.140625" style="119" customWidth="1"/>
    <col min="8455" max="8455" width="20.5703125" style="119" customWidth="1"/>
    <col min="8456" max="8456" width="22.7109375" style="119" customWidth="1"/>
    <col min="8457" max="8457" width="23.42578125" style="119" customWidth="1"/>
    <col min="8458" max="8458" width="20.42578125" style="119" customWidth="1"/>
    <col min="8459" max="8459" width="15.5703125" style="119" customWidth="1"/>
    <col min="8460" max="8460" width="23.42578125" style="119" customWidth="1"/>
    <col min="8461" max="8461" width="11.28515625" style="119" customWidth="1"/>
    <col min="8462" max="8462" width="12.85546875" style="119" customWidth="1"/>
    <col min="8463" max="8463" width="6.28515625" style="119" customWidth="1"/>
    <col min="8464" max="8464" width="9.85546875" style="119" customWidth="1"/>
    <col min="8465" max="8465" width="12.5703125" style="119" customWidth="1"/>
    <col min="8466" max="8466" width="12.7109375" style="119" customWidth="1"/>
    <col min="8467" max="8704" width="9.140625" style="119"/>
    <col min="8705" max="8705" width="24.7109375" style="119" customWidth="1"/>
    <col min="8706" max="8706" width="59.140625" style="119" bestFit="1" customWidth="1"/>
    <col min="8707" max="8707" width="54.85546875" style="119" customWidth="1"/>
    <col min="8708" max="8708" width="21.42578125" style="119" customWidth="1"/>
    <col min="8709" max="8709" width="17.5703125" style="119" customWidth="1"/>
    <col min="8710" max="8710" width="19.140625" style="119" customWidth="1"/>
    <col min="8711" max="8711" width="20.5703125" style="119" customWidth="1"/>
    <col min="8712" max="8712" width="22.7109375" style="119" customWidth="1"/>
    <col min="8713" max="8713" width="23.42578125" style="119" customWidth="1"/>
    <col min="8714" max="8714" width="20.42578125" style="119" customWidth="1"/>
    <col min="8715" max="8715" width="15.5703125" style="119" customWidth="1"/>
    <col min="8716" max="8716" width="23.42578125" style="119" customWidth="1"/>
    <col min="8717" max="8717" width="11.28515625" style="119" customWidth="1"/>
    <col min="8718" max="8718" width="12.85546875" style="119" customWidth="1"/>
    <col min="8719" max="8719" width="6.28515625" style="119" customWidth="1"/>
    <col min="8720" max="8720" width="9.85546875" style="119" customWidth="1"/>
    <col min="8721" max="8721" width="12.5703125" style="119" customWidth="1"/>
    <col min="8722" max="8722" width="12.7109375" style="119" customWidth="1"/>
    <col min="8723" max="8960" width="9.140625" style="119"/>
    <col min="8961" max="8961" width="24.7109375" style="119" customWidth="1"/>
    <col min="8962" max="8962" width="59.140625" style="119" bestFit="1" customWidth="1"/>
    <col min="8963" max="8963" width="54.85546875" style="119" customWidth="1"/>
    <col min="8964" max="8964" width="21.42578125" style="119" customWidth="1"/>
    <col min="8965" max="8965" width="17.5703125" style="119" customWidth="1"/>
    <col min="8966" max="8966" width="19.140625" style="119" customWidth="1"/>
    <col min="8967" max="8967" width="20.5703125" style="119" customWidth="1"/>
    <col min="8968" max="8968" width="22.7109375" style="119" customWidth="1"/>
    <col min="8969" max="8969" width="23.42578125" style="119" customWidth="1"/>
    <col min="8970" max="8970" width="20.42578125" style="119" customWidth="1"/>
    <col min="8971" max="8971" width="15.5703125" style="119" customWidth="1"/>
    <col min="8972" max="8972" width="23.42578125" style="119" customWidth="1"/>
    <col min="8973" max="8973" width="11.28515625" style="119" customWidth="1"/>
    <col min="8974" max="8974" width="12.85546875" style="119" customWidth="1"/>
    <col min="8975" max="8975" width="6.28515625" style="119" customWidth="1"/>
    <col min="8976" max="8976" width="9.85546875" style="119" customWidth="1"/>
    <col min="8977" max="8977" width="12.5703125" style="119" customWidth="1"/>
    <col min="8978" max="8978" width="12.7109375" style="119" customWidth="1"/>
    <col min="8979" max="9216" width="9.140625" style="119"/>
    <col min="9217" max="9217" width="24.7109375" style="119" customWidth="1"/>
    <col min="9218" max="9218" width="59.140625" style="119" bestFit="1" customWidth="1"/>
    <col min="9219" max="9219" width="54.85546875" style="119" customWidth="1"/>
    <col min="9220" max="9220" width="21.42578125" style="119" customWidth="1"/>
    <col min="9221" max="9221" width="17.5703125" style="119" customWidth="1"/>
    <col min="9222" max="9222" width="19.140625" style="119" customWidth="1"/>
    <col min="9223" max="9223" width="20.5703125" style="119" customWidth="1"/>
    <col min="9224" max="9224" width="22.7109375" style="119" customWidth="1"/>
    <col min="9225" max="9225" width="23.42578125" style="119" customWidth="1"/>
    <col min="9226" max="9226" width="20.42578125" style="119" customWidth="1"/>
    <col min="9227" max="9227" width="15.5703125" style="119" customWidth="1"/>
    <col min="9228" max="9228" width="23.42578125" style="119" customWidth="1"/>
    <col min="9229" max="9229" width="11.28515625" style="119" customWidth="1"/>
    <col min="9230" max="9230" width="12.85546875" style="119" customWidth="1"/>
    <col min="9231" max="9231" width="6.28515625" style="119" customWidth="1"/>
    <col min="9232" max="9232" width="9.85546875" style="119" customWidth="1"/>
    <col min="9233" max="9233" width="12.5703125" style="119" customWidth="1"/>
    <col min="9234" max="9234" width="12.7109375" style="119" customWidth="1"/>
    <col min="9235" max="9472" width="9.140625" style="119"/>
    <col min="9473" max="9473" width="24.7109375" style="119" customWidth="1"/>
    <col min="9474" max="9474" width="59.140625" style="119" bestFit="1" customWidth="1"/>
    <col min="9475" max="9475" width="54.85546875" style="119" customWidth="1"/>
    <col min="9476" max="9476" width="21.42578125" style="119" customWidth="1"/>
    <col min="9477" max="9477" width="17.5703125" style="119" customWidth="1"/>
    <col min="9478" max="9478" width="19.140625" style="119" customWidth="1"/>
    <col min="9479" max="9479" width="20.5703125" style="119" customWidth="1"/>
    <col min="9480" max="9480" width="22.7109375" style="119" customWidth="1"/>
    <col min="9481" max="9481" width="23.42578125" style="119" customWidth="1"/>
    <col min="9482" max="9482" width="20.42578125" style="119" customWidth="1"/>
    <col min="9483" max="9483" width="15.5703125" style="119" customWidth="1"/>
    <col min="9484" max="9484" width="23.42578125" style="119" customWidth="1"/>
    <col min="9485" max="9485" width="11.28515625" style="119" customWidth="1"/>
    <col min="9486" max="9486" width="12.85546875" style="119" customWidth="1"/>
    <col min="9487" max="9487" width="6.28515625" style="119" customWidth="1"/>
    <col min="9488" max="9488" width="9.85546875" style="119" customWidth="1"/>
    <col min="9489" max="9489" width="12.5703125" style="119" customWidth="1"/>
    <col min="9490" max="9490" width="12.7109375" style="119" customWidth="1"/>
    <col min="9491" max="9728" width="9.140625" style="119"/>
    <col min="9729" max="9729" width="24.7109375" style="119" customWidth="1"/>
    <col min="9730" max="9730" width="59.140625" style="119" bestFit="1" customWidth="1"/>
    <col min="9731" max="9731" width="54.85546875" style="119" customWidth="1"/>
    <col min="9732" max="9732" width="21.42578125" style="119" customWidth="1"/>
    <col min="9733" max="9733" width="17.5703125" style="119" customWidth="1"/>
    <col min="9734" max="9734" width="19.140625" style="119" customWidth="1"/>
    <col min="9735" max="9735" width="20.5703125" style="119" customWidth="1"/>
    <col min="9736" max="9736" width="22.7109375" style="119" customWidth="1"/>
    <col min="9737" max="9737" width="23.42578125" style="119" customWidth="1"/>
    <col min="9738" max="9738" width="20.42578125" style="119" customWidth="1"/>
    <col min="9739" max="9739" width="15.5703125" style="119" customWidth="1"/>
    <col min="9740" max="9740" width="23.42578125" style="119" customWidth="1"/>
    <col min="9741" max="9741" width="11.28515625" style="119" customWidth="1"/>
    <col min="9742" max="9742" width="12.85546875" style="119" customWidth="1"/>
    <col min="9743" max="9743" width="6.28515625" style="119" customWidth="1"/>
    <col min="9744" max="9744" width="9.85546875" style="119" customWidth="1"/>
    <col min="9745" max="9745" width="12.5703125" style="119" customWidth="1"/>
    <col min="9746" max="9746" width="12.7109375" style="119" customWidth="1"/>
    <col min="9747" max="9984" width="9.140625" style="119"/>
    <col min="9985" max="9985" width="24.7109375" style="119" customWidth="1"/>
    <col min="9986" max="9986" width="59.140625" style="119" bestFit="1" customWidth="1"/>
    <col min="9987" max="9987" width="54.85546875" style="119" customWidth="1"/>
    <col min="9988" max="9988" width="21.42578125" style="119" customWidth="1"/>
    <col min="9989" max="9989" width="17.5703125" style="119" customWidth="1"/>
    <col min="9990" max="9990" width="19.140625" style="119" customWidth="1"/>
    <col min="9991" max="9991" width="20.5703125" style="119" customWidth="1"/>
    <col min="9992" max="9992" width="22.7109375" style="119" customWidth="1"/>
    <col min="9993" max="9993" width="23.42578125" style="119" customWidth="1"/>
    <col min="9994" max="9994" width="20.42578125" style="119" customWidth="1"/>
    <col min="9995" max="9995" width="15.5703125" style="119" customWidth="1"/>
    <col min="9996" max="9996" width="23.42578125" style="119" customWidth="1"/>
    <col min="9997" max="9997" width="11.28515625" style="119" customWidth="1"/>
    <col min="9998" max="9998" width="12.85546875" style="119" customWidth="1"/>
    <col min="9999" max="9999" width="6.28515625" style="119" customWidth="1"/>
    <col min="10000" max="10000" width="9.85546875" style="119" customWidth="1"/>
    <col min="10001" max="10001" width="12.5703125" style="119" customWidth="1"/>
    <col min="10002" max="10002" width="12.7109375" style="119" customWidth="1"/>
    <col min="10003" max="10240" width="9.140625" style="119"/>
    <col min="10241" max="10241" width="24.7109375" style="119" customWidth="1"/>
    <col min="10242" max="10242" width="59.140625" style="119" bestFit="1" customWidth="1"/>
    <col min="10243" max="10243" width="54.85546875" style="119" customWidth="1"/>
    <col min="10244" max="10244" width="21.42578125" style="119" customWidth="1"/>
    <col min="10245" max="10245" width="17.5703125" style="119" customWidth="1"/>
    <col min="10246" max="10246" width="19.140625" style="119" customWidth="1"/>
    <col min="10247" max="10247" width="20.5703125" style="119" customWidth="1"/>
    <col min="10248" max="10248" width="22.7109375" style="119" customWidth="1"/>
    <col min="10249" max="10249" width="23.42578125" style="119" customWidth="1"/>
    <col min="10250" max="10250" width="20.42578125" style="119" customWidth="1"/>
    <col min="10251" max="10251" width="15.5703125" style="119" customWidth="1"/>
    <col min="10252" max="10252" width="23.42578125" style="119" customWidth="1"/>
    <col min="10253" max="10253" width="11.28515625" style="119" customWidth="1"/>
    <col min="10254" max="10254" width="12.85546875" style="119" customWidth="1"/>
    <col min="10255" max="10255" width="6.28515625" style="119" customWidth="1"/>
    <col min="10256" max="10256" width="9.85546875" style="119" customWidth="1"/>
    <col min="10257" max="10257" width="12.5703125" style="119" customWidth="1"/>
    <col min="10258" max="10258" width="12.7109375" style="119" customWidth="1"/>
    <col min="10259" max="10496" width="9.140625" style="119"/>
    <col min="10497" max="10497" width="24.7109375" style="119" customWidth="1"/>
    <col min="10498" max="10498" width="59.140625" style="119" bestFit="1" customWidth="1"/>
    <col min="10499" max="10499" width="54.85546875" style="119" customWidth="1"/>
    <col min="10500" max="10500" width="21.42578125" style="119" customWidth="1"/>
    <col min="10501" max="10501" width="17.5703125" style="119" customWidth="1"/>
    <col min="10502" max="10502" width="19.140625" style="119" customWidth="1"/>
    <col min="10503" max="10503" width="20.5703125" style="119" customWidth="1"/>
    <col min="10504" max="10504" width="22.7109375" style="119" customWidth="1"/>
    <col min="10505" max="10505" width="23.42578125" style="119" customWidth="1"/>
    <col min="10506" max="10506" width="20.42578125" style="119" customWidth="1"/>
    <col min="10507" max="10507" width="15.5703125" style="119" customWidth="1"/>
    <col min="10508" max="10508" width="23.42578125" style="119" customWidth="1"/>
    <col min="10509" max="10509" width="11.28515625" style="119" customWidth="1"/>
    <col min="10510" max="10510" width="12.85546875" style="119" customWidth="1"/>
    <col min="10511" max="10511" width="6.28515625" style="119" customWidth="1"/>
    <col min="10512" max="10512" width="9.85546875" style="119" customWidth="1"/>
    <col min="10513" max="10513" width="12.5703125" style="119" customWidth="1"/>
    <col min="10514" max="10514" width="12.7109375" style="119" customWidth="1"/>
    <col min="10515" max="10752" width="9.140625" style="119"/>
    <col min="10753" max="10753" width="24.7109375" style="119" customWidth="1"/>
    <col min="10754" max="10754" width="59.140625" style="119" bestFit="1" customWidth="1"/>
    <col min="10755" max="10755" width="54.85546875" style="119" customWidth="1"/>
    <col min="10756" max="10756" width="21.42578125" style="119" customWidth="1"/>
    <col min="10757" max="10757" width="17.5703125" style="119" customWidth="1"/>
    <col min="10758" max="10758" width="19.140625" style="119" customWidth="1"/>
    <col min="10759" max="10759" width="20.5703125" style="119" customWidth="1"/>
    <col min="10760" max="10760" width="22.7109375" style="119" customWidth="1"/>
    <col min="10761" max="10761" width="23.42578125" style="119" customWidth="1"/>
    <col min="10762" max="10762" width="20.42578125" style="119" customWidth="1"/>
    <col min="10763" max="10763" width="15.5703125" style="119" customWidth="1"/>
    <col min="10764" max="10764" width="23.42578125" style="119" customWidth="1"/>
    <col min="10765" max="10765" width="11.28515625" style="119" customWidth="1"/>
    <col min="10766" max="10766" width="12.85546875" style="119" customWidth="1"/>
    <col min="10767" max="10767" width="6.28515625" style="119" customWidth="1"/>
    <col min="10768" max="10768" width="9.85546875" style="119" customWidth="1"/>
    <col min="10769" max="10769" width="12.5703125" style="119" customWidth="1"/>
    <col min="10770" max="10770" width="12.7109375" style="119" customWidth="1"/>
    <col min="10771" max="11008" width="9.140625" style="119"/>
    <col min="11009" max="11009" width="24.7109375" style="119" customWidth="1"/>
    <col min="11010" max="11010" width="59.140625" style="119" bestFit="1" customWidth="1"/>
    <col min="11011" max="11011" width="54.85546875" style="119" customWidth="1"/>
    <col min="11012" max="11012" width="21.42578125" style="119" customWidth="1"/>
    <col min="11013" max="11013" width="17.5703125" style="119" customWidth="1"/>
    <col min="11014" max="11014" width="19.140625" style="119" customWidth="1"/>
    <col min="11015" max="11015" width="20.5703125" style="119" customWidth="1"/>
    <col min="11016" max="11016" width="22.7109375" style="119" customWidth="1"/>
    <col min="11017" max="11017" width="23.42578125" style="119" customWidth="1"/>
    <col min="11018" max="11018" width="20.42578125" style="119" customWidth="1"/>
    <col min="11019" max="11019" width="15.5703125" style="119" customWidth="1"/>
    <col min="11020" max="11020" width="23.42578125" style="119" customWidth="1"/>
    <col min="11021" max="11021" width="11.28515625" style="119" customWidth="1"/>
    <col min="11022" max="11022" width="12.85546875" style="119" customWidth="1"/>
    <col min="11023" max="11023" width="6.28515625" style="119" customWidth="1"/>
    <col min="11024" max="11024" width="9.85546875" style="119" customWidth="1"/>
    <col min="11025" max="11025" width="12.5703125" style="119" customWidth="1"/>
    <col min="11026" max="11026" width="12.7109375" style="119" customWidth="1"/>
    <col min="11027" max="11264" width="9.140625" style="119"/>
    <col min="11265" max="11265" width="24.7109375" style="119" customWidth="1"/>
    <col min="11266" max="11266" width="59.140625" style="119" bestFit="1" customWidth="1"/>
    <col min="11267" max="11267" width="54.85546875" style="119" customWidth="1"/>
    <col min="11268" max="11268" width="21.42578125" style="119" customWidth="1"/>
    <col min="11269" max="11269" width="17.5703125" style="119" customWidth="1"/>
    <col min="11270" max="11270" width="19.140625" style="119" customWidth="1"/>
    <col min="11271" max="11271" width="20.5703125" style="119" customWidth="1"/>
    <col min="11272" max="11272" width="22.7109375" style="119" customWidth="1"/>
    <col min="11273" max="11273" width="23.42578125" style="119" customWidth="1"/>
    <col min="11274" max="11274" width="20.42578125" style="119" customWidth="1"/>
    <col min="11275" max="11275" width="15.5703125" style="119" customWidth="1"/>
    <col min="11276" max="11276" width="23.42578125" style="119" customWidth="1"/>
    <col min="11277" max="11277" width="11.28515625" style="119" customWidth="1"/>
    <col min="11278" max="11278" width="12.85546875" style="119" customWidth="1"/>
    <col min="11279" max="11279" width="6.28515625" style="119" customWidth="1"/>
    <col min="11280" max="11280" width="9.85546875" style="119" customWidth="1"/>
    <col min="11281" max="11281" width="12.5703125" style="119" customWidth="1"/>
    <col min="11282" max="11282" width="12.7109375" style="119" customWidth="1"/>
    <col min="11283" max="11520" width="9.140625" style="119"/>
    <col min="11521" max="11521" width="24.7109375" style="119" customWidth="1"/>
    <col min="11522" max="11522" width="59.140625" style="119" bestFit="1" customWidth="1"/>
    <col min="11523" max="11523" width="54.85546875" style="119" customWidth="1"/>
    <col min="11524" max="11524" width="21.42578125" style="119" customWidth="1"/>
    <col min="11525" max="11525" width="17.5703125" style="119" customWidth="1"/>
    <col min="11526" max="11526" width="19.140625" style="119" customWidth="1"/>
    <col min="11527" max="11527" width="20.5703125" style="119" customWidth="1"/>
    <col min="11528" max="11528" width="22.7109375" style="119" customWidth="1"/>
    <col min="11529" max="11529" width="23.42578125" style="119" customWidth="1"/>
    <col min="11530" max="11530" width="20.42578125" style="119" customWidth="1"/>
    <col min="11531" max="11531" width="15.5703125" style="119" customWidth="1"/>
    <col min="11532" max="11532" width="23.42578125" style="119" customWidth="1"/>
    <col min="11533" max="11533" width="11.28515625" style="119" customWidth="1"/>
    <col min="11534" max="11534" width="12.85546875" style="119" customWidth="1"/>
    <col min="11535" max="11535" width="6.28515625" style="119" customWidth="1"/>
    <col min="11536" max="11536" width="9.85546875" style="119" customWidth="1"/>
    <col min="11537" max="11537" width="12.5703125" style="119" customWidth="1"/>
    <col min="11538" max="11538" width="12.7109375" style="119" customWidth="1"/>
    <col min="11539" max="11776" width="9.140625" style="119"/>
    <col min="11777" max="11777" width="24.7109375" style="119" customWidth="1"/>
    <col min="11778" max="11778" width="59.140625" style="119" bestFit="1" customWidth="1"/>
    <col min="11779" max="11779" width="54.85546875" style="119" customWidth="1"/>
    <col min="11780" max="11780" width="21.42578125" style="119" customWidth="1"/>
    <col min="11781" max="11781" width="17.5703125" style="119" customWidth="1"/>
    <col min="11782" max="11782" width="19.140625" style="119" customWidth="1"/>
    <col min="11783" max="11783" width="20.5703125" style="119" customWidth="1"/>
    <col min="11784" max="11784" width="22.7109375" style="119" customWidth="1"/>
    <col min="11785" max="11785" width="23.42578125" style="119" customWidth="1"/>
    <col min="11786" max="11786" width="20.42578125" style="119" customWidth="1"/>
    <col min="11787" max="11787" width="15.5703125" style="119" customWidth="1"/>
    <col min="11788" max="11788" width="23.42578125" style="119" customWidth="1"/>
    <col min="11789" max="11789" width="11.28515625" style="119" customWidth="1"/>
    <col min="11790" max="11790" width="12.85546875" style="119" customWidth="1"/>
    <col min="11791" max="11791" width="6.28515625" style="119" customWidth="1"/>
    <col min="11792" max="11792" width="9.85546875" style="119" customWidth="1"/>
    <col min="11793" max="11793" width="12.5703125" style="119" customWidth="1"/>
    <col min="11794" max="11794" width="12.7109375" style="119" customWidth="1"/>
    <col min="11795" max="12032" width="9.140625" style="119"/>
    <col min="12033" max="12033" width="24.7109375" style="119" customWidth="1"/>
    <col min="12034" max="12034" width="59.140625" style="119" bestFit="1" customWidth="1"/>
    <col min="12035" max="12035" width="54.85546875" style="119" customWidth="1"/>
    <col min="12036" max="12036" width="21.42578125" style="119" customWidth="1"/>
    <col min="12037" max="12037" width="17.5703125" style="119" customWidth="1"/>
    <col min="12038" max="12038" width="19.140625" style="119" customWidth="1"/>
    <col min="12039" max="12039" width="20.5703125" style="119" customWidth="1"/>
    <col min="12040" max="12040" width="22.7109375" style="119" customWidth="1"/>
    <col min="12041" max="12041" width="23.42578125" style="119" customWidth="1"/>
    <col min="12042" max="12042" width="20.42578125" style="119" customWidth="1"/>
    <col min="12043" max="12043" width="15.5703125" style="119" customWidth="1"/>
    <col min="12044" max="12044" width="23.42578125" style="119" customWidth="1"/>
    <col min="12045" max="12045" width="11.28515625" style="119" customWidth="1"/>
    <col min="12046" max="12046" width="12.85546875" style="119" customWidth="1"/>
    <col min="12047" max="12047" width="6.28515625" style="119" customWidth="1"/>
    <col min="12048" max="12048" width="9.85546875" style="119" customWidth="1"/>
    <col min="12049" max="12049" width="12.5703125" style="119" customWidth="1"/>
    <col min="12050" max="12050" width="12.7109375" style="119" customWidth="1"/>
    <col min="12051" max="12288" width="9.140625" style="119"/>
    <col min="12289" max="12289" width="24.7109375" style="119" customWidth="1"/>
    <col min="12290" max="12290" width="59.140625" style="119" bestFit="1" customWidth="1"/>
    <col min="12291" max="12291" width="54.85546875" style="119" customWidth="1"/>
    <col min="12292" max="12292" width="21.42578125" style="119" customWidth="1"/>
    <col min="12293" max="12293" width="17.5703125" style="119" customWidth="1"/>
    <col min="12294" max="12294" width="19.140625" style="119" customWidth="1"/>
    <col min="12295" max="12295" width="20.5703125" style="119" customWidth="1"/>
    <col min="12296" max="12296" width="22.7109375" style="119" customWidth="1"/>
    <col min="12297" max="12297" width="23.42578125" style="119" customWidth="1"/>
    <col min="12298" max="12298" width="20.42578125" style="119" customWidth="1"/>
    <col min="12299" max="12299" width="15.5703125" style="119" customWidth="1"/>
    <col min="12300" max="12300" width="23.42578125" style="119" customWidth="1"/>
    <col min="12301" max="12301" width="11.28515625" style="119" customWidth="1"/>
    <col min="12302" max="12302" width="12.85546875" style="119" customWidth="1"/>
    <col min="12303" max="12303" width="6.28515625" style="119" customWidth="1"/>
    <col min="12304" max="12304" width="9.85546875" style="119" customWidth="1"/>
    <col min="12305" max="12305" width="12.5703125" style="119" customWidth="1"/>
    <col min="12306" max="12306" width="12.7109375" style="119" customWidth="1"/>
    <col min="12307" max="12544" width="9.140625" style="119"/>
    <col min="12545" max="12545" width="24.7109375" style="119" customWidth="1"/>
    <col min="12546" max="12546" width="59.140625" style="119" bestFit="1" customWidth="1"/>
    <col min="12547" max="12547" width="54.85546875" style="119" customWidth="1"/>
    <col min="12548" max="12548" width="21.42578125" style="119" customWidth="1"/>
    <col min="12549" max="12549" width="17.5703125" style="119" customWidth="1"/>
    <col min="12550" max="12550" width="19.140625" style="119" customWidth="1"/>
    <col min="12551" max="12551" width="20.5703125" style="119" customWidth="1"/>
    <col min="12552" max="12552" width="22.7109375" style="119" customWidth="1"/>
    <col min="12553" max="12553" width="23.42578125" style="119" customWidth="1"/>
    <col min="12554" max="12554" width="20.42578125" style="119" customWidth="1"/>
    <col min="12555" max="12555" width="15.5703125" style="119" customWidth="1"/>
    <col min="12556" max="12556" width="23.42578125" style="119" customWidth="1"/>
    <col min="12557" max="12557" width="11.28515625" style="119" customWidth="1"/>
    <col min="12558" max="12558" width="12.85546875" style="119" customWidth="1"/>
    <col min="12559" max="12559" width="6.28515625" style="119" customWidth="1"/>
    <col min="12560" max="12560" width="9.85546875" style="119" customWidth="1"/>
    <col min="12561" max="12561" width="12.5703125" style="119" customWidth="1"/>
    <col min="12562" max="12562" width="12.7109375" style="119" customWidth="1"/>
    <col min="12563" max="12800" width="9.140625" style="119"/>
    <col min="12801" max="12801" width="24.7109375" style="119" customWidth="1"/>
    <col min="12802" max="12802" width="59.140625" style="119" bestFit="1" customWidth="1"/>
    <col min="12803" max="12803" width="54.85546875" style="119" customWidth="1"/>
    <col min="12804" max="12804" width="21.42578125" style="119" customWidth="1"/>
    <col min="12805" max="12805" width="17.5703125" style="119" customWidth="1"/>
    <col min="12806" max="12806" width="19.140625" style="119" customWidth="1"/>
    <col min="12807" max="12807" width="20.5703125" style="119" customWidth="1"/>
    <col min="12808" max="12808" width="22.7109375" style="119" customWidth="1"/>
    <col min="12809" max="12809" width="23.42578125" style="119" customWidth="1"/>
    <col min="12810" max="12810" width="20.42578125" style="119" customWidth="1"/>
    <col min="12811" max="12811" width="15.5703125" style="119" customWidth="1"/>
    <col min="12812" max="12812" width="23.42578125" style="119" customWidth="1"/>
    <col min="12813" max="12813" width="11.28515625" style="119" customWidth="1"/>
    <col min="12814" max="12814" width="12.85546875" style="119" customWidth="1"/>
    <col min="12815" max="12815" width="6.28515625" style="119" customWidth="1"/>
    <col min="12816" max="12816" width="9.85546875" style="119" customWidth="1"/>
    <col min="12817" max="12817" width="12.5703125" style="119" customWidth="1"/>
    <col min="12818" max="12818" width="12.7109375" style="119" customWidth="1"/>
    <col min="12819" max="13056" width="9.140625" style="119"/>
    <col min="13057" max="13057" width="24.7109375" style="119" customWidth="1"/>
    <col min="13058" max="13058" width="59.140625" style="119" bestFit="1" customWidth="1"/>
    <col min="13059" max="13059" width="54.85546875" style="119" customWidth="1"/>
    <col min="13060" max="13060" width="21.42578125" style="119" customWidth="1"/>
    <col min="13061" max="13061" width="17.5703125" style="119" customWidth="1"/>
    <col min="13062" max="13062" width="19.140625" style="119" customWidth="1"/>
    <col min="13063" max="13063" width="20.5703125" style="119" customWidth="1"/>
    <col min="13064" max="13064" width="22.7109375" style="119" customWidth="1"/>
    <col min="13065" max="13065" width="23.42578125" style="119" customWidth="1"/>
    <col min="13066" max="13066" width="20.42578125" style="119" customWidth="1"/>
    <col min="13067" max="13067" width="15.5703125" style="119" customWidth="1"/>
    <col min="13068" max="13068" width="23.42578125" style="119" customWidth="1"/>
    <col min="13069" max="13069" width="11.28515625" style="119" customWidth="1"/>
    <col min="13070" max="13070" width="12.85546875" style="119" customWidth="1"/>
    <col min="13071" max="13071" width="6.28515625" style="119" customWidth="1"/>
    <col min="13072" max="13072" width="9.85546875" style="119" customWidth="1"/>
    <col min="13073" max="13073" width="12.5703125" style="119" customWidth="1"/>
    <col min="13074" max="13074" width="12.7109375" style="119" customWidth="1"/>
    <col min="13075" max="13312" width="9.140625" style="119"/>
    <col min="13313" max="13313" width="24.7109375" style="119" customWidth="1"/>
    <col min="13314" max="13314" width="59.140625" style="119" bestFit="1" customWidth="1"/>
    <col min="13315" max="13315" width="54.85546875" style="119" customWidth="1"/>
    <col min="13316" max="13316" width="21.42578125" style="119" customWidth="1"/>
    <col min="13317" max="13317" width="17.5703125" style="119" customWidth="1"/>
    <col min="13318" max="13318" width="19.140625" style="119" customWidth="1"/>
    <col min="13319" max="13319" width="20.5703125" style="119" customWidth="1"/>
    <col min="13320" max="13320" width="22.7109375" style="119" customWidth="1"/>
    <col min="13321" max="13321" width="23.42578125" style="119" customWidth="1"/>
    <col min="13322" max="13322" width="20.42578125" style="119" customWidth="1"/>
    <col min="13323" max="13323" width="15.5703125" style="119" customWidth="1"/>
    <col min="13324" max="13324" width="23.42578125" style="119" customWidth="1"/>
    <col min="13325" max="13325" width="11.28515625" style="119" customWidth="1"/>
    <col min="13326" max="13326" width="12.85546875" style="119" customWidth="1"/>
    <col min="13327" max="13327" width="6.28515625" style="119" customWidth="1"/>
    <col min="13328" max="13328" width="9.85546875" style="119" customWidth="1"/>
    <col min="13329" max="13329" width="12.5703125" style="119" customWidth="1"/>
    <col min="13330" max="13330" width="12.7109375" style="119" customWidth="1"/>
    <col min="13331" max="13568" width="9.140625" style="119"/>
    <col min="13569" max="13569" width="24.7109375" style="119" customWidth="1"/>
    <col min="13570" max="13570" width="59.140625" style="119" bestFit="1" customWidth="1"/>
    <col min="13571" max="13571" width="54.85546875" style="119" customWidth="1"/>
    <col min="13572" max="13572" width="21.42578125" style="119" customWidth="1"/>
    <col min="13573" max="13573" width="17.5703125" style="119" customWidth="1"/>
    <col min="13574" max="13574" width="19.140625" style="119" customWidth="1"/>
    <col min="13575" max="13575" width="20.5703125" style="119" customWidth="1"/>
    <col min="13576" max="13576" width="22.7109375" style="119" customWidth="1"/>
    <col min="13577" max="13577" width="23.42578125" style="119" customWidth="1"/>
    <col min="13578" max="13578" width="20.42578125" style="119" customWidth="1"/>
    <col min="13579" max="13579" width="15.5703125" style="119" customWidth="1"/>
    <col min="13580" max="13580" width="23.42578125" style="119" customWidth="1"/>
    <col min="13581" max="13581" width="11.28515625" style="119" customWidth="1"/>
    <col min="13582" max="13582" width="12.85546875" style="119" customWidth="1"/>
    <col min="13583" max="13583" width="6.28515625" style="119" customWidth="1"/>
    <col min="13584" max="13584" width="9.85546875" style="119" customWidth="1"/>
    <col min="13585" max="13585" width="12.5703125" style="119" customWidth="1"/>
    <col min="13586" max="13586" width="12.7109375" style="119" customWidth="1"/>
    <col min="13587" max="13824" width="9.140625" style="119"/>
    <col min="13825" max="13825" width="24.7109375" style="119" customWidth="1"/>
    <col min="13826" max="13826" width="59.140625" style="119" bestFit="1" customWidth="1"/>
    <col min="13827" max="13827" width="54.85546875" style="119" customWidth="1"/>
    <col min="13828" max="13828" width="21.42578125" style="119" customWidth="1"/>
    <col min="13829" max="13829" width="17.5703125" style="119" customWidth="1"/>
    <col min="13830" max="13830" width="19.140625" style="119" customWidth="1"/>
    <col min="13831" max="13831" width="20.5703125" style="119" customWidth="1"/>
    <col min="13832" max="13832" width="22.7109375" style="119" customWidth="1"/>
    <col min="13833" max="13833" width="23.42578125" style="119" customWidth="1"/>
    <col min="13834" max="13834" width="20.42578125" style="119" customWidth="1"/>
    <col min="13835" max="13835" width="15.5703125" style="119" customWidth="1"/>
    <col min="13836" max="13836" width="23.42578125" style="119" customWidth="1"/>
    <col min="13837" max="13837" width="11.28515625" style="119" customWidth="1"/>
    <col min="13838" max="13838" width="12.85546875" style="119" customWidth="1"/>
    <col min="13839" max="13839" width="6.28515625" style="119" customWidth="1"/>
    <col min="13840" max="13840" width="9.85546875" style="119" customWidth="1"/>
    <col min="13841" max="13841" width="12.5703125" style="119" customWidth="1"/>
    <col min="13842" max="13842" width="12.7109375" style="119" customWidth="1"/>
    <col min="13843" max="14080" width="9.140625" style="119"/>
    <col min="14081" max="14081" width="24.7109375" style="119" customWidth="1"/>
    <col min="14082" max="14082" width="59.140625" style="119" bestFit="1" customWidth="1"/>
    <col min="14083" max="14083" width="54.85546875" style="119" customWidth="1"/>
    <col min="14084" max="14084" width="21.42578125" style="119" customWidth="1"/>
    <col min="14085" max="14085" width="17.5703125" style="119" customWidth="1"/>
    <col min="14086" max="14086" width="19.140625" style="119" customWidth="1"/>
    <col min="14087" max="14087" width="20.5703125" style="119" customWidth="1"/>
    <col min="14088" max="14088" width="22.7109375" style="119" customWidth="1"/>
    <col min="14089" max="14089" width="23.42578125" style="119" customWidth="1"/>
    <col min="14090" max="14090" width="20.42578125" style="119" customWidth="1"/>
    <col min="14091" max="14091" width="15.5703125" style="119" customWidth="1"/>
    <col min="14092" max="14092" width="23.42578125" style="119" customWidth="1"/>
    <col min="14093" max="14093" width="11.28515625" style="119" customWidth="1"/>
    <col min="14094" max="14094" width="12.85546875" style="119" customWidth="1"/>
    <col min="14095" max="14095" width="6.28515625" style="119" customWidth="1"/>
    <col min="14096" max="14096" width="9.85546875" style="119" customWidth="1"/>
    <col min="14097" max="14097" width="12.5703125" style="119" customWidth="1"/>
    <col min="14098" max="14098" width="12.7109375" style="119" customWidth="1"/>
    <col min="14099" max="14336" width="9.140625" style="119"/>
    <col min="14337" max="14337" width="24.7109375" style="119" customWidth="1"/>
    <col min="14338" max="14338" width="59.140625" style="119" bestFit="1" customWidth="1"/>
    <col min="14339" max="14339" width="54.85546875" style="119" customWidth="1"/>
    <col min="14340" max="14340" width="21.42578125" style="119" customWidth="1"/>
    <col min="14341" max="14341" width="17.5703125" style="119" customWidth="1"/>
    <col min="14342" max="14342" width="19.140625" style="119" customWidth="1"/>
    <col min="14343" max="14343" width="20.5703125" style="119" customWidth="1"/>
    <col min="14344" max="14344" width="22.7109375" style="119" customWidth="1"/>
    <col min="14345" max="14345" width="23.42578125" style="119" customWidth="1"/>
    <col min="14346" max="14346" width="20.42578125" style="119" customWidth="1"/>
    <col min="14347" max="14347" width="15.5703125" style="119" customWidth="1"/>
    <col min="14348" max="14348" width="23.42578125" style="119" customWidth="1"/>
    <col min="14349" max="14349" width="11.28515625" style="119" customWidth="1"/>
    <col min="14350" max="14350" width="12.85546875" style="119" customWidth="1"/>
    <col min="14351" max="14351" width="6.28515625" style="119" customWidth="1"/>
    <col min="14352" max="14352" width="9.85546875" style="119" customWidth="1"/>
    <col min="14353" max="14353" width="12.5703125" style="119" customWidth="1"/>
    <col min="14354" max="14354" width="12.7109375" style="119" customWidth="1"/>
    <col min="14355" max="14592" width="9.140625" style="119"/>
    <col min="14593" max="14593" width="24.7109375" style="119" customWidth="1"/>
    <col min="14594" max="14594" width="59.140625" style="119" bestFit="1" customWidth="1"/>
    <col min="14595" max="14595" width="54.85546875" style="119" customWidth="1"/>
    <col min="14596" max="14596" width="21.42578125" style="119" customWidth="1"/>
    <col min="14597" max="14597" width="17.5703125" style="119" customWidth="1"/>
    <col min="14598" max="14598" width="19.140625" style="119" customWidth="1"/>
    <col min="14599" max="14599" width="20.5703125" style="119" customWidth="1"/>
    <col min="14600" max="14600" width="22.7109375" style="119" customWidth="1"/>
    <col min="14601" max="14601" width="23.42578125" style="119" customWidth="1"/>
    <col min="14602" max="14602" width="20.42578125" style="119" customWidth="1"/>
    <col min="14603" max="14603" width="15.5703125" style="119" customWidth="1"/>
    <col min="14604" max="14604" width="23.42578125" style="119" customWidth="1"/>
    <col min="14605" max="14605" width="11.28515625" style="119" customWidth="1"/>
    <col min="14606" max="14606" width="12.85546875" style="119" customWidth="1"/>
    <col min="14607" max="14607" width="6.28515625" style="119" customWidth="1"/>
    <col min="14608" max="14608" width="9.85546875" style="119" customWidth="1"/>
    <col min="14609" max="14609" width="12.5703125" style="119" customWidth="1"/>
    <col min="14610" max="14610" width="12.7109375" style="119" customWidth="1"/>
    <col min="14611" max="14848" width="9.140625" style="119"/>
    <col min="14849" max="14849" width="24.7109375" style="119" customWidth="1"/>
    <col min="14850" max="14850" width="59.140625" style="119" bestFit="1" customWidth="1"/>
    <col min="14851" max="14851" width="54.85546875" style="119" customWidth="1"/>
    <col min="14852" max="14852" width="21.42578125" style="119" customWidth="1"/>
    <col min="14853" max="14853" width="17.5703125" style="119" customWidth="1"/>
    <col min="14854" max="14854" width="19.140625" style="119" customWidth="1"/>
    <col min="14855" max="14855" width="20.5703125" style="119" customWidth="1"/>
    <col min="14856" max="14856" width="22.7109375" style="119" customWidth="1"/>
    <col min="14857" max="14857" width="23.42578125" style="119" customWidth="1"/>
    <col min="14858" max="14858" width="20.42578125" style="119" customWidth="1"/>
    <col min="14859" max="14859" width="15.5703125" style="119" customWidth="1"/>
    <col min="14860" max="14860" width="23.42578125" style="119" customWidth="1"/>
    <col min="14861" max="14861" width="11.28515625" style="119" customWidth="1"/>
    <col min="14862" max="14862" width="12.85546875" style="119" customWidth="1"/>
    <col min="14863" max="14863" width="6.28515625" style="119" customWidth="1"/>
    <col min="14864" max="14864" width="9.85546875" style="119" customWidth="1"/>
    <col min="14865" max="14865" width="12.5703125" style="119" customWidth="1"/>
    <col min="14866" max="14866" width="12.7109375" style="119" customWidth="1"/>
    <col min="14867" max="15104" width="9.140625" style="119"/>
    <col min="15105" max="15105" width="24.7109375" style="119" customWidth="1"/>
    <col min="15106" max="15106" width="59.140625" style="119" bestFit="1" customWidth="1"/>
    <col min="15107" max="15107" width="54.85546875" style="119" customWidth="1"/>
    <col min="15108" max="15108" width="21.42578125" style="119" customWidth="1"/>
    <col min="15109" max="15109" width="17.5703125" style="119" customWidth="1"/>
    <col min="15110" max="15110" width="19.140625" style="119" customWidth="1"/>
    <col min="15111" max="15111" width="20.5703125" style="119" customWidth="1"/>
    <col min="15112" max="15112" width="22.7109375" style="119" customWidth="1"/>
    <col min="15113" max="15113" width="23.42578125" style="119" customWidth="1"/>
    <col min="15114" max="15114" width="20.42578125" style="119" customWidth="1"/>
    <col min="15115" max="15115" width="15.5703125" style="119" customWidth="1"/>
    <col min="15116" max="15116" width="23.42578125" style="119" customWidth="1"/>
    <col min="15117" max="15117" width="11.28515625" style="119" customWidth="1"/>
    <col min="15118" max="15118" width="12.85546875" style="119" customWidth="1"/>
    <col min="15119" max="15119" width="6.28515625" style="119" customWidth="1"/>
    <col min="15120" max="15120" width="9.85546875" style="119" customWidth="1"/>
    <col min="15121" max="15121" width="12.5703125" style="119" customWidth="1"/>
    <col min="15122" max="15122" width="12.7109375" style="119" customWidth="1"/>
    <col min="15123" max="15360" width="9.140625" style="119"/>
    <col min="15361" max="15361" width="24.7109375" style="119" customWidth="1"/>
    <col min="15362" max="15362" width="59.140625" style="119" bestFit="1" customWidth="1"/>
    <col min="15363" max="15363" width="54.85546875" style="119" customWidth="1"/>
    <col min="15364" max="15364" width="21.42578125" style="119" customWidth="1"/>
    <col min="15365" max="15365" width="17.5703125" style="119" customWidth="1"/>
    <col min="15366" max="15366" width="19.140625" style="119" customWidth="1"/>
    <col min="15367" max="15367" width="20.5703125" style="119" customWidth="1"/>
    <col min="15368" max="15368" width="22.7109375" style="119" customWidth="1"/>
    <col min="15369" max="15369" width="23.42578125" style="119" customWidth="1"/>
    <col min="15370" max="15370" width="20.42578125" style="119" customWidth="1"/>
    <col min="15371" max="15371" width="15.5703125" style="119" customWidth="1"/>
    <col min="15372" max="15372" width="23.42578125" style="119" customWidth="1"/>
    <col min="15373" max="15373" width="11.28515625" style="119" customWidth="1"/>
    <col min="15374" max="15374" width="12.85546875" style="119" customWidth="1"/>
    <col min="15375" max="15375" width="6.28515625" style="119" customWidth="1"/>
    <col min="15376" max="15376" width="9.85546875" style="119" customWidth="1"/>
    <col min="15377" max="15377" width="12.5703125" style="119" customWidth="1"/>
    <col min="15378" max="15378" width="12.7109375" style="119" customWidth="1"/>
    <col min="15379" max="15616" width="9.140625" style="119"/>
    <col min="15617" max="15617" width="24.7109375" style="119" customWidth="1"/>
    <col min="15618" max="15618" width="59.140625" style="119" bestFit="1" customWidth="1"/>
    <col min="15619" max="15619" width="54.85546875" style="119" customWidth="1"/>
    <col min="15620" max="15620" width="21.42578125" style="119" customWidth="1"/>
    <col min="15621" max="15621" width="17.5703125" style="119" customWidth="1"/>
    <col min="15622" max="15622" width="19.140625" style="119" customWidth="1"/>
    <col min="15623" max="15623" width="20.5703125" style="119" customWidth="1"/>
    <col min="15624" max="15624" width="22.7109375" style="119" customWidth="1"/>
    <col min="15625" max="15625" width="23.42578125" style="119" customWidth="1"/>
    <col min="15626" max="15626" width="20.42578125" style="119" customWidth="1"/>
    <col min="15627" max="15627" width="15.5703125" style="119" customWidth="1"/>
    <col min="15628" max="15628" width="23.42578125" style="119" customWidth="1"/>
    <col min="15629" max="15629" width="11.28515625" style="119" customWidth="1"/>
    <col min="15630" max="15630" width="12.85546875" style="119" customWidth="1"/>
    <col min="15631" max="15631" width="6.28515625" style="119" customWidth="1"/>
    <col min="15632" max="15632" width="9.85546875" style="119" customWidth="1"/>
    <col min="15633" max="15633" width="12.5703125" style="119" customWidth="1"/>
    <col min="15634" max="15634" width="12.7109375" style="119" customWidth="1"/>
    <col min="15635" max="15872" width="9.140625" style="119"/>
    <col min="15873" max="15873" width="24.7109375" style="119" customWidth="1"/>
    <col min="15874" max="15874" width="59.140625" style="119" bestFit="1" customWidth="1"/>
    <col min="15875" max="15875" width="54.85546875" style="119" customWidth="1"/>
    <col min="15876" max="15876" width="21.42578125" style="119" customWidth="1"/>
    <col min="15877" max="15877" width="17.5703125" style="119" customWidth="1"/>
    <col min="15878" max="15878" width="19.140625" style="119" customWidth="1"/>
    <col min="15879" max="15879" width="20.5703125" style="119" customWidth="1"/>
    <col min="15880" max="15880" width="22.7109375" style="119" customWidth="1"/>
    <col min="15881" max="15881" width="23.42578125" style="119" customWidth="1"/>
    <col min="15882" max="15882" width="20.42578125" style="119" customWidth="1"/>
    <col min="15883" max="15883" width="15.5703125" style="119" customWidth="1"/>
    <col min="15884" max="15884" width="23.42578125" style="119" customWidth="1"/>
    <col min="15885" max="15885" width="11.28515625" style="119" customWidth="1"/>
    <col min="15886" max="15886" width="12.85546875" style="119" customWidth="1"/>
    <col min="15887" max="15887" width="6.28515625" style="119" customWidth="1"/>
    <col min="15888" max="15888" width="9.85546875" style="119" customWidth="1"/>
    <col min="15889" max="15889" width="12.5703125" style="119" customWidth="1"/>
    <col min="15890" max="15890" width="12.7109375" style="119" customWidth="1"/>
    <col min="15891" max="16128" width="9.140625" style="119"/>
    <col min="16129" max="16129" width="24.7109375" style="119" customWidth="1"/>
    <col min="16130" max="16130" width="59.140625" style="119" bestFit="1" customWidth="1"/>
    <col min="16131" max="16131" width="54.85546875" style="119" customWidth="1"/>
    <col min="16132" max="16132" width="21.42578125" style="119" customWidth="1"/>
    <col min="16133" max="16133" width="17.5703125" style="119" customWidth="1"/>
    <col min="16134" max="16134" width="19.140625" style="119" customWidth="1"/>
    <col min="16135" max="16135" width="20.5703125" style="119" customWidth="1"/>
    <col min="16136" max="16136" width="22.7109375" style="119" customWidth="1"/>
    <col min="16137" max="16137" width="23.42578125" style="119" customWidth="1"/>
    <col min="16138" max="16138" width="20.42578125" style="119" customWidth="1"/>
    <col min="16139" max="16139" width="15.5703125" style="119" customWidth="1"/>
    <col min="16140" max="16140" width="23.42578125" style="119" customWidth="1"/>
    <col min="16141" max="16141" width="11.28515625" style="119" customWidth="1"/>
    <col min="16142" max="16142" width="12.85546875" style="119" customWidth="1"/>
    <col min="16143" max="16143" width="6.28515625" style="119" customWidth="1"/>
    <col min="16144" max="16144" width="9.85546875" style="119" customWidth="1"/>
    <col min="16145" max="16145" width="12.5703125" style="119" customWidth="1"/>
    <col min="16146" max="16146" width="12.7109375" style="119" customWidth="1"/>
    <col min="16147" max="16384" width="9.140625" style="119"/>
  </cols>
  <sheetData>
    <row r="1" spans="1:3" x14ac:dyDescent="0.2">
      <c r="A1" s="119" t="s">
        <v>680</v>
      </c>
      <c r="C1" s="119" t="s">
        <v>681</v>
      </c>
    </row>
    <row r="2" spans="1:3" x14ac:dyDescent="0.2">
      <c r="A2" s="119" t="s">
        <v>682</v>
      </c>
      <c r="C2" s="119" t="s">
        <v>683</v>
      </c>
    </row>
    <row r="3" spans="1:3" x14ac:dyDescent="0.2">
      <c r="A3" s="119" t="s">
        <v>684</v>
      </c>
      <c r="C3" s="119" t="s">
        <v>685</v>
      </c>
    </row>
    <row r="4" spans="1:3" x14ac:dyDescent="0.2">
      <c r="A4" s="119" t="s">
        <v>686</v>
      </c>
      <c r="C4" s="119" t="s">
        <v>687</v>
      </c>
    </row>
    <row r="5" spans="1:3" x14ac:dyDescent="0.2">
      <c r="A5" s="119" t="s">
        <v>688</v>
      </c>
      <c r="C5" s="119" t="s">
        <v>689</v>
      </c>
    </row>
    <row r="6" spans="1:3" x14ac:dyDescent="0.2">
      <c r="A6" s="119" t="s">
        <v>690</v>
      </c>
      <c r="C6" s="119" t="s">
        <v>691</v>
      </c>
    </row>
    <row r="7" spans="1:3" x14ac:dyDescent="0.2">
      <c r="A7" s="119" t="s">
        <v>692</v>
      </c>
      <c r="B7" s="121"/>
      <c r="C7" s="119" t="s">
        <v>693</v>
      </c>
    </row>
    <row r="8" spans="1:3" x14ac:dyDescent="0.2">
      <c r="A8" s="119" t="s">
        <v>694</v>
      </c>
      <c r="C8" s="119" t="s">
        <v>695</v>
      </c>
    </row>
    <row r="9" spans="1:3" x14ac:dyDescent="0.2">
      <c r="A9" s="119" t="s">
        <v>696</v>
      </c>
      <c r="B9" s="121"/>
      <c r="C9" s="119" t="s">
        <v>693</v>
      </c>
    </row>
    <row r="10" spans="1:3" x14ac:dyDescent="0.2">
      <c r="A10" s="119" t="s">
        <v>697</v>
      </c>
      <c r="C10" s="119" t="s">
        <v>698</v>
      </c>
    </row>
    <row r="11" spans="1:3" x14ac:dyDescent="0.2">
      <c r="A11" s="119" t="s">
        <v>699</v>
      </c>
      <c r="C11" s="119" t="s">
        <v>700</v>
      </c>
    </row>
    <row r="12" spans="1:3" x14ac:dyDescent="0.2">
      <c r="A12" s="119" t="s">
        <v>701</v>
      </c>
      <c r="C12" s="119" t="s">
        <v>702</v>
      </c>
    </row>
    <row r="13" spans="1:3" x14ac:dyDescent="0.2">
      <c r="A13" s="119" t="s">
        <v>703</v>
      </c>
      <c r="C13" s="119" t="s">
        <v>704</v>
      </c>
    </row>
    <row r="14" spans="1:3" x14ac:dyDescent="0.2">
      <c r="A14" s="119" t="s">
        <v>705</v>
      </c>
      <c r="C14" s="119" t="s">
        <v>706</v>
      </c>
    </row>
    <row r="15" spans="1:3" x14ac:dyDescent="0.2">
      <c r="A15" s="119" t="s">
        <v>707</v>
      </c>
      <c r="C15" s="119" t="s">
        <v>708</v>
      </c>
    </row>
    <row r="16" spans="1:3" x14ac:dyDescent="0.2">
      <c r="A16" s="119" t="s">
        <v>709</v>
      </c>
      <c r="C16" s="119" t="s">
        <v>710</v>
      </c>
    </row>
    <row r="17" spans="1:3" x14ac:dyDescent="0.2">
      <c r="A17" s="119" t="s">
        <v>711</v>
      </c>
      <c r="B17" s="120" t="s">
        <v>174</v>
      </c>
      <c r="C17" s="119" t="s">
        <v>712</v>
      </c>
    </row>
    <row r="18" spans="1:3" x14ac:dyDescent="0.2">
      <c r="A18" s="119" t="s">
        <v>713</v>
      </c>
      <c r="C18" s="119" t="s">
        <v>714</v>
      </c>
    </row>
    <row r="19" spans="1:3" x14ac:dyDescent="0.2">
      <c r="A19" s="119" t="s">
        <v>715</v>
      </c>
      <c r="B19" s="120" t="s">
        <v>174</v>
      </c>
      <c r="C19" s="119" t="s">
        <v>716</v>
      </c>
    </row>
    <row r="20" spans="1:3" x14ac:dyDescent="0.2">
      <c r="A20" s="119" t="s">
        <v>717</v>
      </c>
      <c r="B20" s="120" t="s">
        <v>174</v>
      </c>
      <c r="C20" s="119" t="s">
        <v>718</v>
      </c>
    </row>
    <row r="21" spans="1:3" x14ac:dyDescent="0.2">
      <c r="A21" s="119" t="s">
        <v>719</v>
      </c>
      <c r="B21" s="120" t="s">
        <v>174</v>
      </c>
      <c r="C21" s="119" t="s">
        <v>720</v>
      </c>
    </row>
    <row r="22" spans="1:3" x14ac:dyDescent="0.2">
      <c r="A22" s="119" t="s">
        <v>721</v>
      </c>
      <c r="B22" s="120" t="s">
        <v>174</v>
      </c>
      <c r="C22" s="119" t="s">
        <v>722</v>
      </c>
    </row>
  </sheetData>
  <pageMargins left="0.75" right="0.75" top="1" bottom="1" header="0.5" footer="0.5"/>
  <pageSetup paperSize="9" orientation="portrait" horizontalDpi="4294967293" verticalDpi="4294967293" r:id="rId1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25"/>
  <sheetViews>
    <sheetView workbookViewId="0">
      <selection activeCell="E20" sqref="E20"/>
    </sheetView>
  </sheetViews>
  <sheetFormatPr defaultRowHeight="12.75" x14ac:dyDescent="0.2"/>
  <cols>
    <col min="1" max="1" width="9.140625" style="122"/>
    <col min="2" max="2" width="12.28515625" style="122" customWidth="1"/>
    <col min="3" max="3" width="21" style="122" customWidth="1"/>
    <col min="4" max="4" width="9.140625" style="122"/>
    <col min="5" max="5" width="11.85546875" style="122" bestFit="1" customWidth="1"/>
    <col min="6" max="6" width="9.5703125" style="122" bestFit="1" customWidth="1"/>
    <col min="7" max="7" width="10.140625" style="122" bestFit="1" customWidth="1"/>
    <col min="8" max="8" width="10.7109375" style="122" bestFit="1" customWidth="1"/>
    <col min="9" max="9" width="11.5703125" style="122" bestFit="1" customWidth="1"/>
    <col min="10" max="16384" width="9.140625" style="122"/>
  </cols>
  <sheetData>
    <row r="1" spans="1:9" x14ac:dyDescent="0.2">
      <c r="A1" s="122" t="s">
        <v>723</v>
      </c>
      <c r="B1" s="122" t="s">
        <v>724</v>
      </c>
      <c r="C1" s="122" t="s">
        <v>725</v>
      </c>
      <c r="D1" s="122" t="s">
        <v>726</v>
      </c>
      <c r="E1" s="122" t="s">
        <v>727</v>
      </c>
      <c r="F1" s="122" t="s">
        <v>728</v>
      </c>
      <c r="G1" s="122" t="s">
        <v>729</v>
      </c>
      <c r="H1" s="122" t="s">
        <v>730</v>
      </c>
      <c r="I1" s="122" t="s">
        <v>731</v>
      </c>
    </row>
    <row r="2" spans="1:9" x14ac:dyDescent="0.2">
      <c r="A2" s="132" t="s">
        <v>511</v>
      </c>
      <c r="B2" s="132" t="str">
        <f t="shared" ref="B2:B65" si="0">IF(LEN(VLOOKUP($A2,playerDetails,7,FALSE))=0,"",VLOOKUP($A2,playerDetails,7,FALSE))</f>
        <v/>
      </c>
      <c r="C2" s="132" t="str">
        <f t="shared" ref="C2:C65" si="1">IF(LEN(VLOOKUP($A2,playerDetails,9,FALSE))=0,"",VLOOKUP($A2,playerDetails,9,FALSE))</f>
        <v xml:space="preserve">, </v>
      </c>
      <c r="D2" s="132" t="str">
        <f t="shared" ref="D2:D65" si="2">IF(LEN(VLOOKUP($A2,playerDetails,6,FALSE))=0,"",VLOOKUP($A2,playerDetails,6,FALSE))</f>
        <v/>
      </c>
      <c r="E2" s="154" t="str">
        <f t="shared" ref="E2:E65" si="3">IF(LEN(VLOOKUP($A2,playerDetails,5,FALSE))=0,"",VLOOKUP($A2,playerDetails,5,FALSE))</f>
        <v/>
      </c>
      <c r="F2" s="132"/>
      <c r="G2" s="132"/>
      <c r="H2" s="132">
        <f t="shared" ref="H2:H65" si="4">VLOOKUP(LEFT($A2,1),TeamLookup,2,FALSE)</f>
        <v>0</v>
      </c>
    </row>
    <row r="3" spans="1:9" x14ac:dyDescent="0.2">
      <c r="A3" s="132" t="s">
        <v>512</v>
      </c>
      <c r="B3" s="132" t="str">
        <f t="shared" si="0"/>
        <v/>
      </c>
      <c r="C3" s="132" t="str">
        <f t="shared" si="1"/>
        <v xml:space="preserve">, </v>
      </c>
      <c r="D3" s="132" t="str">
        <f t="shared" si="2"/>
        <v/>
      </c>
      <c r="E3" s="154" t="str">
        <f t="shared" si="3"/>
        <v/>
      </c>
      <c r="F3" s="132"/>
      <c r="G3" s="132"/>
      <c r="H3" s="132">
        <f t="shared" si="4"/>
        <v>0</v>
      </c>
    </row>
    <row r="4" spans="1:9" x14ac:dyDescent="0.2">
      <c r="A4" s="132" t="s">
        <v>513</v>
      </c>
      <c r="B4" s="132" t="str">
        <f t="shared" si="0"/>
        <v/>
      </c>
      <c r="C4" s="132" t="str">
        <f t="shared" si="1"/>
        <v xml:space="preserve">, </v>
      </c>
      <c r="D4" s="132" t="str">
        <f t="shared" si="2"/>
        <v/>
      </c>
      <c r="E4" s="154" t="str">
        <f t="shared" si="3"/>
        <v/>
      </c>
      <c r="F4" s="132"/>
      <c r="G4" s="132"/>
      <c r="H4" s="132">
        <f t="shared" si="4"/>
        <v>0</v>
      </c>
    </row>
    <row r="5" spans="1:9" x14ac:dyDescent="0.2">
      <c r="A5" s="132" t="s">
        <v>514</v>
      </c>
      <c r="B5" s="132" t="str">
        <f t="shared" si="0"/>
        <v/>
      </c>
      <c r="C5" s="132" t="str">
        <f t="shared" si="1"/>
        <v xml:space="preserve">, </v>
      </c>
      <c r="D5" s="132" t="str">
        <f t="shared" si="2"/>
        <v/>
      </c>
      <c r="E5" s="154" t="str">
        <f t="shared" si="3"/>
        <v/>
      </c>
      <c r="F5" s="132"/>
      <c r="G5" s="132"/>
      <c r="H5" s="132">
        <f t="shared" si="4"/>
        <v>0</v>
      </c>
    </row>
    <row r="6" spans="1:9" x14ac:dyDescent="0.2">
      <c r="A6" s="132" t="s">
        <v>515</v>
      </c>
      <c r="B6" s="132" t="str">
        <f t="shared" si="0"/>
        <v/>
      </c>
      <c r="C6" s="132" t="str">
        <f t="shared" si="1"/>
        <v xml:space="preserve">, </v>
      </c>
      <c r="D6" s="132" t="str">
        <f t="shared" si="2"/>
        <v/>
      </c>
      <c r="E6" s="154" t="str">
        <f t="shared" si="3"/>
        <v/>
      </c>
      <c r="F6" s="132"/>
      <c r="G6" s="132"/>
      <c r="H6" s="132">
        <f t="shared" si="4"/>
        <v>0</v>
      </c>
    </row>
    <row r="7" spans="1:9" x14ac:dyDescent="0.2">
      <c r="A7" s="132" t="s">
        <v>516</v>
      </c>
      <c r="B7" s="132" t="str">
        <f t="shared" si="0"/>
        <v/>
      </c>
      <c r="C7" s="132" t="str">
        <f t="shared" si="1"/>
        <v xml:space="preserve">, </v>
      </c>
      <c r="D7" s="132" t="str">
        <f t="shared" si="2"/>
        <v/>
      </c>
      <c r="E7" s="154" t="str">
        <f t="shared" si="3"/>
        <v/>
      </c>
      <c r="F7" s="132"/>
      <c r="G7" s="132"/>
      <c r="H7" s="132">
        <f t="shared" si="4"/>
        <v>0</v>
      </c>
    </row>
    <row r="8" spans="1:9" x14ac:dyDescent="0.2">
      <c r="A8" s="132" t="s">
        <v>517</v>
      </c>
      <c r="B8" s="132" t="str">
        <f t="shared" si="0"/>
        <v/>
      </c>
      <c r="C8" s="132" t="str">
        <f t="shared" si="1"/>
        <v xml:space="preserve">, </v>
      </c>
      <c r="D8" s="132" t="str">
        <f t="shared" si="2"/>
        <v/>
      </c>
      <c r="E8" s="154" t="str">
        <f t="shared" si="3"/>
        <v/>
      </c>
      <c r="F8" s="132"/>
      <c r="G8" s="132"/>
      <c r="H8" s="132">
        <f t="shared" si="4"/>
        <v>0</v>
      </c>
    </row>
    <row r="9" spans="1:9" x14ac:dyDescent="0.2">
      <c r="A9" s="132" t="s">
        <v>518</v>
      </c>
      <c r="B9" s="132" t="str">
        <f t="shared" si="0"/>
        <v/>
      </c>
      <c r="C9" s="132" t="str">
        <f t="shared" si="1"/>
        <v xml:space="preserve">, </v>
      </c>
      <c r="D9" s="132" t="str">
        <f t="shared" si="2"/>
        <v/>
      </c>
      <c r="E9" s="154" t="str">
        <f t="shared" si="3"/>
        <v/>
      </c>
      <c r="F9" s="132"/>
      <c r="G9" s="132"/>
      <c r="H9" s="132">
        <f t="shared" si="4"/>
        <v>0</v>
      </c>
    </row>
    <row r="10" spans="1:9" x14ac:dyDescent="0.2">
      <c r="A10" s="132" t="s">
        <v>519</v>
      </c>
      <c r="B10" s="132" t="str">
        <f t="shared" si="0"/>
        <v/>
      </c>
      <c r="C10" s="132" t="str">
        <f t="shared" si="1"/>
        <v xml:space="preserve">, </v>
      </c>
      <c r="D10" s="132" t="str">
        <f t="shared" si="2"/>
        <v/>
      </c>
      <c r="E10" s="154" t="str">
        <f t="shared" si="3"/>
        <v/>
      </c>
      <c r="F10" s="132"/>
      <c r="G10" s="132"/>
      <c r="H10" s="132">
        <f t="shared" si="4"/>
        <v>0</v>
      </c>
    </row>
    <row r="11" spans="1:9" x14ac:dyDescent="0.2">
      <c r="A11" s="132" t="s">
        <v>520</v>
      </c>
      <c r="B11" s="132" t="str">
        <f t="shared" si="0"/>
        <v/>
      </c>
      <c r="C11" s="132" t="str">
        <f t="shared" si="1"/>
        <v xml:space="preserve">, </v>
      </c>
      <c r="D11" s="132" t="str">
        <f t="shared" si="2"/>
        <v/>
      </c>
      <c r="E11" s="154" t="str">
        <f t="shared" si="3"/>
        <v/>
      </c>
      <c r="F11" s="132"/>
      <c r="G11" s="132"/>
      <c r="H11" s="132">
        <f t="shared" si="4"/>
        <v>0</v>
      </c>
    </row>
    <row r="12" spans="1:9" x14ac:dyDescent="0.2">
      <c r="A12" s="132" t="s">
        <v>521</v>
      </c>
      <c r="B12" s="132" t="str">
        <f t="shared" si="0"/>
        <v/>
      </c>
      <c r="C12" s="132" t="str">
        <f t="shared" si="1"/>
        <v xml:space="preserve">, </v>
      </c>
      <c r="D12" s="132" t="str">
        <f t="shared" si="2"/>
        <v/>
      </c>
      <c r="E12" s="154" t="str">
        <f t="shared" si="3"/>
        <v/>
      </c>
      <c r="F12" s="132"/>
      <c r="G12" s="132"/>
      <c r="H12" s="132">
        <f t="shared" si="4"/>
        <v>0</v>
      </c>
    </row>
    <row r="13" spans="1:9" x14ac:dyDescent="0.2">
      <c r="A13" s="132" t="s">
        <v>522</v>
      </c>
      <c r="B13" s="132" t="str">
        <f t="shared" si="0"/>
        <v/>
      </c>
      <c r="C13" s="132" t="str">
        <f t="shared" si="1"/>
        <v xml:space="preserve">, </v>
      </c>
      <c r="D13" s="132" t="str">
        <f t="shared" si="2"/>
        <v/>
      </c>
      <c r="E13" s="154" t="str">
        <f t="shared" si="3"/>
        <v/>
      </c>
      <c r="F13" s="132"/>
      <c r="G13" s="132"/>
      <c r="H13" s="132">
        <f t="shared" si="4"/>
        <v>0</v>
      </c>
    </row>
    <row r="14" spans="1:9" x14ac:dyDescent="0.2">
      <c r="A14" s="132" t="s">
        <v>732</v>
      </c>
      <c r="B14" s="132" t="str">
        <f t="shared" si="0"/>
        <v/>
      </c>
      <c r="C14" s="132" t="str">
        <f t="shared" si="1"/>
        <v xml:space="preserve">, </v>
      </c>
      <c r="D14" s="132" t="str">
        <f t="shared" si="2"/>
        <v/>
      </c>
      <c r="E14" s="154" t="str">
        <f t="shared" si="3"/>
        <v/>
      </c>
      <c r="F14" s="132"/>
      <c r="G14" s="132"/>
      <c r="H14" s="132">
        <f t="shared" si="4"/>
        <v>0</v>
      </c>
    </row>
    <row r="15" spans="1:9" x14ac:dyDescent="0.2">
      <c r="A15" s="132" t="s">
        <v>733</v>
      </c>
      <c r="B15" s="132" t="str">
        <f t="shared" si="0"/>
        <v/>
      </c>
      <c r="C15" s="132" t="str">
        <f t="shared" si="1"/>
        <v xml:space="preserve">, </v>
      </c>
      <c r="D15" s="132" t="str">
        <f t="shared" si="2"/>
        <v/>
      </c>
      <c r="E15" s="154" t="str">
        <f t="shared" si="3"/>
        <v/>
      </c>
      <c r="F15" s="132"/>
      <c r="G15" s="132"/>
      <c r="H15" s="132">
        <f t="shared" si="4"/>
        <v>0</v>
      </c>
    </row>
    <row r="16" spans="1:9" x14ac:dyDescent="0.2">
      <c r="A16" s="132" t="s">
        <v>734</v>
      </c>
      <c r="B16" s="132" t="str">
        <f t="shared" si="0"/>
        <v/>
      </c>
      <c r="C16" s="132" t="str">
        <f t="shared" si="1"/>
        <v xml:space="preserve">, </v>
      </c>
      <c r="D16" s="132" t="str">
        <f t="shared" si="2"/>
        <v/>
      </c>
      <c r="E16" s="154" t="str">
        <f t="shared" si="3"/>
        <v/>
      </c>
      <c r="F16" s="132"/>
      <c r="G16" s="132"/>
      <c r="H16" s="132">
        <f t="shared" si="4"/>
        <v>0</v>
      </c>
    </row>
    <row r="17" spans="1:8" x14ac:dyDescent="0.2">
      <c r="A17" s="132" t="s">
        <v>735</v>
      </c>
      <c r="B17" s="132" t="str">
        <f t="shared" si="0"/>
        <v/>
      </c>
      <c r="C17" s="132" t="str">
        <f t="shared" si="1"/>
        <v xml:space="preserve">, </v>
      </c>
      <c r="D17" s="132" t="str">
        <f t="shared" si="2"/>
        <v/>
      </c>
      <c r="E17" s="154" t="str">
        <f t="shared" si="3"/>
        <v/>
      </c>
      <c r="F17" s="132"/>
      <c r="G17" s="132"/>
      <c r="H17" s="132">
        <f t="shared" si="4"/>
        <v>0</v>
      </c>
    </row>
    <row r="18" spans="1:8" x14ac:dyDescent="0.2">
      <c r="A18" s="132" t="s">
        <v>892</v>
      </c>
      <c r="B18" s="132" t="str">
        <f t="shared" si="0"/>
        <v/>
      </c>
      <c r="C18" s="132" t="str">
        <f t="shared" si="1"/>
        <v xml:space="preserve">, </v>
      </c>
      <c r="D18" s="132" t="str">
        <f t="shared" si="2"/>
        <v/>
      </c>
      <c r="E18" s="154" t="str">
        <f t="shared" si="3"/>
        <v/>
      </c>
      <c r="F18" s="132"/>
      <c r="G18" s="132"/>
      <c r="H18" s="132">
        <f t="shared" si="4"/>
        <v>0</v>
      </c>
    </row>
    <row r="19" spans="1:8" x14ac:dyDescent="0.2">
      <c r="A19" s="132" t="s">
        <v>893</v>
      </c>
      <c r="B19" s="132" t="str">
        <f t="shared" si="0"/>
        <v/>
      </c>
      <c r="C19" s="132" t="str">
        <f t="shared" si="1"/>
        <v xml:space="preserve">, </v>
      </c>
      <c r="D19" s="132" t="str">
        <f t="shared" si="2"/>
        <v/>
      </c>
      <c r="E19" s="154" t="str">
        <f t="shared" si="3"/>
        <v/>
      </c>
      <c r="F19" s="132"/>
      <c r="G19" s="132"/>
      <c r="H19" s="132">
        <f t="shared" si="4"/>
        <v>0</v>
      </c>
    </row>
    <row r="20" spans="1:8" x14ac:dyDescent="0.2">
      <c r="A20" s="132" t="s">
        <v>894</v>
      </c>
      <c r="B20" s="132" t="str">
        <f t="shared" si="0"/>
        <v/>
      </c>
      <c r="C20" s="132" t="str">
        <f t="shared" si="1"/>
        <v xml:space="preserve">, </v>
      </c>
      <c r="D20" s="132" t="str">
        <f t="shared" si="2"/>
        <v/>
      </c>
      <c r="E20" s="154" t="str">
        <f t="shared" si="3"/>
        <v/>
      </c>
      <c r="F20" s="132"/>
      <c r="G20" s="132"/>
      <c r="H20" s="132">
        <f t="shared" si="4"/>
        <v>0</v>
      </c>
    </row>
    <row r="21" spans="1:8" x14ac:dyDescent="0.2">
      <c r="A21" s="132" t="s">
        <v>895</v>
      </c>
      <c r="B21" s="132" t="str">
        <f t="shared" si="0"/>
        <v/>
      </c>
      <c r="C21" s="132" t="str">
        <f t="shared" si="1"/>
        <v xml:space="preserve">, </v>
      </c>
      <c r="D21" s="132" t="str">
        <f t="shared" si="2"/>
        <v/>
      </c>
      <c r="E21" s="154" t="str">
        <f t="shared" si="3"/>
        <v/>
      </c>
      <c r="F21" s="132"/>
      <c r="G21" s="132"/>
      <c r="H21" s="132">
        <f t="shared" si="4"/>
        <v>0</v>
      </c>
    </row>
    <row r="22" spans="1:8" x14ac:dyDescent="0.2">
      <c r="A22" s="132" t="s">
        <v>896</v>
      </c>
      <c r="B22" s="132" t="str">
        <f t="shared" si="0"/>
        <v/>
      </c>
      <c r="C22" s="132" t="str">
        <f t="shared" si="1"/>
        <v xml:space="preserve">, </v>
      </c>
      <c r="D22" s="132" t="str">
        <f t="shared" si="2"/>
        <v/>
      </c>
      <c r="E22" s="154" t="str">
        <f t="shared" si="3"/>
        <v/>
      </c>
      <c r="F22" s="132"/>
      <c r="G22" s="132"/>
      <c r="H22" s="132">
        <f t="shared" si="4"/>
        <v>0</v>
      </c>
    </row>
    <row r="23" spans="1:8" x14ac:dyDescent="0.2">
      <c r="A23" s="132" t="s">
        <v>897</v>
      </c>
      <c r="B23" s="132" t="str">
        <f t="shared" si="0"/>
        <v/>
      </c>
      <c r="C23" s="132" t="str">
        <f t="shared" si="1"/>
        <v xml:space="preserve">, </v>
      </c>
      <c r="D23" s="132" t="str">
        <f t="shared" si="2"/>
        <v/>
      </c>
      <c r="E23" s="154" t="str">
        <f t="shared" si="3"/>
        <v/>
      </c>
      <c r="F23" s="132"/>
      <c r="G23" s="132"/>
      <c r="H23" s="132">
        <f t="shared" si="4"/>
        <v>0</v>
      </c>
    </row>
    <row r="24" spans="1:8" x14ac:dyDescent="0.2">
      <c r="A24" s="132" t="s">
        <v>898</v>
      </c>
      <c r="B24" s="132" t="str">
        <f t="shared" si="0"/>
        <v/>
      </c>
      <c r="C24" s="132" t="str">
        <f t="shared" si="1"/>
        <v xml:space="preserve">, </v>
      </c>
      <c r="D24" s="132" t="str">
        <f t="shared" si="2"/>
        <v/>
      </c>
      <c r="E24" s="154" t="str">
        <f t="shared" si="3"/>
        <v/>
      </c>
      <c r="F24" s="132"/>
      <c r="G24" s="132"/>
      <c r="H24" s="132">
        <f t="shared" si="4"/>
        <v>0</v>
      </c>
    </row>
    <row r="25" spans="1:8" x14ac:dyDescent="0.2">
      <c r="A25" s="132" t="s">
        <v>899</v>
      </c>
      <c r="B25" s="132" t="str">
        <f t="shared" si="0"/>
        <v/>
      </c>
      <c r="C25" s="132" t="str">
        <f t="shared" si="1"/>
        <v xml:space="preserve">, </v>
      </c>
      <c r="D25" s="132" t="str">
        <f t="shared" si="2"/>
        <v/>
      </c>
      <c r="E25" s="154" t="str">
        <f t="shared" si="3"/>
        <v/>
      </c>
      <c r="F25" s="132"/>
      <c r="G25" s="132"/>
      <c r="H25" s="132">
        <f t="shared" si="4"/>
        <v>0</v>
      </c>
    </row>
    <row r="26" spans="1:8" x14ac:dyDescent="0.2">
      <c r="A26" s="132" t="s">
        <v>524</v>
      </c>
      <c r="B26" s="132" t="str">
        <f t="shared" si="0"/>
        <v/>
      </c>
      <c r="C26" s="132" t="str">
        <f t="shared" si="1"/>
        <v xml:space="preserve">, </v>
      </c>
      <c r="D26" s="132" t="str">
        <f t="shared" si="2"/>
        <v/>
      </c>
      <c r="E26" s="154" t="str">
        <f t="shared" si="3"/>
        <v/>
      </c>
      <c r="F26" s="132"/>
      <c r="G26" s="132"/>
      <c r="H26" s="132">
        <f t="shared" si="4"/>
        <v>0</v>
      </c>
    </row>
    <row r="27" spans="1:8" x14ac:dyDescent="0.2">
      <c r="A27" s="132" t="s">
        <v>525</v>
      </c>
      <c r="B27" s="132" t="str">
        <f t="shared" si="0"/>
        <v/>
      </c>
      <c r="C27" s="132" t="str">
        <f t="shared" si="1"/>
        <v xml:space="preserve">, </v>
      </c>
      <c r="D27" s="132" t="str">
        <f t="shared" si="2"/>
        <v/>
      </c>
      <c r="E27" s="154" t="str">
        <f t="shared" si="3"/>
        <v/>
      </c>
      <c r="F27" s="132"/>
      <c r="G27" s="132"/>
      <c r="H27" s="132">
        <f t="shared" si="4"/>
        <v>0</v>
      </c>
    </row>
    <row r="28" spans="1:8" x14ac:dyDescent="0.2">
      <c r="A28" s="132" t="s">
        <v>526</v>
      </c>
      <c r="B28" s="132" t="str">
        <f t="shared" si="0"/>
        <v/>
      </c>
      <c r="C28" s="132" t="str">
        <f t="shared" si="1"/>
        <v xml:space="preserve">, </v>
      </c>
      <c r="D28" s="132" t="str">
        <f t="shared" si="2"/>
        <v/>
      </c>
      <c r="E28" s="154" t="str">
        <f t="shared" si="3"/>
        <v/>
      </c>
      <c r="F28" s="132"/>
      <c r="G28" s="132"/>
      <c r="H28" s="132">
        <f t="shared" si="4"/>
        <v>0</v>
      </c>
    </row>
    <row r="29" spans="1:8" x14ac:dyDescent="0.2">
      <c r="A29" s="132" t="s">
        <v>527</v>
      </c>
      <c r="B29" s="132" t="str">
        <f t="shared" si="0"/>
        <v/>
      </c>
      <c r="C29" s="132" t="str">
        <f t="shared" si="1"/>
        <v xml:space="preserve">, </v>
      </c>
      <c r="D29" s="132" t="str">
        <f t="shared" si="2"/>
        <v/>
      </c>
      <c r="E29" s="154" t="str">
        <f t="shared" si="3"/>
        <v/>
      </c>
      <c r="F29" s="132"/>
      <c r="G29" s="132"/>
      <c r="H29" s="132">
        <f t="shared" si="4"/>
        <v>0</v>
      </c>
    </row>
    <row r="30" spans="1:8" x14ac:dyDescent="0.2">
      <c r="A30" s="132" t="s">
        <v>528</v>
      </c>
      <c r="B30" s="132" t="str">
        <f t="shared" si="0"/>
        <v/>
      </c>
      <c r="C30" s="132" t="str">
        <f t="shared" si="1"/>
        <v xml:space="preserve">, </v>
      </c>
      <c r="D30" s="132" t="str">
        <f t="shared" si="2"/>
        <v/>
      </c>
      <c r="E30" s="154" t="str">
        <f t="shared" si="3"/>
        <v/>
      </c>
      <c r="F30" s="132"/>
      <c r="G30" s="132"/>
      <c r="H30" s="132">
        <f t="shared" si="4"/>
        <v>0</v>
      </c>
    </row>
    <row r="31" spans="1:8" x14ac:dyDescent="0.2">
      <c r="A31" s="132" t="s">
        <v>529</v>
      </c>
      <c r="B31" s="132" t="str">
        <f t="shared" si="0"/>
        <v/>
      </c>
      <c r="C31" s="132" t="str">
        <f t="shared" si="1"/>
        <v xml:space="preserve">, </v>
      </c>
      <c r="D31" s="132" t="str">
        <f t="shared" si="2"/>
        <v/>
      </c>
      <c r="E31" s="154" t="str">
        <f t="shared" si="3"/>
        <v/>
      </c>
      <c r="F31" s="132"/>
      <c r="G31" s="132"/>
      <c r="H31" s="132">
        <f t="shared" si="4"/>
        <v>0</v>
      </c>
    </row>
    <row r="32" spans="1:8" x14ac:dyDescent="0.2">
      <c r="A32" s="132" t="s">
        <v>530</v>
      </c>
      <c r="B32" s="132" t="str">
        <f t="shared" si="0"/>
        <v/>
      </c>
      <c r="C32" s="132" t="str">
        <f t="shared" si="1"/>
        <v xml:space="preserve">, </v>
      </c>
      <c r="D32" s="132" t="str">
        <f t="shared" si="2"/>
        <v/>
      </c>
      <c r="E32" s="154" t="str">
        <f t="shared" si="3"/>
        <v/>
      </c>
      <c r="F32" s="132"/>
      <c r="G32" s="132"/>
      <c r="H32" s="132">
        <f t="shared" si="4"/>
        <v>0</v>
      </c>
    </row>
    <row r="33" spans="1:8" x14ac:dyDescent="0.2">
      <c r="A33" s="132" t="s">
        <v>531</v>
      </c>
      <c r="B33" s="132" t="str">
        <f t="shared" si="0"/>
        <v/>
      </c>
      <c r="C33" s="132" t="str">
        <f t="shared" si="1"/>
        <v xml:space="preserve">, </v>
      </c>
      <c r="D33" s="132" t="str">
        <f t="shared" si="2"/>
        <v/>
      </c>
      <c r="E33" s="154" t="str">
        <f t="shared" si="3"/>
        <v/>
      </c>
      <c r="F33" s="132"/>
      <c r="G33" s="132"/>
      <c r="H33" s="132">
        <f t="shared" si="4"/>
        <v>0</v>
      </c>
    </row>
    <row r="34" spans="1:8" x14ac:dyDescent="0.2">
      <c r="A34" s="132" t="s">
        <v>532</v>
      </c>
      <c r="B34" s="132" t="str">
        <f t="shared" si="0"/>
        <v/>
      </c>
      <c r="C34" s="132" t="str">
        <f t="shared" si="1"/>
        <v xml:space="preserve">, </v>
      </c>
      <c r="D34" s="132" t="str">
        <f t="shared" si="2"/>
        <v/>
      </c>
      <c r="E34" s="154" t="str">
        <f t="shared" si="3"/>
        <v/>
      </c>
      <c r="F34" s="132"/>
      <c r="G34" s="132"/>
      <c r="H34" s="132">
        <f t="shared" si="4"/>
        <v>0</v>
      </c>
    </row>
    <row r="35" spans="1:8" x14ac:dyDescent="0.2">
      <c r="A35" s="132" t="s">
        <v>533</v>
      </c>
      <c r="B35" s="132" t="str">
        <f t="shared" si="0"/>
        <v/>
      </c>
      <c r="C35" s="132" t="str">
        <f t="shared" si="1"/>
        <v xml:space="preserve">, </v>
      </c>
      <c r="D35" s="132" t="str">
        <f t="shared" si="2"/>
        <v/>
      </c>
      <c r="E35" s="154" t="str">
        <f t="shared" si="3"/>
        <v/>
      </c>
      <c r="F35" s="132"/>
      <c r="G35" s="132"/>
      <c r="H35" s="132">
        <f t="shared" si="4"/>
        <v>0</v>
      </c>
    </row>
    <row r="36" spans="1:8" x14ac:dyDescent="0.2">
      <c r="A36" s="132" t="s">
        <v>534</v>
      </c>
      <c r="B36" s="132" t="str">
        <f t="shared" si="0"/>
        <v/>
      </c>
      <c r="C36" s="132" t="str">
        <f t="shared" si="1"/>
        <v xml:space="preserve">, </v>
      </c>
      <c r="D36" s="132" t="str">
        <f t="shared" si="2"/>
        <v/>
      </c>
      <c r="E36" s="154" t="str">
        <f t="shared" si="3"/>
        <v/>
      </c>
      <c r="F36" s="132"/>
      <c r="G36" s="132"/>
      <c r="H36" s="132">
        <f t="shared" si="4"/>
        <v>0</v>
      </c>
    </row>
    <row r="37" spans="1:8" x14ac:dyDescent="0.2">
      <c r="A37" s="132" t="s">
        <v>535</v>
      </c>
      <c r="B37" s="132" t="str">
        <f t="shared" si="0"/>
        <v/>
      </c>
      <c r="C37" s="132" t="str">
        <f t="shared" si="1"/>
        <v xml:space="preserve">, </v>
      </c>
      <c r="D37" s="132" t="str">
        <f t="shared" si="2"/>
        <v/>
      </c>
      <c r="E37" s="154" t="str">
        <f t="shared" si="3"/>
        <v/>
      </c>
      <c r="F37" s="132"/>
      <c r="G37" s="132"/>
      <c r="H37" s="132">
        <f t="shared" si="4"/>
        <v>0</v>
      </c>
    </row>
    <row r="38" spans="1:8" x14ac:dyDescent="0.2">
      <c r="A38" s="132" t="s">
        <v>736</v>
      </c>
      <c r="B38" s="132" t="str">
        <f t="shared" si="0"/>
        <v/>
      </c>
      <c r="C38" s="132" t="str">
        <f t="shared" si="1"/>
        <v xml:space="preserve">, </v>
      </c>
      <c r="D38" s="132" t="str">
        <f t="shared" si="2"/>
        <v/>
      </c>
      <c r="E38" s="154" t="str">
        <f t="shared" si="3"/>
        <v/>
      </c>
      <c r="F38" s="132"/>
      <c r="G38" s="132"/>
      <c r="H38" s="132">
        <f t="shared" si="4"/>
        <v>0</v>
      </c>
    </row>
    <row r="39" spans="1:8" x14ac:dyDescent="0.2">
      <c r="A39" s="132" t="s">
        <v>737</v>
      </c>
      <c r="B39" s="132" t="str">
        <f t="shared" si="0"/>
        <v/>
      </c>
      <c r="C39" s="132" t="str">
        <f t="shared" si="1"/>
        <v xml:space="preserve">, </v>
      </c>
      <c r="D39" s="132" t="str">
        <f t="shared" si="2"/>
        <v/>
      </c>
      <c r="E39" s="154" t="str">
        <f t="shared" si="3"/>
        <v/>
      </c>
      <c r="F39" s="132"/>
      <c r="G39" s="132"/>
      <c r="H39" s="132">
        <f t="shared" si="4"/>
        <v>0</v>
      </c>
    </row>
    <row r="40" spans="1:8" x14ac:dyDescent="0.2">
      <c r="A40" s="132" t="s">
        <v>738</v>
      </c>
      <c r="B40" s="132" t="str">
        <f t="shared" si="0"/>
        <v/>
      </c>
      <c r="C40" s="132" t="str">
        <f t="shared" si="1"/>
        <v xml:space="preserve">, </v>
      </c>
      <c r="D40" s="132" t="str">
        <f t="shared" si="2"/>
        <v/>
      </c>
      <c r="E40" s="154" t="str">
        <f t="shared" si="3"/>
        <v/>
      </c>
      <c r="F40" s="132"/>
      <c r="G40" s="132"/>
      <c r="H40" s="132">
        <f t="shared" si="4"/>
        <v>0</v>
      </c>
    </row>
    <row r="41" spans="1:8" x14ac:dyDescent="0.2">
      <c r="A41" s="132" t="s">
        <v>739</v>
      </c>
      <c r="B41" s="132" t="str">
        <f t="shared" si="0"/>
        <v/>
      </c>
      <c r="C41" s="132" t="str">
        <f t="shared" si="1"/>
        <v xml:space="preserve">, </v>
      </c>
      <c r="D41" s="132" t="str">
        <f t="shared" si="2"/>
        <v/>
      </c>
      <c r="E41" s="154" t="str">
        <f t="shared" si="3"/>
        <v/>
      </c>
      <c r="F41" s="132"/>
      <c r="G41" s="132"/>
      <c r="H41" s="132">
        <f t="shared" si="4"/>
        <v>0</v>
      </c>
    </row>
    <row r="42" spans="1:8" x14ac:dyDescent="0.2">
      <c r="A42" s="132" t="s">
        <v>900</v>
      </c>
      <c r="B42" s="132" t="str">
        <f t="shared" si="0"/>
        <v/>
      </c>
      <c r="C42" s="132" t="str">
        <f t="shared" si="1"/>
        <v xml:space="preserve">, </v>
      </c>
      <c r="D42" s="132" t="str">
        <f t="shared" si="2"/>
        <v/>
      </c>
      <c r="E42" s="154" t="str">
        <f t="shared" si="3"/>
        <v/>
      </c>
      <c r="F42" s="132"/>
      <c r="G42" s="132"/>
      <c r="H42" s="132">
        <f t="shared" si="4"/>
        <v>0</v>
      </c>
    </row>
    <row r="43" spans="1:8" x14ac:dyDescent="0.2">
      <c r="A43" s="132" t="s">
        <v>901</v>
      </c>
      <c r="B43" s="132" t="str">
        <f t="shared" si="0"/>
        <v/>
      </c>
      <c r="C43" s="132" t="str">
        <f t="shared" si="1"/>
        <v xml:space="preserve">, </v>
      </c>
      <c r="D43" s="132" t="str">
        <f t="shared" si="2"/>
        <v/>
      </c>
      <c r="E43" s="154" t="str">
        <f t="shared" si="3"/>
        <v/>
      </c>
      <c r="F43" s="132"/>
      <c r="G43" s="132"/>
      <c r="H43" s="132">
        <f t="shared" si="4"/>
        <v>0</v>
      </c>
    </row>
    <row r="44" spans="1:8" x14ac:dyDescent="0.2">
      <c r="A44" s="132" t="s">
        <v>902</v>
      </c>
      <c r="B44" s="132" t="str">
        <f t="shared" si="0"/>
        <v/>
      </c>
      <c r="C44" s="132" t="str">
        <f t="shared" si="1"/>
        <v xml:space="preserve">, </v>
      </c>
      <c r="D44" s="132" t="str">
        <f t="shared" si="2"/>
        <v/>
      </c>
      <c r="E44" s="154" t="str">
        <f t="shared" si="3"/>
        <v/>
      </c>
      <c r="F44" s="132"/>
      <c r="G44" s="132"/>
      <c r="H44" s="132">
        <f t="shared" si="4"/>
        <v>0</v>
      </c>
    </row>
    <row r="45" spans="1:8" x14ac:dyDescent="0.2">
      <c r="A45" s="132" t="s">
        <v>903</v>
      </c>
      <c r="B45" s="132" t="str">
        <f t="shared" si="0"/>
        <v/>
      </c>
      <c r="C45" s="132" t="str">
        <f t="shared" si="1"/>
        <v xml:space="preserve">, </v>
      </c>
      <c r="D45" s="132" t="str">
        <f t="shared" si="2"/>
        <v/>
      </c>
      <c r="E45" s="154" t="str">
        <f t="shared" si="3"/>
        <v/>
      </c>
      <c r="F45" s="132"/>
      <c r="G45" s="132"/>
      <c r="H45" s="132">
        <f t="shared" si="4"/>
        <v>0</v>
      </c>
    </row>
    <row r="46" spans="1:8" x14ac:dyDescent="0.2">
      <c r="A46" s="132" t="s">
        <v>904</v>
      </c>
      <c r="B46" s="132" t="str">
        <f t="shared" si="0"/>
        <v/>
      </c>
      <c r="C46" s="132" t="str">
        <f t="shared" si="1"/>
        <v xml:space="preserve">, </v>
      </c>
      <c r="D46" s="132" t="str">
        <f t="shared" si="2"/>
        <v/>
      </c>
      <c r="E46" s="154" t="str">
        <f t="shared" si="3"/>
        <v/>
      </c>
      <c r="F46" s="132"/>
      <c r="G46" s="132"/>
      <c r="H46" s="132">
        <f t="shared" si="4"/>
        <v>0</v>
      </c>
    </row>
    <row r="47" spans="1:8" x14ac:dyDescent="0.2">
      <c r="A47" s="132" t="s">
        <v>905</v>
      </c>
      <c r="B47" s="132" t="str">
        <f t="shared" si="0"/>
        <v/>
      </c>
      <c r="C47" s="132" t="str">
        <f t="shared" si="1"/>
        <v xml:space="preserve">, </v>
      </c>
      <c r="D47" s="132" t="str">
        <f t="shared" si="2"/>
        <v/>
      </c>
      <c r="E47" s="154" t="str">
        <f t="shared" si="3"/>
        <v/>
      </c>
      <c r="F47" s="132"/>
      <c r="G47" s="132"/>
      <c r="H47" s="132">
        <f t="shared" si="4"/>
        <v>0</v>
      </c>
    </row>
    <row r="48" spans="1:8" x14ac:dyDescent="0.2">
      <c r="A48" s="132" t="s">
        <v>906</v>
      </c>
      <c r="B48" s="132" t="str">
        <f t="shared" si="0"/>
        <v/>
      </c>
      <c r="C48" s="132" t="str">
        <f t="shared" si="1"/>
        <v xml:space="preserve">, </v>
      </c>
      <c r="D48" s="132" t="str">
        <f t="shared" si="2"/>
        <v/>
      </c>
      <c r="E48" s="154" t="str">
        <f t="shared" si="3"/>
        <v/>
      </c>
      <c r="F48" s="132"/>
      <c r="G48" s="132"/>
      <c r="H48" s="132">
        <f t="shared" si="4"/>
        <v>0</v>
      </c>
    </row>
    <row r="49" spans="1:8" x14ac:dyDescent="0.2">
      <c r="A49" s="132" t="s">
        <v>907</v>
      </c>
      <c r="B49" s="132" t="str">
        <f t="shared" si="0"/>
        <v/>
      </c>
      <c r="C49" s="132" t="str">
        <f t="shared" si="1"/>
        <v xml:space="preserve">, </v>
      </c>
      <c r="D49" s="132" t="str">
        <f t="shared" si="2"/>
        <v/>
      </c>
      <c r="E49" s="154" t="str">
        <f t="shared" si="3"/>
        <v/>
      </c>
      <c r="F49" s="132"/>
      <c r="G49" s="132"/>
      <c r="H49" s="132">
        <f t="shared" si="4"/>
        <v>0</v>
      </c>
    </row>
    <row r="50" spans="1:8" x14ac:dyDescent="0.2">
      <c r="A50" s="132" t="s">
        <v>536</v>
      </c>
      <c r="B50" s="132" t="str">
        <f t="shared" si="0"/>
        <v/>
      </c>
      <c r="C50" s="132" t="str">
        <f t="shared" si="1"/>
        <v xml:space="preserve">, </v>
      </c>
      <c r="D50" s="132" t="str">
        <f t="shared" si="2"/>
        <v/>
      </c>
      <c r="E50" s="154" t="str">
        <f t="shared" si="3"/>
        <v/>
      </c>
      <c r="F50" s="132"/>
      <c r="G50" s="132"/>
      <c r="H50" s="132">
        <f t="shared" si="4"/>
        <v>0</v>
      </c>
    </row>
    <row r="51" spans="1:8" x14ac:dyDescent="0.2">
      <c r="A51" s="132" t="s">
        <v>537</v>
      </c>
      <c r="B51" s="132" t="str">
        <f t="shared" si="0"/>
        <v/>
      </c>
      <c r="C51" s="132" t="str">
        <f t="shared" si="1"/>
        <v xml:space="preserve">, </v>
      </c>
      <c r="D51" s="132" t="str">
        <f t="shared" si="2"/>
        <v/>
      </c>
      <c r="E51" s="154" t="str">
        <f t="shared" si="3"/>
        <v/>
      </c>
      <c r="F51" s="132"/>
      <c r="G51" s="132"/>
      <c r="H51" s="132">
        <f t="shared" si="4"/>
        <v>0</v>
      </c>
    </row>
    <row r="52" spans="1:8" x14ac:dyDescent="0.2">
      <c r="A52" s="132" t="s">
        <v>538</v>
      </c>
      <c r="B52" s="132" t="str">
        <f t="shared" si="0"/>
        <v/>
      </c>
      <c r="C52" s="132" t="str">
        <f t="shared" si="1"/>
        <v xml:space="preserve">, </v>
      </c>
      <c r="D52" s="132" t="str">
        <f t="shared" si="2"/>
        <v/>
      </c>
      <c r="E52" s="154" t="str">
        <f t="shared" si="3"/>
        <v/>
      </c>
      <c r="F52" s="132"/>
      <c r="G52" s="132"/>
      <c r="H52" s="132">
        <f t="shared" si="4"/>
        <v>0</v>
      </c>
    </row>
    <row r="53" spans="1:8" x14ac:dyDescent="0.2">
      <c r="A53" s="132" t="s">
        <v>539</v>
      </c>
      <c r="B53" s="132" t="str">
        <f t="shared" si="0"/>
        <v/>
      </c>
      <c r="C53" s="132" t="str">
        <f t="shared" si="1"/>
        <v xml:space="preserve">, </v>
      </c>
      <c r="D53" s="132" t="str">
        <f t="shared" si="2"/>
        <v/>
      </c>
      <c r="E53" s="154" t="str">
        <f t="shared" si="3"/>
        <v/>
      </c>
      <c r="F53" s="132"/>
      <c r="G53" s="132"/>
      <c r="H53" s="132">
        <f t="shared" si="4"/>
        <v>0</v>
      </c>
    </row>
    <row r="54" spans="1:8" x14ac:dyDescent="0.2">
      <c r="A54" s="132" t="s">
        <v>540</v>
      </c>
      <c r="B54" s="132" t="str">
        <f t="shared" si="0"/>
        <v/>
      </c>
      <c r="C54" s="132" t="str">
        <f t="shared" si="1"/>
        <v xml:space="preserve">, </v>
      </c>
      <c r="D54" s="132" t="str">
        <f t="shared" si="2"/>
        <v/>
      </c>
      <c r="E54" s="154" t="str">
        <f t="shared" si="3"/>
        <v/>
      </c>
      <c r="F54" s="132"/>
      <c r="G54" s="132"/>
      <c r="H54" s="132">
        <f t="shared" si="4"/>
        <v>0</v>
      </c>
    </row>
    <row r="55" spans="1:8" x14ac:dyDescent="0.2">
      <c r="A55" s="132" t="s">
        <v>541</v>
      </c>
      <c r="B55" s="132" t="str">
        <f t="shared" si="0"/>
        <v/>
      </c>
      <c r="C55" s="132" t="str">
        <f t="shared" si="1"/>
        <v xml:space="preserve">, </v>
      </c>
      <c r="D55" s="132" t="str">
        <f t="shared" si="2"/>
        <v/>
      </c>
      <c r="E55" s="154" t="str">
        <f t="shared" si="3"/>
        <v/>
      </c>
      <c r="F55" s="132"/>
      <c r="G55" s="132"/>
      <c r="H55" s="132">
        <f t="shared" si="4"/>
        <v>0</v>
      </c>
    </row>
    <row r="56" spans="1:8" x14ac:dyDescent="0.2">
      <c r="A56" s="132" t="s">
        <v>542</v>
      </c>
      <c r="B56" s="132" t="str">
        <f t="shared" si="0"/>
        <v/>
      </c>
      <c r="C56" s="132" t="str">
        <f t="shared" si="1"/>
        <v xml:space="preserve">, </v>
      </c>
      <c r="D56" s="132" t="str">
        <f t="shared" si="2"/>
        <v/>
      </c>
      <c r="E56" s="154" t="str">
        <f t="shared" si="3"/>
        <v/>
      </c>
      <c r="F56" s="132"/>
      <c r="G56" s="132"/>
      <c r="H56" s="132">
        <f t="shared" si="4"/>
        <v>0</v>
      </c>
    </row>
    <row r="57" spans="1:8" x14ac:dyDescent="0.2">
      <c r="A57" s="132" t="s">
        <v>543</v>
      </c>
      <c r="B57" s="132" t="str">
        <f t="shared" si="0"/>
        <v/>
      </c>
      <c r="C57" s="132" t="str">
        <f t="shared" si="1"/>
        <v xml:space="preserve">, </v>
      </c>
      <c r="D57" s="132" t="str">
        <f t="shared" si="2"/>
        <v/>
      </c>
      <c r="E57" s="154" t="str">
        <f t="shared" si="3"/>
        <v/>
      </c>
      <c r="F57" s="132"/>
      <c r="G57" s="132"/>
      <c r="H57" s="132">
        <f t="shared" si="4"/>
        <v>0</v>
      </c>
    </row>
    <row r="58" spans="1:8" x14ac:dyDescent="0.2">
      <c r="A58" s="132" t="s">
        <v>544</v>
      </c>
      <c r="B58" s="132" t="str">
        <f t="shared" si="0"/>
        <v/>
      </c>
      <c r="C58" s="132" t="str">
        <f t="shared" si="1"/>
        <v xml:space="preserve">, </v>
      </c>
      <c r="D58" s="132" t="str">
        <f t="shared" si="2"/>
        <v/>
      </c>
      <c r="E58" s="154" t="str">
        <f t="shared" si="3"/>
        <v/>
      </c>
      <c r="F58" s="132"/>
      <c r="G58" s="132"/>
      <c r="H58" s="132">
        <f t="shared" si="4"/>
        <v>0</v>
      </c>
    </row>
    <row r="59" spans="1:8" x14ac:dyDescent="0.2">
      <c r="A59" s="132" t="s">
        <v>545</v>
      </c>
      <c r="B59" s="132" t="str">
        <f t="shared" si="0"/>
        <v/>
      </c>
      <c r="C59" s="132" t="str">
        <f t="shared" si="1"/>
        <v xml:space="preserve">, </v>
      </c>
      <c r="D59" s="132" t="str">
        <f t="shared" si="2"/>
        <v/>
      </c>
      <c r="E59" s="154" t="str">
        <f t="shared" si="3"/>
        <v/>
      </c>
      <c r="F59" s="132"/>
      <c r="G59" s="132"/>
      <c r="H59" s="132">
        <f t="shared" si="4"/>
        <v>0</v>
      </c>
    </row>
    <row r="60" spans="1:8" x14ac:dyDescent="0.2">
      <c r="A60" s="132" t="s">
        <v>546</v>
      </c>
      <c r="B60" s="132" t="str">
        <f t="shared" si="0"/>
        <v/>
      </c>
      <c r="C60" s="132" t="str">
        <f t="shared" si="1"/>
        <v xml:space="preserve">, </v>
      </c>
      <c r="D60" s="132" t="str">
        <f t="shared" si="2"/>
        <v/>
      </c>
      <c r="E60" s="154" t="str">
        <f t="shared" si="3"/>
        <v/>
      </c>
      <c r="F60" s="132"/>
      <c r="G60" s="132"/>
      <c r="H60" s="132">
        <f t="shared" si="4"/>
        <v>0</v>
      </c>
    </row>
    <row r="61" spans="1:8" x14ac:dyDescent="0.2">
      <c r="A61" s="132" t="s">
        <v>547</v>
      </c>
      <c r="B61" s="132" t="str">
        <f t="shared" si="0"/>
        <v/>
      </c>
      <c r="C61" s="132" t="str">
        <f t="shared" si="1"/>
        <v xml:space="preserve">, </v>
      </c>
      <c r="D61" s="132" t="str">
        <f t="shared" si="2"/>
        <v/>
      </c>
      <c r="E61" s="154" t="str">
        <f t="shared" si="3"/>
        <v/>
      </c>
      <c r="F61" s="132"/>
      <c r="G61" s="132"/>
      <c r="H61" s="132">
        <f t="shared" si="4"/>
        <v>0</v>
      </c>
    </row>
    <row r="62" spans="1:8" x14ac:dyDescent="0.2">
      <c r="A62" s="132" t="s">
        <v>740</v>
      </c>
      <c r="B62" s="132" t="str">
        <f t="shared" si="0"/>
        <v/>
      </c>
      <c r="C62" s="132" t="str">
        <f t="shared" si="1"/>
        <v xml:space="preserve">, </v>
      </c>
      <c r="D62" s="132" t="str">
        <f t="shared" si="2"/>
        <v/>
      </c>
      <c r="E62" s="154" t="str">
        <f t="shared" si="3"/>
        <v/>
      </c>
      <c r="F62" s="132"/>
      <c r="G62" s="132"/>
      <c r="H62" s="132">
        <f t="shared" si="4"/>
        <v>0</v>
      </c>
    </row>
    <row r="63" spans="1:8" x14ac:dyDescent="0.2">
      <c r="A63" s="132" t="s">
        <v>741</v>
      </c>
      <c r="B63" s="132" t="str">
        <f t="shared" si="0"/>
        <v/>
      </c>
      <c r="C63" s="132" t="str">
        <f t="shared" si="1"/>
        <v xml:space="preserve">, </v>
      </c>
      <c r="D63" s="132" t="str">
        <f t="shared" si="2"/>
        <v/>
      </c>
      <c r="E63" s="154" t="str">
        <f t="shared" si="3"/>
        <v/>
      </c>
      <c r="F63" s="132"/>
      <c r="G63" s="132"/>
      <c r="H63" s="132">
        <f t="shared" si="4"/>
        <v>0</v>
      </c>
    </row>
    <row r="64" spans="1:8" x14ac:dyDescent="0.2">
      <c r="A64" s="132" t="s">
        <v>742</v>
      </c>
      <c r="B64" s="132" t="str">
        <f t="shared" si="0"/>
        <v/>
      </c>
      <c r="C64" s="132" t="str">
        <f t="shared" si="1"/>
        <v xml:space="preserve">, </v>
      </c>
      <c r="D64" s="132" t="str">
        <f t="shared" si="2"/>
        <v/>
      </c>
      <c r="E64" s="154" t="str">
        <f t="shared" si="3"/>
        <v/>
      </c>
      <c r="F64" s="132"/>
      <c r="G64" s="132"/>
      <c r="H64" s="132">
        <f t="shared" si="4"/>
        <v>0</v>
      </c>
    </row>
    <row r="65" spans="1:8" x14ac:dyDescent="0.2">
      <c r="A65" s="132" t="s">
        <v>743</v>
      </c>
      <c r="B65" s="132" t="str">
        <f t="shared" si="0"/>
        <v/>
      </c>
      <c r="C65" s="132" t="str">
        <f t="shared" si="1"/>
        <v xml:space="preserve">, </v>
      </c>
      <c r="D65" s="132" t="str">
        <f t="shared" si="2"/>
        <v/>
      </c>
      <c r="E65" s="154" t="str">
        <f t="shared" si="3"/>
        <v/>
      </c>
      <c r="F65" s="132"/>
      <c r="G65" s="132"/>
      <c r="H65" s="132">
        <f t="shared" si="4"/>
        <v>0</v>
      </c>
    </row>
    <row r="66" spans="1:8" x14ac:dyDescent="0.2">
      <c r="A66" s="132" t="s">
        <v>908</v>
      </c>
      <c r="B66" s="132" t="str">
        <f t="shared" ref="B66:B129" si="5">IF(LEN(VLOOKUP($A66,playerDetails,7,FALSE))=0,"",VLOOKUP($A66,playerDetails,7,FALSE))</f>
        <v/>
      </c>
      <c r="C66" s="132" t="str">
        <f t="shared" ref="C66:C129" si="6">IF(LEN(VLOOKUP($A66,playerDetails,9,FALSE))=0,"",VLOOKUP($A66,playerDetails,9,FALSE))</f>
        <v xml:space="preserve">, </v>
      </c>
      <c r="D66" s="132" t="str">
        <f t="shared" ref="D66:D129" si="7">IF(LEN(VLOOKUP($A66,playerDetails,6,FALSE))=0,"",VLOOKUP($A66,playerDetails,6,FALSE))</f>
        <v/>
      </c>
      <c r="E66" s="154" t="str">
        <f t="shared" ref="E66:E129" si="8">IF(LEN(VLOOKUP($A66,playerDetails,5,FALSE))=0,"",VLOOKUP($A66,playerDetails,5,FALSE))</f>
        <v/>
      </c>
      <c r="F66" s="132"/>
      <c r="G66" s="132"/>
      <c r="H66" s="132">
        <f t="shared" ref="H66:H129" si="9">VLOOKUP(LEFT($A66,1),TeamLookup,2,FALSE)</f>
        <v>0</v>
      </c>
    </row>
    <row r="67" spans="1:8" x14ac:dyDescent="0.2">
      <c r="A67" s="132" t="s">
        <v>909</v>
      </c>
      <c r="B67" s="132" t="str">
        <f t="shared" si="5"/>
        <v/>
      </c>
      <c r="C67" s="132" t="str">
        <f t="shared" si="6"/>
        <v xml:space="preserve">, </v>
      </c>
      <c r="D67" s="132" t="str">
        <f t="shared" si="7"/>
        <v/>
      </c>
      <c r="E67" s="154" t="str">
        <f t="shared" si="8"/>
        <v/>
      </c>
      <c r="F67" s="132"/>
      <c r="G67" s="132"/>
      <c r="H67" s="132">
        <f t="shared" si="9"/>
        <v>0</v>
      </c>
    </row>
    <row r="68" spans="1:8" x14ac:dyDescent="0.2">
      <c r="A68" s="132" t="s">
        <v>910</v>
      </c>
      <c r="B68" s="132" t="str">
        <f t="shared" si="5"/>
        <v/>
      </c>
      <c r="C68" s="132" t="str">
        <f t="shared" si="6"/>
        <v xml:space="preserve">, </v>
      </c>
      <c r="D68" s="132" t="str">
        <f t="shared" si="7"/>
        <v/>
      </c>
      <c r="E68" s="154" t="str">
        <f t="shared" si="8"/>
        <v/>
      </c>
      <c r="F68" s="132"/>
      <c r="G68" s="132"/>
      <c r="H68" s="132">
        <f t="shared" si="9"/>
        <v>0</v>
      </c>
    </row>
    <row r="69" spans="1:8" x14ac:dyDescent="0.2">
      <c r="A69" s="132" t="s">
        <v>911</v>
      </c>
      <c r="B69" s="132" t="str">
        <f t="shared" si="5"/>
        <v/>
      </c>
      <c r="C69" s="132" t="str">
        <f t="shared" si="6"/>
        <v xml:space="preserve">, </v>
      </c>
      <c r="D69" s="132" t="str">
        <f t="shared" si="7"/>
        <v/>
      </c>
      <c r="E69" s="154" t="str">
        <f t="shared" si="8"/>
        <v/>
      </c>
      <c r="F69" s="132"/>
      <c r="G69" s="132"/>
      <c r="H69" s="132">
        <f t="shared" si="9"/>
        <v>0</v>
      </c>
    </row>
    <row r="70" spans="1:8" x14ac:dyDescent="0.2">
      <c r="A70" s="132" t="s">
        <v>912</v>
      </c>
      <c r="B70" s="132" t="str">
        <f t="shared" si="5"/>
        <v/>
      </c>
      <c r="C70" s="132" t="str">
        <f t="shared" si="6"/>
        <v xml:space="preserve">, </v>
      </c>
      <c r="D70" s="132" t="str">
        <f t="shared" si="7"/>
        <v/>
      </c>
      <c r="E70" s="154" t="str">
        <f t="shared" si="8"/>
        <v/>
      </c>
      <c r="F70" s="132"/>
      <c r="G70" s="132"/>
      <c r="H70" s="132">
        <f t="shared" si="9"/>
        <v>0</v>
      </c>
    </row>
    <row r="71" spans="1:8" x14ac:dyDescent="0.2">
      <c r="A71" s="132" t="s">
        <v>913</v>
      </c>
      <c r="B71" s="132" t="str">
        <f t="shared" si="5"/>
        <v/>
      </c>
      <c r="C71" s="132" t="str">
        <f t="shared" si="6"/>
        <v xml:space="preserve">, </v>
      </c>
      <c r="D71" s="132" t="str">
        <f t="shared" si="7"/>
        <v/>
      </c>
      <c r="E71" s="154" t="str">
        <f t="shared" si="8"/>
        <v/>
      </c>
      <c r="F71" s="132"/>
      <c r="G71" s="132"/>
      <c r="H71" s="132">
        <f t="shared" si="9"/>
        <v>0</v>
      </c>
    </row>
    <row r="72" spans="1:8" x14ac:dyDescent="0.2">
      <c r="A72" s="132" t="s">
        <v>914</v>
      </c>
      <c r="B72" s="132" t="str">
        <f t="shared" si="5"/>
        <v/>
      </c>
      <c r="C72" s="132" t="str">
        <f t="shared" si="6"/>
        <v xml:space="preserve">, </v>
      </c>
      <c r="D72" s="132" t="str">
        <f t="shared" si="7"/>
        <v/>
      </c>
      <c r="E72" s="154" t="str">
        <f t="shared" si="8"/>
        <v/>
      </c>
      <c r="F72" s="132"/>
      <c r="G72" s="132"/>
      <c r="H72" s="132">
        <f t="shared" si="9"/>
        <v>0</v>
      </c>
    </row>
    <row r="73" spans="1:8" x14ac:dyDescent="0.2">
      <c r="A73" s="132" t="s">
        <v>915</v>
      </c>
      <c r="B73" s="132" t="str">
        <f t="shared" si="5"/>
        <v/>
      </c>
      <c r="C73" s="132" t="str">
        <f t="shared" si="6"/>
        <v xml:space="preserve">, </v>
      </c>
      <c r="D73" s="132" t="str">
        <f t="shared" si="7"/>
        <v/>
      </c>
      <c r="E73" s="154" t="str">
        <f t="shared" si="8"/>
        <v/>
      </c>
      <c r="F73" s="132"/>
      <c r="G73" s="132"/>
      <c r="H73" s="132">
        <f t="shared" si="9"/>
        <v>0</v>
      </c>
    </row>
    <row r="74" spans="1:8" x14ac:dyDescent="0.2">
      <c r="A74" s="132" t="s">
        <v>548</v>
      </c>
      <c r="B74" s="132" t="str">
        <f t="shared" si="5"/>
        <v/>
      </c>
      <c r="C74" s="132" t="str">
        <f t="shared" si="6"/>
        <v xml:space="preserve">, </v>
      </c>
      <c r="D74" s="132" t="str">
        <f t="shared" si="7"/>
        <v/>
      </c>
      <c r="E74" s="154" t="str">
        <f t="shared" si="8"/>
        <v/>
      </c>
      <c r="F74" s="132"/>
      <c r="G74" s="132"/>
      <c r="H74" s="132">
        <f t="shared" si="9"/>
        <v>0</v>
      </c>
    </row>
    <row r="75" spans="1:8" x14ac:dyDescent="0.2">
      <c r="A75" s="132" t="s">
        <v>549</v>
      </c>
      <c r="B75" s="132" t="str">
        <f t="shared" si="5"/>
        <v/>
      </c>
      <c r="C75" s="132" t="str">
        <f t="shared" si="6"/>
        <v xml:space="preserve">, </v>
      </c>
      <c r="D75" s="132" t="str">
        <f t="shared" si="7"/>
        <v/>
      </c>
      <c r="E75" s="154" t="str">
        <f t="shared" si="8"/>
        <v/>
      </c>
      <c r="F75" s="132"/>
      <c r="G75" s="132"/>
      <c r="H75" s="132">
        <f t="shared" si="9"/>
        <v>0</v>
      </c>
    </row>
    <row r="76" spans="1:8" x14ac:dyDescent="0.2">
      <c r="A76" s="132" t="s">
        <v>550</v>
      </c>
      <c r="B76" s="132" t="str">
        <f t="shared" si="5"/>
        <v/>
      </c>
      <c r="C76" s="132" t="str">
        <f t="shared" si="6"/>
        <v xml:space="preserve">, </v>
      </c>
      <c r="D76" s="132" t="str">
        <f t="shared" si="7"/>
        <v/>
      </c>
      <c r="E76" s="154" t="str">
        <f t="shared" si="8"/>
        <v/>
      </c>
      <c r="F76" s="132"/>
      <c r="G76" s="132"/>
      <c r="H76" s="132">
        <f t="shared" si="9"/>
        <v>0</v>
      </c>
    </row>
    <row r="77" spans="1:8" x14ac:dyDescent="0.2">
      <c r="A77" s="132" t="s">
        <v>551</v>
      </c>
      <c r="B77" s="132" t="str">
        <f t="shared" si="5"/>
        <v/>
      </c>
      <c r="C77" s="132" t="str">
        <f t="shared" si="6"/>
        <v xml:space="preserve">, </v>
      </c>
      <c r="D77" s="132" t="str">
        <f t="shared" si="7"/>
        <v/>
      </c>
      <c r="E77" s="154" t="str">
        <f t="shared" si="8"/>
        <v/>
      </c>
      <c r="F77" s="132"/>
      <c r="G77" s="132"/>
      <c r="H77" s="132">
        <f t="shared" si="9"/>
        <v>0</v>
      </c>
    </row>
    <row r="78" spans="1:8" x14ac:dyDescent="0.2">
      <c r="A78" s="132" t="s">
        <v>552</v>
      </c>
      <c r="B78" s="132" t="str">
        <f t="shared" si="5"/>
        <v/>
      </c>
      <c r="C78" s="132" t="str">
        <f t="shared" si="6"/>
        <v xml:space="preserve">, </v>
      </c>
      <c r="D78" s="132" t="str">
        <f t="shared" si="7"/>
        <v/>
      </c>
      <c r="E78" s="154" t="str">
        <f t="shared" si="8"/>
        <v/>
      </c>
      <c r="F78" s="132"/>
      <c r="G78" s="132"/>
      <c r="H78" s="132">
        <f t="shared" si="9"/>
        <v>0</v>
      </c>
    </row>
    <row r="79" spans="1:8" x14ac:dyDescent="0.2">
      <c r="A79" s="132" t="s">
        <v>553</v>
      </c>
      <c r="B79" s="132" t="str">
        <f t="shared" si="5"/>
        <v/>
      </c>
      <c r="C79" s="132" t="str">
        <f t="shared" si="6"/>
        <v xml:space="preserve">, </v>
      </c>
      <c r="D79" s="132" t="str">
        <f t="shared" si="7"/>
        <v/>
      </c>
      <c r="E79" s="154" t="str">
        <f t="shared" si="8"/>
        <v/>
      </c>
      <c r="F79" s="132"/>
      <c r="G79" s="132"/>
      <c r="H79" s="132">
        <f t="shared" si="9"/>
        <v>0</v>
      </c>
    </row>
    <row r="80" spans="1:8" x14ac:dyDescent="0.2">
      <c r="A80" s="132" t="s">
        <v>554</v>
      </c>
      <c r="B80" s="132" t="str">
        <f t="shared" si="5"/>
        <v/>
      </c>
      <c r="C80" s="132" t="str">
        <f t="shared" si="6"/>
        <v xml:space="preserve">, </v>
      </c>
      <c r="D80" s="132" t="str">
        <f t="shared" si="7"/>
        <v/>
      </c>
      <c r="E80" s="154" t="str">
        <f t="shared" si="8"/>
        <v/>
      </c>
      <c r="F80" s="132"/>
      <c r="G80" s="132"/>
      <c r="H80" s="132">
        <f t="shared" si="9"/>
        <v>0</v>
      </c>
    </row>
    <row r="81" spans="1:8" x14ac:dyDescent="0.2">
      <c r="A81" s="132" t="s">
        <v>555</v>
      </c>
      <c r="B81" s="132" t="str">
        <f t="shared" si="5"/>
        <v/>
      </c>
      <c r="C81" s="132" t="str">
        <f t="shared" si="6"/>
        <v xml:space="preserve">, </v>
      </c>
      <c r="D81" s="132" t="str">
        <f t="shared" si="7"/>
        <v/>
      </c>
      <c r="E81" s="154" t="str">
        <f t="shared" si="8"/>
        <v/>
      </c>
      <c r="F81" s="132"/>
      <c r="G81" s="132"/>
      <c r="H81" s="132">
        <f t="shared" si="9"/>
        <v>0</v>
      </c>
    </row>
    <row r="82" spans="1:8" x14ac:dyDescent="0.2">
      <c r="A82" s="132" t="s">
        <v>556</v>
      </c>
      <c r="B82" s="132" t="str">
        <f t="shared" si="5"/>
        <v/>
      </c>
      <c r="C82" s="132" t="str">
        <f t="shared" si="6"/>
        <v xml:space="preserve">, </v>
      </c>
      <c r="D82" s="132" t="str">
        <f t="shared" si="7"/>
        <v/>
      </c>
      <c r="E82" s="154" t="str">
        <f t="shared" si="8"/>
        <v/>
      </c>
      <c r="F82" s="132"/>
      <c r="G82" s="132"/>
      <c r="H82" s="132">
        <f t="shared" si="9"/>
        <v>0</v>
      </c>
    </row>
    <row r="83" spans="1:8" x14ac:dyDescent="0.2">
      <c r="A83" s="132" t="s">
        <v>557</v>
      </c>
      <c r="B83" s="132" t="str">
        <f t="shared" si="5"/>
        <v/>
      </c>
      <c r="C83" s="132" t="str">
        <f t="shared" si="6"/>
        <v xml:space="preserve">, </v>
      </c>
      <c r="D83" s="132" t="str">
        <f t="shared" si="7"/>
        <v/>
      </c>
      <c r="E83" s="154" t="str">
        <f t="shared" si="8"/>
        <v/>
      </c>
      <c r="F83" s="132"/>
      <c r="G83" s="132"/>
      <c r="H83" s="132">
        <f t="shared" si="9"/>
        <v>0</v>
      </c>
    </row>
    <row r="84" spans="1:8" x14ac:dyDescent="0.2">
      <c r="A84" s="132" t="s">
        <v>558</v>
      </c>
      <c r="B84" s="132" t="str">
        <f t="shared" si="5"/>
        <v/>
      </c>
      <c r="C84" s="132" t="str">
        <f t="shared" si="6"/>
        <v xml:space="preserve">, </v>
      </c>
      <c r="D84" s="132" t="str">
        <f t="shared" si="7"/>
        <v/>
      </c>
      <c r="E84" s="154" t="str">
        <f t="shared" si="8"/>
        <v/>
      </c>
      <c r="F84" s="132"/>
      <c r="G84" s="132"/>
      <c r="H84" s="132">
        <f t="shared" si="9"/>
        <v>0</v>
      </c>
    </row>
    <row r="85" spans="1:8" x14ac:dyDescent="0.2">
      <c r="A85" s="132" t="s">
        <v>559</v>
      </c>
      <c r="B85" s="132" t="str">
        <f t="shared" si="5"/>
        <v/>
      </c>
      <c r="C85" s="132" t="str">
        <f t="shared" si="6"/>
        <v xml:space="preserve">, </v>
      </c>
      <c r="D85" s="132" t="str">
        <f t="shared" si="7"/>
        <v/>
      </c>
      <c r="E85" s="154" t="str">
        <f t="shared" si="8"/>
        <v/>
      </c>
      <c r="F85" s="132"/>
      <c r="G85" s="132"/>
      <c r="H85" s="132">
        <f t="shared" si="9"/>
        <v>0</v>
      </c>
    </row>
    <row r="86" spans="1:8" x14ac:dyDescent="0.2">
      <c r="A86" s="132" t="s">
        <v>744</v>
      </c>
      <c r="B86" s="132" t="str">
        <f t="shared" si="5"/>
        <v/>
      </c>
      <c r="C86" s="132" t="str">
        <f t="shared" si="6"/>
        <v xml:space="preserve">, </v>
      </c>
      <c r="D86" s="132" t="str">
        <f t="shared" si="7"/>
        <v/>
      </c>
      <c r="E86" s="154" t="str">
        <f t="shared" si="8"/>
        <v/>
      </c>
      <c r="F86" s="132"/>
      <c r="G86" s="132"/>
      <c r="H86" s="132">
        <f t="shared" si="9"/>
        <v>0</v>
      </c>
    </row>
    <row r="87" spans="1:8" x14ac:dyDescent="0.2">
      <c r="A87" s="132" t="s">
        <v>745</v>
      </c>
      <c r="B87" s="132" t="str">
        <f t="shared" si="5"/>
        <v/>
      </c>
      <c r="C87" s="132" t="str">
        <f t="shared" si="6"/>
        <v xml:space="preserve">, </v>
      </c>
      <c r="D87" s="132" t="str">
        <f t="shared" si="7"/>
        <v/>
      </c>
      <c r="E87" s="154" t="str">
        <f t="shared" si="8"/>
        <v/>
      </c>
      <c r="F87" s="132"/>
      <c r="G87" s="132"/>
      <c r="H87" s="132">
        <f t="shared" si="9"/>
        <v>0</v>
      </c>
    </row>
    <row r="88" spans="1:8" x14ac:dyDescent="0.2">
      <c r="A88" s="132" t="s">
        <v>746</v>
      </c>
      <c r="B88" s="132" t="str">
        <f t="shared" si="5"/>
        <v/>
      </c>
      <c r="C88" s="132" t="str">
        <f t="shared" si="6"/>
        <v xml:space="preserve">, </v>
      </c>
      <c r="D88" s="132" t="str">
        <f t="shared" si="7"/>
        <v/>
      </c>
      <c r="E88" s="154" t="str">
        <f t="shared" si="8"/>
        <v/>
      </c>
      <c r="F88" s="132"/>
      <c r="G88" s="132"/>
      <c r="H88" s="132">
        <f t="shared" si="9"/>
        <v>0</v>
      </c>
    </row>
    <row r="89" spans="1:8" x14ac:dyDescent="0.2">
      <c r="A89" s="132" t="s">
        <v>747</v>
      </c>
      <c r="B89" s="132" t="str">
        <f t="shared" si="5"/>
        <v/>
      </c>
      <c r="C89" s="132" t="str">
        <f t="shared" si="6"/>
        <v xml:space="preserve">, </v>
      </c>
      <c r="D89" s="132" t="str">
        <f t="shared" si="7"/>
        <v/>
      </c>
      <c r="E89" s="154" t="str">
        <f t="shared" si="8"/>
        <v/>
      </c>
      <c r="F89" s="132"/>
      <c r="G89" s="132"/>
      <c r="H89" s="132">
        <f t="shared" si="9"/>
        <v>0</v>
      </c>
    </row>
    <row r="90" spans="1:8" x14ac:dyDescent="0.2">
      <c r="A90" s="132" t="s">
        <v>916</v>
      </c>
      <c r="B90" s="132" t="str">
        <f t="shared" si="5"/>
        <v/>
      </c>
      <c r="C90" s="132" t="str">
        <f t="shared" si="6"/>
        <v xml:space="preserve">, </v>
      </c>
      <c r="D90" s="132" t="str">
        <f t="shared" si="7"/>
        <v/>
      </c>
      <c r="E90" s="154" t="str">
        <f t="shared" si="8"/>
        <v/>
      </c>
      <c r="F90" s="132"/>
      <c r="G90" s="132"/>
      <c r="H90" s="132">
        <f t="shared" si="9"/>
        <v>0</v>
      </c>
    </row>
    <row r="91" spans="1:8" x14ac:dyDescent="0.2">
      <c r="A91" s="132" t="s">
        <v>917</v>
      </c>
      <c r="B91" s="132" t="str">
        <f t="shared" si="5"/>
        <v/>
      </c>
      <c r="C91" s="132" t="str">
        <f t="shared" si="6"/>
        <v xml:space="preserve">, </v>
      </c>
      <c r="D91" s="132" t="str">
        <f t="shared" si="7"/>
        <v/>
      </c>
      <c r="E91" s="154" t="str">
        <f t="shared" si="8"/>
        <v/>
      </c>
      <c r="F91" s="132"/>
      <c r="G91" s="132"/>
      <c r="H91" s="132">
        <f t="shared" si="9"/>
        <v>0</v>
      </c>
    </row>
    <row r="92" spans="1:8" x14ac:dyDescent="0.2">
      <c r="A92" s="132" t="s">
        <v>918</v>
      </c>
      <c r="B92" s="132" t="str">
        <f t="shared" si="5"/>
        <v/>
      </c>
      <c r="C92" s="132" t="str">
        <f t="shared" si="6"/>
        <v xml:space="preserve">, </v>
      </c>
      <c r="D92" s="132" t="str">
        <f t="shared" si="7"/>
        <v/>
      </c>
      <c r="E92" s="154" t="str">
        <f t="shared" si="8"/>
        <v/>
      </c>
      <c r="F92" s="132"/>
      <c r="G92" s="132"/>
      <c r="H92" s="132">
        <f t="shared" si="9"/>
        <v>0</v>
      </c>
    </row>
    <row r="93" spans="1:8" x14ac:dyDescent="0.2">
      <c r="A93" s="132" t="s">
        <v>919</v>
      </c>
      <c r="B93" s="132" t="str">
        <f t="shared" si="5"/>
        <v/>
      </c>
      <c r="C93" s="132" t="str">
        <f t="shared" si="6"/>
        <v xml:space="preserve">, </v>
      </c>
      <c r="D93" s="132" t="str">
        <f t="shared" si="7"/>
        <v/>
      </c>
      <c r="E93" s="154" t="str">
        <f t="shared" si="8"/>
        <v/>
      </c>
      <c r="F93" s="132"/>
      <c r="G93" s="132"/>
      <c r="H93" s="132">
        <f t="shared" si="9"/>
        <v>0</v>
      </c>
    </row>
    <row r="94" spans="1:8" x14ac:dyDescent="0.2">
      <c r="A94" s="132" t="s">
        <v>920</v>
      </c>
      <c r="B94" s="132" t="str">
        <f t="shared" si="5"/>
        <v/>
      </c>
      <c r="C94" s="132" t="str">
        <f t="shared" si="6"/>
        <v xml:space="preserve">, </v>
      </c>
      <c r="D94" s="132" t="str">
        <f t="shared" si="7"/>
        <v/>
      </c>
      <c r="E94" s="154" t="str">
        <f t="shared" si="8"/>
        <v/>
      </c>
      <c r="F94" s="132"/>
      <c r="G94" s="132"/>
      <c r="H94" s="132">
        <f t="shared" si="9"/>
        <v>0</v>
      </c>
    </row>
    <row r="95" spans="1:8" x14ac:dyDescent="0.2">
      <c r="A95" s="132" t="s">
        <v>921</v>
      </c>
      <c r="B95" s="132" t="str">
        <f t="shared" si="5"/>
        <v/>
      </c>
      <c r="C95" s="132" t="str">
        <f t="shared" si="6"/>
        <v xml:space="preserve">, </v>
      </c>
      <c r="D95" s="132" t="str">
        <f t="shared" si="7"/>
        <v/>
      </c>
      <c r="E95" s="154" t="str">
        <f t="shared" si="8"/>
        <v/>
      </c>
      <c r="F95" s="132"/>
      <c r="G95" s="132"/>
      <c r="H95" s="132">
        <f t="shared" si="9"/>
        <v>0</v>
      </c>
    </row>
    <row r="96" spans="1:8" x14ac:dyDescent="0.2">
      <c r="A96" s="132" t="s">
        <v>922</v>
      </c>
      <c r="B96" s="132" t="str">
        <f t="shared" si="5"/>
        <v/>
      </c>
      <c r="C96" s="132" t="str">
        <f t="shared" si="6"/>
        <v xml:space="preserve">, </v>
      </c>
      <c r="D96" s="132" t="str">
        <f t="shared" si="7"/>
        <v/>
      </c>
      <c r="E96" s="154" t="str">
        <f t="shared" si="8"/>
        <v/>
      </c>
      <c r="F96" s="132"/>
      <c r="G96" s="132"/>
      <c r="H96" s="132">
        <f t="shared" si="9"/>
        <v>0</v>
      </c>
    </row>
    <row r="97" spans="1:8" x14ac:dyDescent="0.2">
      <c r="A97" s="132" t="s">
        <v>923</v>
      </c>
      <c r="B97" s="132" t="str">
        <f t="shared" si="5"/>
        <v/>
      </c>
      <c r="C97" s="132" t="str">
        <f t="shared" si="6"/>
        <v xml:space="preserve">, </v>
      </c>
      <c r="D97" s="132" t="str">
        <f t="shared" si="7"/>
        <v/>
      </c>
      <c r="E97" s="154" t="str">
        <f t="shared" si="8"/>
        <v/>
      </c>
      <c r="F97" s="132"/>
      <c r="G97" s="132"/>
      <c r="H97" s="132">
        <f t="shared" si="9"/>
        <v>0</v>
      </c>
    </row>
    <row r="98" spans="1:8" x14ac:dyDescent="0.2">
      <c r="A98" s="132" t="s">
        <v>560</v>
      </c>
      <c r="B98" s="132" t="str">
        <f t="shared" si="5"/>
        <v/>
      </c>
      <c r="C98" s="132" t="str">
        <f t="shared" si="6"/>
        <v xml:space="preserve">, </v>
      </c>
      <c r="D98" s="132" t="str">
        <f t="shared" si="7"/>
        <v/>
      </c>
      <c r="E98" s="154" t="str">
        <f t="shared" si="8"/>
        <v/>
      </c>
      <c r="F98" s="132"/>
      <c r="G98" s="132"/>
      <c r="H98" s="132">
        <f t="shared" si="9"/>
        <v>0</v>
      </c>
    </row>
    <row r="99" spans="1:8" x14ac:dyDescent="0.2">
      <c r="A99" s="132" t="s">
        <v>561</v>
      </c>
      <c r="B99" s="132" t="str">
        <f t="shared" si="5"/>
        <v/>
      </c>
      <c r="C99" s="132" t="str">
        <f t="shared" si="6"/>
        <v xml:space="preserve">, </v>
      </c>
      <c r="D99" s="132" t="str">
        <f t="shared" si="7"/>
        <v/>
      </c>
      <c r="E99" s="154" t="str">
        <f t="shared" si="8"/>
        <v/>
      </c>
      <c r="F99" s="132"/>
      <c r="G99" s="132"/>
      <c r="H99" s="132">
        <f t="shared" si="9"/>
        <v>0</v>
      </c>
    </row>
    <row r="100" spans="1:8" x14ac:dyDescent="0.2">
      <c r="A100" s="132" t="s">
        <v>562</v>
      </c>
      <c r="B100" s="132" t="str">
        <f t="shared" si="5"/>
        <v/>
      </c>
      <c r="C100" s="132" t="str">
        <f t="shared" si="6"/>
        <v xml:space="preserve">, </v>
      </c>
      <c r="D100" s="132" t="str">
        <f t="shared" si="7"/>
        <v/>
      </c>
      <c r="E100" s="154" t="str">
        <f t="shared" si="8"/>
        <v/>
      </c>
      <c r="F100" s="132"/>
      <c r="G100" s="132"/>
      <c r="H100" s="132">
        <f t="shared" si="9"/>
        <v>0</v>
      </c>
    </row>
    <row r="101" spans="1:8" x14ac:dyDescent="0.2">
      <c r="A101" s="132" t="s">
        <v>563</v>
      </c>
      <c r="B101" s="132" t="str">
        <f t="shared" si="5"/>
        <v/>
      </c>
      <c r="C101" s="132" t="str">
        <f t="shared" si="6"/>
        <v xml:space="preserve">, </v>
      </c>
      <c r="D101" s="132" t="str">
        <f t="shared" si="7"/>
        <v/>
      </c>
      <c r="E101" s="154" t="str">
        <f t="shared" si="8"/>
        <v/>
      </c>
      <c r="F101" s="132"/>
      <c r="G101" s="132"/>
      <c r="H101" s="132">
        <f t="shared" si="9"/>
        <v>0</v>
      </c>
    </row>
    <row r="102" spans="1:8" x14ac:dyDescent="0.2">
      <c r="A102" s="132" t="s">
        <v>564</v>
      </c>
      <c r="B102" s="132" t="str">
        <f t="shared" si="5"/>
        <v/>
      </c>
      <c r="C102" s="132" t="str">
        <f t="shared" si="6"/>
        <v xml:space="preserve">, </v>
      </c>
      <c r="D102" s="132" t="str">
        <f t="shared" si="7"/>
        <v/>
      </c>
      <c r="E102" s="154" t="str">
        <f t="shared" si="8"/>
        <v/>
      </c>
      <c r="F102" s="132"/>
      <c r="G102" s="132"/>
      <c r="H102" s="132">
        <f t="shared" si="9"/>
        <v>0</v>
      </c>
    </row>
    <row r="103" spans="1:8" x14ac:dyDescent="0.2">
      <c r="A103" s="132" t="s">
        <v>565</v>
      </c>
      <c r="B103" s="132" t="str">
        <f t="shared" si="5"/>
        <v/>
      </c>
      <c r="C103" s="132" t="str">
        <f t="shared" si="6"/>
        <v xml:space="preserve">, </v>
      </c>
      <c r="D103" s="132" t="str">
        <f t="shared" si="7"/>
        <v/>
      </c>
      <c r="E103" s="154" t="str">
        <f t="shared" si="8"/>
        <v/>
      </c>
      <c r="F103" s="132"/>
      <c r="G103" s="132"/>
      <c r="H103" s="132">
        <f t="shared" si="9"/>
        <v>0</v>
      </c>
    </row>
    <row r="104" spans="1:8" x14ac:dyDescent="0.2">
      <c r="A104" s="132" t="s">
        <v>566</v>
      </c>
      <c r="B104" s="132" t="str">
        <f t="shared" si="5"/>
        <v/>
      </c>
      <c r="C104" s="132" t="str">
        <f t="shared" si="6"/>
        <v xml:space="preserve">, </v>
      </c>
      <c r="D104" s="132" t="str">
        <f t="shared" si="7"/>
        <v/>
      </c>
      <c r="E104" s="154" t="str">
        <f t="shared" si="8"/>
        <v/>
      </c>
      <c r="F104" s="132"/>
      <c r="G104" s="132"/>
      <c r="H104" s="132">
        <f t="shared" si="9"/>
        <v>0</v>
      </c>
    </row>
    <row r="105" spans="1:8" x14ac:dyDescent="0.2">
      <c r="A105" s="132" t="s">
        <v>567</v>
      </c>
      <c r="B105" s="132" t="str">
        <f t="shared" si="5"/>
        <v/>
      </c>
      <c r="C105" s="132" t="str">
        <f t="shared" si="6"/>
        <v xml:space="preserve">, </v>
      </c>
      <c r="D105" s="132" t="str">
        <f t="shared" si="7"/>
        <v/>
      </c>
      <c r="E105" s="154" t="str">
        <f t="shared" si="8"/>
        <v/>
      </c>
      <c r="F105" s="132"/>
      <c r="G105" s="132"/>
      <c r="H105" s="132">
        <f t="shared" si="9"/>
        <v>0</v>
      </c>
    </row>
    <row r="106" spans="1:8" x14ac:dyDescent="0.2">
      <c r="A106" s="132" t="s">
        <v>568</v>
      </c>
      <c r="B106" s="132" t="str">
        <f t="shared" si="5"/>
        <v/>
      </c>
      <c r="C106" s="132" t="str">
        <f t="shared" si="6"/>
        <v xml:space="preserve">, </v>
      </c>
      <c r="D106" s="132" t="str">
        <f t="shared" si="7"/>
        <v/>
      </c>
      <c r="E106" s="154" t="str">
        <f t="shared" si="8"/>
        <v/>
      </c>
      <c r="F106" s="132"/>
      <c r="G106" s="132"/>
      <c r="H106" s="132">
        <f t="shared" si="9"/>
        <v>0</v>
      </c>
    </row>
    <row r="107" spans="1:8" x14ac:dyDescent="0.2">
      <c r="A107" s="132" t="s">
        <v>569</v>
      </c>
      <c r="B107" s="132" t="str">
        <f t="shared" si="5"/>
        <v/>
      </c>
      <c r="C107" s="132" t="str">
        <f t="shared" si="6"/>
        <v xml:space="preserve">, </v>
      </c>
      <c r="D107" s="132" t="str">
        <f t="shared" si="7"/>
        <v/>
      </c>
      <c r="E107" s="154" t="str">
        <f t="shared" si="8"/>
        <v/>
      </c>
      <c r="F107" s="132"/>
      <c r="G107" s="132"/>
      <c r="H107" s="132">
        <f t="shared" si="9"/>
        <v>0</v>
      </c>
    </row>
    <row r="108" spans="1:8" x14ac:dyDescent="0.2">
      <c r="A108" s="132" t="s">
        <v>570</v>
      </c>
      <c r="B108" s="132" t="str">
        <f t="shared" si="5"/>
        <v/>
      </c>
      <c r="C108" s="132" t="str">
        <f t="shared" si="6"/>
        <v xml:space="preserve">, </v>
      </c>
      <c r="D108" s="132" t="str">
        <f t="shared" si="7"/>
        <v/>
      </c>
      <c r="E108" s="154" t="str">
        <f t="shared" si="8"/>
        <v/>
      </c>
      <c r="F108" s="132"/>
      <c r="G108" s="132"/>
      <c r="H108" s="132">
        <f t="shared" si="9"/>
        <v>0</v>
      </c>
    </row>
    <row r="109" spans="1:8" x14ac:dyDescent="0.2">
      <c r="A109" s="132" t="s">
        <v>571</v>
      </c>
      <c r="B109" s="132" t="str">
        <f t="shared" si="5"/>
        <v/>
      </c>
      <c r="C109" s="132" t="str">
        <f t="shared" si="6"/>
        <v xml:space="preserve">, </v>
      </c>
      <c r="D109" s="132" t="str">
        <f t="shared" si="7"/>
        <v/>
      </c>
      <c r="E109" s="154" t="str">
        <f t="shared" si="8"/>
        <v/>
      </c>
      <c r="F109" s="132"/>
      <c r="G109" s="132"/>
      <c r="H109" s="132">
        <f t="shared" si="9"/>
        <v>0</v>
      </c>
    </row>
    <row r="110" spans="1:8" x14ac:dyDescent="0.2">
      <c r="A110" s="132" t="s">
        <v>748</v>
      </c>
      <c r="B110" s="132" t="str">
        <f t="shared" si="5"/>
        <v/>
      </c>
      <c r="C110" s="132" t="str">
        <f t="shared" si="6"/>
        <v xml:space="preserve">, </v>
      </c>
      <c r="D110" s="132" t="str">
        <f t="shared" si="7"/>
        <v/>
      </c>
      <c r="E110" s="154" t="str">
        <f t="shared" si="8"/>
        <v/>
      </c>
      <c r="F110" s="132"/>
      <c r="G110" s="132"/>
      <c r="H110" s="132">
        <f t="shared" si="9"/>
        <v>0</v>
      </c>
    </row>
    <row r="111" spans="1:8" x14ac:dyDescent="0.2">
      <c r="A111" s="132" t="s">
        <v>749</v>
      </c>
      <c r="B111" s="132" t="str">
        <f t="shared" si="5"/>
        <v/>
      </c>
      <c r="C111" s="132" t="str">
        <f t="shared" si="6"/>
        <v xml:space="preserve">, </v>
      </c>
      <c r="D111" s="132" t="str">
        <f t="shared" si="7"/>
        <v/>
      </c>
      <c r="E111" s="154" t="str">
        <f t="shared" si="8"/>
        <v/>
      </c>
      <c r="F111" s="132"/>
      <c r="G111" s="132"/>
      <c r="H111" s="132">
        <f t="shared" si="9"/>
        <v>0</v>
      </c>
    </row>
    <row r="112" spans="1:8" x14ac:dyDescent="0.2">
      <c r="A112" s="132" t="s">
        <v>750</v>
      </c>
      <c r="B112" s="132" t="str">
        <f t="shared" si="5"/>
        <v/>
      </c>
      <c r="C112" s="132" t="str">
        <f t="shared" si="6"/>
        <v xml:space="preserve">, </v>
      </c>
      <c r="D112" s="132" t="str">
        <f t="shared" si="7"/>
        <v/>
      </c>
      <c r="E112" s="154" t="str">
        <f t="shared" si="8"/>
        <v/>
      </c>
      <c r="F112" s="132"/>
      <c r="G112" s="132"/>
      <c r="H112" s="132">
        <f t="shared" si="9"/>
        <v>0</v>
      </c>
    </row>
    <row r="113" spans="1:8" x14ac:dyDescent="0.2">
      <c r="A113" s="132" t="s">
        <v>751</v>
      </c>
      <c r="B113" s="132" t="str">
        <f t="shared" si="5"/>
        <v/>
      </c>
      <c r="C113" s="132" t="str">
        <f t="shared" si="6"/>
        <v xml:space="preserve">, </v>
      </c>
      <c r="D113" s="132" t="str">
        <f t="shared" si="7"/>
        <v/>
      </c>
      <c r="E113" s="154" t="str">
        <f t="shared" si="8"/>
        <v/>
      </c>
      <c r="F113" s="132"/>
      <c r="G113" s="132"/>
      <c r="H113" s="132">
        <f t="shared" si="9"/>
        <v>0</v>
      </c>
    </row>
    <row r="114" spans="1:8" x14ac:dyDescent="0.2">
      <c r="A114" s="132" t="s">
        <v>924</v>
      </c>
      <c r="B114" s="132" t="str">
        <f t="shared" si="5"/>
        <v/>
      </c>
      <c r="C114" s="132" t="str">
        <f t="shared" si="6"/>
        <v xml:space="preserve">, </v>
      </c>
      <c r="D114" s="132" t="str">
        <f t="shared" si="7"/>
        <v/>
      </c>
      <c r="E114" s="154" t="str">
        <f t="shared" si="8"/>
        <v/>
      </c>
      <c r="F114" s="132"/>
      <c r="G114" s="132"/>
      <c r="H114" s="132">
        <f t="shared" si="9"/>
        <v>0</v>
      </c>
    </row>
    <row r="115" spans="1:8" x14ac:dyDescent="0.2">
      <c r="A115" s="132" t="s">
        <v>925</v>
      </c>
      <c r="B115" s="132" t="str">
        <f t="shared" si="5"/>
        <v/>
      </c>
      <c r="C115" s="132" t="str">
        <f t="shared" si="6"/>
        <v xml:space="preserve">, </v>
      </c>
      <c r="D115" s="132" t="str">
        <f t="shared" si="7"/>
        <v/>
      </c>
      <c r="E115" s="154" t="str">
        <f t="shared" si="8"/>
        <v/>
      </c>
      <c r="F115" s="132"/>
      <c r="G115" s="132"/>
      <c r="H115" s="132">
        <f t="shared" si="9"/>
        <v>0</v>
      </c>
    </row>
    <row r="116" spans="1:8" x14ac:dyDescent="0.2">
      <c r="A116" s="132" t="s">
        <v>926</v>
      </c>
      <c r="B116" s="132" t="str">
        <f t="shared" si="5"/>
        <v/>
      </c>
      <c r="C116" s="132" t="str">
        <f t="shared" si="6"/>
        <v xml:space="preserve">, </v>
      </c>
      <c r="D116" s="132" t="str">
        <f t="shared" si="7"/>
        <v/>
      </c>
      <c r="E116" s="154" t="str">
        <f t="shared" si="8"/>
        <v/>
      </c>
      <c r="F116" s="132"/>
      <c r="G116" s="132"/>
      <c r="H116" s="132">
        <f t="shared" si="9"/>
        <v>0</v>
      </c>
    </row>
    <row r="117" spans="1:8" x14ac:dyDescent="0.2">
      <c r="A117" s="132" t="s">
        <v>927</v>
      </c>
      <c r="B117" s="132" t="str">
        <f t="shared" si="5"/>
        <v/>
      </c>
      <c r="C117" s="132" t="str">
        <f t="shared" si="6"/>
        <v xml:space="preserve">, </v>
      </c>
      <c r="D117" s="132" t="str">
        <f t="shared" si="7"/>
        <v/>
      </c>
      <c r="E117" s="154" t="str">
        <f t="shared" si="8"/>
        <v/>
      </c>
      <c r="F117" s="132"/>
      <c r="G117" s="132"/>
      <c r="H117" s="132">
        <f t="shared" si="9"/>
        <v>0</v>
      </c>
    </row>
    <row r="118" spans="1:8" x14ac:dyDescent="0.2">
      <c r="A118" s="132" t="s">
        <v>928</v>
      </c>
      <c r="B118" s="132" t="str">
        <f t="shared" si="5"/>
        <v/>
      </c>
      <c r="C118" s="132" t="str">
        <f t="shared" si="6"/>
        <v xml:space="preserve">, </v>
      </c>
      <c r="D118" s="132" t="str">
        <f t="shared" si="7"/>
        <v/>
      </c>
      <c r="E118" s="154" t="str">
        <f t="shared" si="8"/>
        <v/>
      </c>
      <c r="F118" s="132"/>
      <c r="G118" s="132"/>
      <c r="H118" s="132">
        <f t="shared" si="9"/>
        <v>0</v>
      </c>
    </row>
    <row r="119" spans="1:8" x14ac:dyDescent="0.2">
      <c r="A119" s="132" t="s">
        <v>929</v>
      </c>
      <c r="B119" s="132" t="str">
        <f t="shared" si="5"/>
        <v/>
      </c>
      <c r="C119" s="132" t="str">
        <f t="shared" si="6"/>
        <v xml:space="preserve">, </v>
      </c>
      <c r="D119" s="132" t="str">
        <f t="shared" si="7"/>
        <v/>
      </c>
      <c r="E119" s="154" t="str">
        <f t="shared" si="8"/>
        <v/>
      </c>
      <c r="F119" s="132"/>
      <c r="G119" s="132"/>
      <c r="H119" s="132">
        <f t="shared" si="9"/>
        <v>0</v>
      </c>
    </row>
    <row r="120" spans="1:8" x14ac:dyDescent="0.2">
      <c r="A120" s="132" t="s">
        <v>930</v>
      </c>
      <c r="B120" s="132" t="str">
        <f t="shared" si="5"/>
        <v/>
      </c>
      <c r="C120" s="132" t="str">
        <f t="shared" si="6"/>
        <v xml:space="preserve">, </v>
      </c>
      <c r="D120" s="132" t="str">
        <f t="shared" si="7"/>
        <v/>
      </c>
      <c r="E120" s="154" t="str">
        <f t="shared" si="8"/>
        <v/>
      </c>
      <c r="F120" s="132"/>
      <c r="G120" s="132"/>
      <c r="H120" s="132">
        <f t="shared" si="9"/>
        <v>0</v>
      </c>
    </row>
    <row r="121" spans="1:8" x14ac:dyDescent="0.2">
      <c r="A121" s="132" t="s">
        <v>931</v>
      </c>
      <c r="B121" s="132" t="str">
        <f t="shared" si="5"/>
        <v/>
      </c>
      <c r="C121" s="132" t="str">
        <f t="shared" si="6"/>
        <v xml:space="preserve">, </v>
      </c>
      <c r="D121" s="132" t="str">
        <f t="shared" si="7"/>
        <v/>
      </c>
      <c r="E121" s="154" t="str">
        <f t="shared" si="8"/>
        <v/>
      </c>
      <c r="F121" s="132"/>
      <c r="G121" s="132"/>
      <c r="H121" s="132">
        <f t="shared" si="9"/>
        <v>0</v>
      </c>
    </row>
    <row r="122" spans="1:8" x14ac:dyDescent="0.2">
      <c r="A122" s="132" t="s">
        <v>572</v>
      </c>
      <c r="B122" s="132" t="str">
        <f t="shared" si="5"/>
        <v/>
      </c>
      <c r="C122" s="132" t="str">
        <f t="shared" si="6"/>
        <v xml:space="preserve">, </v>
      </c>
      <c r="D122" s="132" t="str">
        <f t="shared" si="7"/>
        <v/>
      </c>
      <c r="E122" s="154" t="str">
        <f t="shared" si="8"/>
        <v/>
      </c>
      <c r="F122" s="132"/>
      <c r="G122" s="132"/>
      <c r="H122" s="132">
        <f t="shared" si="9"/>
        <v>0</v>
      </c>
    </row>
    <row r="123" spans="1:8" x14ac:dyDescent="0.2">
      <c r="A123" s="132" t="s">
        <v>573</v>
      </c>
      <c r="B123" s="132" t="str">
        <f t="shared" si="5"/>
        <v/>
      </c>
      <c r="C123" s="132" t="str">
        <f t="shared" si="6"/>
        <v xml:space="preserve">, </v>
      </c>
      <c r="D123" s="132" t="str">
        <f t="shared" si="7"/>
        <v/>
      </c>
      <c r="E123" s="154" t="str">
        <f t="shared" si="8"/>
        <v/>
      </c>
      <c r="F123" s="132"/>
      <c r="G123" s="132"/>
      <c r="H123" s="132">
        <f t="shared" si="9"/>
        <v>0</v>
      </c>
    </row>
    <row r="124" spans="1:8" x14ac:dyDescent="0.2">
      <c r="A124" s="132" t="s">
        <v>574</v>
      </c>
      <c r="B124" s="132" t="str">
        <f t="shared" si="5"/>
        <v/>
      </c>
      <c r="C124" s="132" t="str">
        <f t="shared" si="6"/>
        <v xml:space="preserve">, </v>
      </c>
      <c r="D124" s="132" t="str">
        <f t="shared" si="7"/>
        <v/>
      </c>
      <c r="E124" s="154" t="str">
        <f t="shared" si="8"/>
        <v/>
      </c>
      <c r="F124" s="132"/>
      <c r="G124" s="132"/>
      <c r="H124" s="132">
        <f t="shared" si="9"/>
        <v>0</v>
      </c>
    </row>
    <row r="125" spans="1:8" x14ac:dyDescent="0.2">
      <c r="A125" s="132" t="s">
        <v>575</v>
      </c>
      <c r="B125" s="132" t="str">
        <f t="shared" si="5"/>
        <v/>
      </c>
      <c r="C125" s="132" t="str">
        <f t="shared" si="6"/>
        <v xml:space="preserve">, </v>
      </c>
      <c r="D125" s="132" t="str">
        <f t="shared" si="7"/>
        <v/>
      </c>
      <c r="E125" s="154" t="str">
        <f t="shared" si="8"/>
        <v/>
      </c>
      <c r="F125" s="132"/>
      <c r="G125" s="132"/>
      <c r="H125" s="132">
        <f t="shared" si="9"/>
        <v>0</v>
      </c>
    </row>
    <row r="126" spans="1:8" x14ac:dyDescent="0.2">
      <c r="A126" s="132" t="s">
        <v>576</v>
      </c>
      <c r="B126" s="132" t="str">
        <f t="shared" si="5"/>
        <v/>
      </c>
      <c r="C126" s="132" t="str">
        <f t="shared" si="6"/>
        <v xml:space="preserve">, </v>
      </c>
      <c r="D126" s="132" t="str">
        <f t="shared" si="7"/>
        <v/>
      </c>
      <c r="E126" s="154" t="str">
        <f t="shared" si="8"/>
        <v/>
      </c>
      <c r="F126" s="132"/>
      <c r="G126" s="132"/>
      <c r="H126" s="132">
        <f t="shared" si="9"/>
        <v>0</v>
      </c>
    </row>
    <row r="127" spans="1:8" x14ac:dyDescent="0.2">
      <c r="A127" s="132" t="s">
        <v>577</v>
      </c>
      <c r="B127" s="132" t="str">
        <f t="shared" si="5"/>
        <v/>
      </c>
      <c r="C127" s="132" t="str">
        <f t="shared" si="6"/>
        <v xml:space="preserve">, </v>
      </c>
      <c r="D127" s="132" t="str">
        <f t="shared" si="7"/>
        <v/>
      </c>
      <c r="E127" s="154" t="str">
        <f t="shared" si="8"/>
        <v/>
      </c>
      <c r="F127" s="132"/>
      <c r="G127" s="132"/>
      <c r="H127" s="132">
        <f t="shared" si="9"/>
        <v>0</v>
      </c>
    </row>
    <row r="128" spans="1:8" x14ac:dyDescent="0.2">
      <c r="A128" s="132" t="s">
        <v>578</v>
      </c>
      <c r="B128" s="132" t="str">
        <f t="shared" si="5"/>
        <v/>
      </c>
      <c r="C128" s="132" t="str">
        <f t="shared" si="6"/>
        <v xml:space="preserve">, </v>
      </c>
      <c r="D128" s="132" t="str">
        <f t="shared" si="7"/>
        <v/>
      </c>
      <c r="E128" s="154" t="str">
        <f t="shared" si="8"/>
        <v/>
      </c>
      <c r="F128" s="132"/>
      <c r="G128" s="132"/>
      <c r="H128" s="132">
        <f t="shared" si="9"/>
        <v>0</v>
      </c>
    </row>
    <row r="129" spans="1:8" x14ac:dyDescent="0.2">
      <c r="A129" s="132" t="s">
        <v>579</v>
      </c>
      <c r="B129" s="132" t="str">
        <f t="shared" si="5"/>
        <v/>
      </c>
      <c r="C129" s="132" t="str">
        <f t="shared" si="6"/>
        <v xml:space="preserve">, </v>
      </c>
      <c r="D129" s="132" t="str">
        <f t="shared" si="7"/>
        <v/>
      </c>
      <c r="E129" s="154" t="str">
        <f t="shared" si="8"/>
        <v/>
      </c>
      <c r="F129" s="132"/>
      <c r="G129" s="132"/>
      <c r="H129" s="132">
        <f t="shared" si="9"/>
        <v>0</v>
      </c>
    </row>
    <row r="130" spans="1:8" x14ac:dyDescent="0.2">
      <c r="A130" s="132" t="s">
        <v>580</v>
      </c>
      <c r="B130" s="132" t="str">
        <f t="shared" ref="B130:B193" si="10">IF(LEN(VLOOKUP($A130,playerDetails,7,FALSE))=0,"",VLOOKUP($A130,playerDetails,7,FALSE))</f>
        <v/>
      </c>
      <c r="C130" s="132" t="str">
        <f t="shared" ref="C130:C193" si="11">IF(LEN(VLOOKUP($A130,playerDetails,9,FALSE))=0,"",VLOOKUP($A130,playerDetails,9,FALSE))</f>
        <v xml:space="preserve">, </v>
      </c>
      <c r="D130" s="132" t="str">
        <f t="shared" ref="D130:D193" si="12">IF(LEN(VLOOKUP($A130,playerDetails,6,FALSE))=0,"",VLOOKUP($A130,playerDetails,6,FALSE))</f>
        <v/>
      </c>
      <c r="E130" s="154" t="str">
        <f t="shared" ref="E130:E193" si="13">IF(LEN(VLOOKUP($A130,playerDetails,5,FALSE))=0,"",VLOOKUP($A130,playerDetails,5,FALSE))</f>
        <v/>
      </c>
      <c r="F130" s="132"/>
      <c r="G130" s="132"/>
      <c r="H130" s="132">
        <f t="shared" ref="H130:H193" si="14">VLOOKUP(LEFT($A130,1),TeamLookup,2,FALSE)</f>
        <v>0</v>
      </c>
    </row>
    <row r="131" spans="1:8" x14ac:dyDescent="0.2">
      <c r="A131" s="132" t="s">
        <v>581</v>
      </c>
      <c r="B131" s="132" t="str">
        <f t="shared" si="10"/>
        <v/>
      </c>
      <c r="C131" s="132" t="str">
        <f t="shared" si="11"/>
        <v xml:space="preserve">, </v>
      </c>
      <c r="D131" s="132" t="str">
        <f t="shared" si="12"/>
        <v/>
      </c>
      <c r="E131" s="154" t="str">
        <f t="shared" si="13"/>
        <v/>
      </c>
      <c r="F131" s="132"/>
      <c r="G131" s="132"/>
      <c r="H131" s="132">
        <f t="shared" si="14"/>
        <v>0</v>
      </c>
    </row>
    <row r="132" spans="1:8" x14ac:dyDescent="0.2">
      <c r="A132" s="132" t="s">
        <v>582</v>
      </c>
      <c r="B132" s="132" t="str">
        <f t="shared" si="10"/>
        <v/>
      </c>
      <c r="C132" s="132" t="str">
        <f t="shared" si="11"/>
        <v xml:space="preserve">, </v>
      </c>
      <c r="D132" s="132" t="str">
        <f t="shared" si="12"/>
        <v/>
      </c>
      <c r="E132" s="154" t="str">
        <f t="shared" si="13"/>
        <v/>
      </c>
      <c r="F132" s="132"/>
      <c r="G132" s="132"/>
      <c r="H132" s="132">
        <f t="shared" si="14"/>
        <v>0</v>
      </c>
    </row>
    <row r="133" spans="1:8" x14ac:dyDescent="0.2">
      <c r="A133" s="132" t="s">
        <v>583</v>
      </c>
      <c r="B133" s="132" t="str">
        <f t="shared" si="10"/>
        <v/>
      </c>
      <c r="C133" s="132" t="str">
        <f t="shared" si="11"/>
        <v xml:space="preserve">, </v>
      </c>
      <c r="D133" s="132" t="str">
        <f t="shared" si="12"/>
        <v/>
      </c>
      <c r="E133" s="154" t="str">
        <f t="shared" si="13"/>
        <v/>
      </c>
      <c r="F133" s="132"/>
      <c r="G133" s="132"/>
      <c r="H133" s="132">
        <f t="shared" si="14"/>
        <v>0</v>
      </c>
    </row>
    <row r="134" spans="1:8" x14ac:dyDescent="0.2">
      <c r="A134" s="132" t="s">
        <v>752</v>
      </c>
      <c r="B134" s="132" t="str">
        <f t="shared" si="10"/>
        <v/>
      </c>
      <c r="C134" s="132" t="str">
        <f t="shared" si="11"/>
        <v xml:space="preserve">, </v>
      </c>
      <c r="D134" s="132" t="str">
        <f t="shared" si="12"/>
        <v/>
      </c>
      <c r="E134" s="154" t="str">
        <f t="shared" si="13"/>
        <v/>
      </c>
      <c r="F134" s="132"/>
      <c r="G134" s="132"/>
      <c r="H134" s="132">
        <f t="shared" si="14"/>
        <v>0</v>
      </c>
    </row>
    <row r="135" spans="1:8" x14ac:dyDescent="0.2">
      <c r="A135" s="132" t="s">
        <v>753</v>
      </c>
      <c r="B135" s="132" t="str">
        <f t="shared" si="10"/>
        <v/>
      </c>
      <c r="C135" s="132" t="str">
        <f t="shared" si="11"/>
        <v xml:space="preserve">, </v>
      </c>
      <c r="D135" s="132" t="str">
        <f t="shared" si="12"/>
        <v/>
      </c>
      <c r="E135" s="154" t="str">
        <f t="shared" si="13"/>
        <v/>
      </c>
      <c r="F135" s="132"/>
      <c r="G135" s="132"/>
      <c r="H135" s="132">
        <f t="shared" si="14"/>
        <v>0</v>
      </c>
    </row>
    <row r="136" spans="1:8" x14ac:dyDescent="0.2">
      <c r="A136" s="132" t="s">
        <v>754</v>
      </c>
      <c r="B136" s="132" t="str">
        <f t="shared" si="10"/>
        <v/>
      </c>
      <c r="C136" s="132" t="str">
        <f t="shared" si="11"/>
        <v xml:space="preserve">, </v>
      </c>
      <c r="D136" s="132" t="str">
        <f t="shared" si="12"/>
        <v/>
      </c>
      <c r="E136" s="154" t="str">
        <f t="shared" si="13"/>
        <v/>
      </c>
      <c r="F136" s="132"/>
      <c r="G136" s="132"/>
      <c r="H136" s="132">
        <f t="shared" si="14"/>
        <v>0</v>
      </c>
    </row>
    <row r="137" spans="1:8" x14ac:dyDescent="0.2">
      <c r="A137" s="132" t="s">
        <v>755</v>
      </c>
      <c r="B137" s="132" t="str">
        <f t="shared" si="10"/>
        <v/>
      </c>
      <c r="C137" s="132" t="str">
        <f t="shared" si="11"/>
        <v xml:space="preserve">, </v>
      </c>
      <c r="D137" s="132" t="str">
        <f t="shared" si="12"/>
        <v/>
      </c>
      <c r="E137" s="154" t="str">
        <f t="shared" si="13"/>
        <v/>
      </c>
      <c r="F137" s="132"/>
      <c r="G137" s="132"/>
      <c r="H137" s="132">
        <f t="shared" si="14"/>
        <v>0</v>
      </c>
    </row>
    <row r="138" spans="1:8" x14ac:dyDescent="0.2">
      <c r="A138" s="132" t="s">
        <v>932</v>
      </c>
      <c r="B138" s="132" t="str">
        <f t="shared" si="10"/>
        <v/>
      </c>
      <c r="C138" s="132" t="str">
        <f t="shared" si="11"/>
        <v xml:space="preserve">, </v>
      </c>
      <c r="D138" s="132" t="str">
        <f t="shared" si="12"/>
        <v/>
      </c>
      <c r="E138" s="154" t="str">
        <f t="shared" si="13"/>
        <v/>
      </c>
      <c r="F138" s="132"/>
      <c r="G138" s="132"/>
      <c r="H138" s="132">
        <f t="shared" si="14"/>
        <v>0</v>
      </c>
    </row>
    <row r="139" spans="1:8" x14ac:dyDescent="0.2">
      <c r="A139" s="132" t="s">
        <v>933</v>
      </c>
      <c r="B139" s="132" t="str">
        <f t="shared" si="10"/>
        <v/>
      </c>
      <c r="C139" s="132" t="str">
        <f t="shared" si="11"/>
        <v xml:space="preserve">, </v>
      </c>
      <c r="D139" s="132" t="str">
        <f t="shared" si="12"/>
        <v/>
      </c>
      <c r="E139" s="154" t="str">
        <f t="shared" si="13"/>
        <v/>
      </c>
      <c r="F139" s="132"/>
      <c r="G139" s="132"/>
      <c r="H139" s="132">
        <f t="shared" si="14"/>
        <v>0</v>
      </c>
    </row>
    <row r="140" spans="1:8" x14ac:dyDescent="0.2">
      <c r="A140" s="132" t="s">
        <v>934</v>
      </c>
      <c r="B140" s="132" t="str">
        <f t="shared" si="10"/>
        <v/>
      </c>
      <c r="C140" s="132" t="str">
        <f t="shared" si="11"/>
        <v xml:space="preserve">, </v>
      </c>
      <c r="D140" s="132" t="str">
        <f t="shared" si="12"/>
        <v/>
      </c>
      <c r="E140" s="154" t="str">
        <f t="shared" si="13"/>
        <v/>
      </c>
      <c r="F140" s="132"/>
      <c r="G140" s="132"/>
      <c r="H140" s="132">
        <f t="shared" si="14"/>
        <v>0</v>
      </c>
    </row>
    <row r="141" spans="1:8" x14ac:dyDescent="0.2">
      <c r="A141" s="132" t="s">
        <v>935</v>
      </c>
      <c r="B141" s="132" t="str">
        <f t="shared" si="10"/>
        <v/>
      </c>
      <c r="C141" s="132" t="str">
        <f t="shared" si="11"/>
        <v xml:space="preserve">, </v>
      </c>
      <c r="D141" s="132" t="str">
        <f t="shared" si="12"/>
        <v/>
      </c>
      <c r="E141" s="154" t="str">
        <f t="shared" si="13"/>
        <v/>
      </c>
      <c r="F141" s="132"/>
      <c r="G141" s="132"/>
      <c r="H141" s="132">
        <f t="shared" si="14"/>
        <v>0</v>
      </c>
    </row>
    <row r="142" spans="1:8" x14ac:dyDescent="0.2">
      <c r="A142" s="132" t="s">
        <v>936</v>
      </c>
      <c r="B142" s="132" t="str">
        <f t="shared" si="10"/>
        <v/>
      </c>
      <c r="C142" s="132" t="str">
        <f t="shared" si="11"/>
        <v xml:space="preserve">, </v>
      </c>
      <c r="D142" s="132" t="str">
        <f t="shared" si="12"/>
        <v/>
      </c>
      <c r="E142" s="154" t="str">
        <f t="shared" si="13"/>
        <v/>
      </c>
      <c r="F142" s="132"/>
      <c r="G142" s="132"/>
      <c r="H142" s="132">
        <f t="shared" si="14"/>
        <v>0</v>
      </c>
    </row>
    <row r="143" spans="1:8" x14ac:dyDescent="0.2">
      <c r="A143" s="132" t="s">
        <v>937</v>
      </c>
      <c r="B143" s="132" t="str">
        <f t="shared" si="10"/>
        <v/>
      </c>
      <c r="C143" s="132" t="str">
        <f t="shared" si="11"/>
        <v xml:space="preserve">, </v>
      </c>
      <c r="D143" s="132" t="str">
        <f t="shared" si="12"/>
        <v/>
      </c>
      <c r="E143" s="154" t="str">
        <f t="shared" si="13"/>
        <v/>
      </c>
      <c r="F143" s="132"/>
      <c r="G143" s="132"/>
      <c r="H143" s="132">
        <f t="shared" si="14"/>
        <v>0</v>
      </c>
    </row>
    <row r="144" spans="1:8" x14ac:dyDescent="0.2">
      <c r="A144" s="132" t="s">
        <v>938</v>
      </c>
      <c r="B144" s="132" t="str">
        <f t="shared" si="10"/>
        <v/>
      </c>
      <c r="C144" s="132" t="str">
        <f t="shared" si="11"/>
        <v xml:space="preserve">, </v>
      </c>
      <c r="D144" s="132" t="str">
        <f t="shared" si="12"/>
        <v/>
      </c>
      <c r="E144" s="154" t="str">
        <f t="shared" si="13"/>
        <v/>
      </c>
      <c r="F144" s="132"/>
      <c r="G144" s="132"/>
      <c r="H144" s="132">
        <f t="shared" si="14"/>
        <v>0</v>
      </c>
    </row>
    <row r="145" spans="1:8" x14ac:dyDescent="0.2">
      <c r="A145" s="132" t="s">
        <v>939</v>
      </c>
      <c r="B145" s="132" t="str">
        <f t="shared" si="10"/>
        <v/>
      </c>
      <c r="C145" s="132" t="str">
        <f t="shared" si="11"/>
        <v xml:space="preserve">, </v>
      </c>
      <c r="D145" s="132" t="str">
        <f t="shared" si="12"/>
        <v/>
      </c>
      <c r="E145" s="154" t="str">
        <f t="shared" si="13"/>
        <v/>
      </c>
      <c r="F145" s="132"/>
      <c r="G145" s="132"/>
      <c r="H145" s="132">
        <f t="shared" si="14"/>
        <v>0</v>
      </c>
    </row>
    <row r="146" spans="1:8" x14ac:dyDescent="0.2">
      <c r="A146" s="132" t="s">
        <v>584</v>
      </c>
      <c r="B146" s="132" t="str">
        <f t="shared" si="10"/>
        <v/>
      </c>
      <c r="C146" s="132" t="str">
        <f t="shared" si="11"/>
        <v xml:space="preserve">, </v>
      </c>
      <c r="D146" s="132" t="str">
        <f t="shared" si="12"/>
        <v/>
      </c>
      <c r="E146" s="154" t="str">
        <f t="shared" si="13"/>
        <v/>
      </c>
      <c r="F146" s="132"/>
      <c r="G146" s="132"/>
      <c r="H146" s="132">
        <f t="shared" si="14"/>
        <v>0</v>
      </c>
    </row>
    <row r="147" spans="1:8" x14ac:dyDescent="0.2">
      <c r="A147" s="132" t="s">
        <v>585</v>
      </c>
      <c r="B147" s="132" t="str">
        <f t="shared" si="10"/>
        <v/>
      </c>
      <c r="C147" s="132" t="str">
        <f t="shared" si="11"/>
        <v xml:space="preserve">, </v>
      </c>
      <c r="D147" s="132" t="str">
        <f t="shared" si="12"/>
        <v/>
      </c>
      <c r="E147" s="154" t="str">
        <f t="shared" si="13"/>
        <v/>
      </c>
      <c r="F147" s="132"/>
      <c r="G147" s="132"/>
      <c r="H147" s="132">
        <f t="shared" si="14"/>
        <v>0</v>
      </c>
    </row>
    <row r="148" spans="1:8" x14ac:dyDescent="0.2">
      <c r="A148" s="132" t="s">
        <v>586</v>
      </c>
      <c r="B148" s="132" t="str">
        <f t="shared" si="10"/>
        <v/>
      </c>
      <c r="C148" s="132" t="str">
        <f t="shared" si="11"/>
        <v xml:space="preserve">, </v>
      </c>
      <c r="D148" s="132" t="str">
        <f t="shared" si="12"/>
        <v/>
      </c>
      <c r="E148" s="154" t="str">
        <f t="shared" si="13"/>
        <v/>
      </c>
      <c r="F148" s="132"/>
      <c r="G148" s="132"/>
      <c r="H148" s="132">
        <f t="shared" si="14"/>
        <v>0</v>
      </c>
    </row>
    <row r="149" spans="1:8" x14ac:dyDescent="0.2">
      <c r="A149" s="132" t="s">
        <v>587</v>
      </c>
      <c r="B149" s="132" t="str">
        <f t="shared" si="10"/>
        <v/>
      </c>
      <c r="C149" s="132" t="str">
        <f t="shared" si="11"/>
        <v xml:space="preserve">, </v>
      </c>
      <c r="D149" s="132" t="str">
        <f t="shared" si="12"/>
        <v/>
      </c>
      <c r="E149" s="154" t="str">
        <f t="shared" si="13"/>
        <v/>
      </c>
      <c r="F149" s="132"/>
      <c r="G149" s="132"/>
      <c r="H149" s="132">
        <f t="shared" si="14"/>
        <v>0</v>
      </c>
    </row>
    <row r="150" spans="1:8" x14ac:dyDescent="0.2">
      <c r="A150" s="132" t="s">
        <v>588</v>
      </c>
      <c r="B150" s="132" t="str">
        <f t="shared" si="10"/>
        <v/>
      </c>
      <c r="C150" s="132" t="str">
        <f t="shared" si="11"/>
        <v xml:space="preserve">, </v>
      </c>
      <c r="D150" s="132" t="str">
        <f t="shared" si="12"/>
        <v/>
      </c>
      <c r="E150" s="154" t="str">
        <f t="shared" si="13"/>
        <v/>
      </c>
      <c r="F150" s="132"/>
      <c r="G150" s="132"/>
      <c r="H150" s="132">
        <f t="shared" si="14"/>
        <v>0</v>
      </c>
    </row>
    <row r="151" spans="1:8" x14ac:dyDescent="0.2">
      <c r="A151" s="132" t="s">
        <v>589</v>
      </c>
      <c r="B151" s="132" t="str">
        <f t="shared" si="10"/>
        <v/>
      </c>
      <c r="C151" s="132" t="str">
        <f t="shared" si="11"/>
        <v xml:space="preserve">, </v>
      </c>
      <c r="D151" s="132" t="str">
        <f t="shared" si="12"/>
        <v/>
      </c>
      <c r="E151" s="154" t="str">
        <f t="shared" si="13"/>
        <v/>
      </c>
      <c r="F151" s="132"/>
      <c r="G151" s="132"/>
      <c r="H151" s="132">
        <f t="shared" si="14"/>
        <v>0</v>
      </c>
    </row>
    <row r="152" spans="1:8" x14ac:dyDescent="0.2">
      <c r="A152" s="132" t="s">
        <v>590</v>
      </c>
      <c r="B152" s="132" t="str">
        <f t="shared" si="10"/>
        <v/>
      </c>
      <c r="C152" s="132" t="str">
        <f t="shared" si="11"/>
        <v xml:space="preserve">, </v>
      </c>
      <c r="D152" s="132" t="str">
        <f t="shared" si="12"/>
        <v/>
      </c>
      <c r="E152" s="154" t="str">
        <f t="shared" si="13"/>
        <v/>
      </c>
      <c r="F152" s="132"/>
      <c r="G152" s="132"/>
      <c r="H152" s="132">
        <f t="shared" si="14"/>
        <v>0</v>
      </c>
    </row>
    <row r="153" spans="1:8" x14ac:dyDescent="0.2">
      <c r="A153" s="132" t="s">
        <v>591</v>
      </c>
      <c r="B153" s="132" t="str">
        <f t="shared" si="10"/>
        <v/>
      </c>
      <c r="C153" s="132" t="str">
        <f t="shared" si="11"/>
        <v xml:space="preserve">, </v>
      </c>
      <c r="D153" s="132" t="str">
        <f t="shared" si="12"/>
        <v/>
      </c>
      <c r="E153" s="154" t="str">
        <f t="shared" si="13"/>
        <v/>
      </c>
      <c r="F153" s="132"/>
      <c r="G153" s="132"/>
      <c r="H153" s="132">
        <f t="shared" si="14"/>
        <v>0</v>
      </c>
    </row>
    <row r="154" spans="1:8" x14ac:dyDescent="0.2">
      <c r="A154" s="132" t="s">
        <v>592</v>
      </c>
      <c r="B154" s="132" t="str">
        <f t="shared" si="10"/>
        <v/>
      </c>
      <c r="C154" s="132" t="str">
        <f t="shared" si="11"/>
        <v xml:space="preserve">, </v>
      </c>
      <c r="D154" s="132" t="str">
        <f t="shared" si="12"/>
        <v/>
      </c>
      <c r="E154" s="154" t="str">
        <f t="shared" si="13"/>
        <v/>
      </c>
      <c r="F154" s="132"/>
      <c r="G154" s="132"/>
      <c r="H154" s="132">
        <f t="shared" si="14"/>
        <v>0</v>
      </c>
    </row>
    <row r="155" spans="1:8" x14ac:dyDescent="0.2">
      <c r="A155" s="132" t="s">
        <v>593</v>
      </c>
      <c r="B155" s="132" t="str">
        <f t="shared" si="10"/>
        <v/>
      </c>
      <c r="C155" s="132" t="str">
        <f t="shared" si="11"/>
        <v xml:space="preserve">, </v>
      </c>
      <c r="D155" s="132" t="str">
        <f t="shared" si="12"/>
        <v/>
      </c>
      <c r="E155" s="154" t="str">
        <f t="shared" si="13"/>
        <v/>
      </c>
      <c r="F155" s="132"/>
      <c r="G155" s="132"/>
      <c r="H155" s="132">
        <f t="shared" si="14"/>
        <v>0</v>
      </c>
    </row>
    <row r="156" spans="1:8" x14ac:dyDescent="0.2">
      <c r="A156" s="132" t="s">
        <v>594</v>
      </c>
      <c r="B156" s="132" t="str">
        <f t="shared" si="10"/>
        <v/>
      </c>
      <c r="C156" s="132" t="str">
        <f t="shared" si="11"/>
        <v xml:space="preserve">, </v>
      </c>
      <c r="D156" s="132" t="str">
        <f t="shared" si="12"/>
        <v/>
      </c>
      <c r="E156" s="154" t="str">
        <f t="shared" si="13"/>
        <v/>
      </c>
      <c r="F156" s="132"/>
      <c r="G156" s="132"/>
      <c r="H156" s="132">
        <f t="shared" si="14"/>
        <v>0</v>
      </c>
    </row>
    <row r="157" spans="1:8" x14ac:dyDescent="0.2">
      <c r="A157" s="132" t="s">
        <v>595</v>
      </c>
      <c r="B157" s="132" t="str">
        <f t="shared" si="10"/>
        <v/>
      </c>
      <c r="C157" s="132" t="str">
        <f t="shared" si="11"/>
        <v xml:space="preserve">, </v>
      </c>
      <c r="D157" s="132" t="str">
        <f t="shared" si="12"/>
        <v/>
      </c>
      <c r="E157" s="154" t="str">
        <f t="shared" si="13"/>
        <v/>
      </c>
      <c r="F157" s="132"/>
      <c r="G157" s="132"/>
      <c r="H157" s="132">
        <f t="shared" si="14"/>
        <v>0</v>
      </c>
    </row>
    <row r="158" spans="1:8" x14ac:dyDescent="0.2">
      <c r="A158" s="132" t="s">
        <v>756</v>
      </c>
      <c r="B158" s="132" t="str">
        <f t="shared" si="10"/>
        <v/>
      </c>
      <c r="C158" s="132" t="str">
        <f t="shared" si="11"/>
        <v xml:space="preserve">, </v>
      </c>
      <c r="D158" s="132" t="str">
        <f t="shared" si="12"/>
        <v/>
      </c>
      <c r="E158" s="154" t="str">
        <f t="shared" si="13"/>
        <v/>
      </c>
      <c r="F158" s="132"/>
      <c r="G158" s="132"/>
      <c r="H158" s="132">
        <f t="shared" si="14"/>
        <v>0</v>
      </c>
    </row>
    <row r="159" spans="1:8" x14ac:dyDescent="0.2">
      <c r="A159" s="132" t="s">
        <v>757</v>
      </c>
      <c r="B159" s="132" t="str">
        <f t="shared" si="10"/>
        <v/>
      </c>
      <c r="C159" s="132" t="str">
        <f t="shared" si="11"/>
        <v xml:space="preserve">, </v>
      </c>
      <c r="D159" s="132" t="str">
        <f t="shared" si="12"/>
        <v/>
      </c>
      <c r="E159" s="154" t="str">
        <f t="shared" si="13"/>
        <v/>
      </c>
      <c r="F159" s="132"/>
      <c r="G159" s="132"/>
      <c r="H159" s="132">
        <f t="shared" si="14"/>
        <v>0</v>
      </c>
    </row>
    <row r="160" spans="1:8" x14ac:dyDescent="0.2">
      <c r="A160" s="132" t="s">
        <v>758</v>
      </c>
      <c r="B160" s="132" t="str">
        <f t="shared" si="10"/>
        <v/>
      </c>
      <c r="C160" s="132" t="str">
        <f t="shared" si="11"/>
        <v xml:space="preserve">, </v>
      </c>
      <c r="D160" s="132" t="str">
        <f t="shared" si="12"/>
        <v/>
      </c>
      <c r="E160" s="154" t="str">
        <f t="shared" si="13"/>
        <v/>
      </c>
      <c r="F160" s="132"/>
      <c r="G160" s="132"/>
      <c r="H160" s="132">
        <f t="shared" si="14"/>
        <v>0</v>
      </c>
    </row>
    <row r="161" spans="1:8" x14ac:dyDescent="0.2">
      <c r="A161" s="132" t="s">
        <v>759</v>
      </c>
      <c r="B161" s="132" t="str">
        <f t="shared" si="10"/>
        <v/>
      </c>
      <c r="C161" s="132" t="str">
        <f t="shared" si="11"/>
        <v xml:space="preserve">, </v>
      </c>
      <c r="D161" s="132" t="str">
        <f t="shared" si="12"/>
        <v/>
      </c>
      <c r="E161" s="154" t="str">
        <f t="shared" si="13"/>
        <v/>
      </c>
      <c r="F161" s="132"/>
      <c r="G161" s="132"/>
      <c r="H161" s="132">
        <f t="shared" si="14"/>
        <v>0</v>
      </c>
    </row>
    <row r="162" spans="1:8" x14ac:dyDescent="0.2">
      <c r="A162" s="132" t="s">
        <v>940</v>
      </c>
      <c r="B162" s="132" t="str">
        <f t="shared" si="10"/>
        <v/>
      </c>
      <c r="C162" s="132" t="str">
        <f t="shared" si="11"/>
        <v xml:space="preserve">, </v>
      </c>
      <c r="D162" s="132" t="str">
        <f t="shared" si="12"/>
        <v/>
      </c>
      <c r="E162" s="154" t="str">
        <f t="shared" si="13"/>
        <v/>
      </c>
      <c r="F162" s="132"/>
      <c r="G162" s="132"/>
      <c r="H162" s="132">
        <f t="shared" si="14"/>
        <v>0</v>
      </c>
    </row>
    <row r="163" spans="1:8" x14ac:dyDescent="0.2">
      <c r="A163" s="132" t="s">
        <v>941</v>
      </c>
      <c r="B163" s="132" t="str">
        <f t="shared" si="10"/>
        <v/>
      </c>
      <c r="C163" s="132" t="str">
        <f t="shared" si="11"/>
        <v xml:space="preserve">, </v>
      </c>
      <c r="D163" s="132" t="str">
        <f t="shared" si="12"/>
        <v/>
      </c>
      <c r="E163" s="154" t="str">
        <f t="shared" si="13"/>
        <v/>
      </c>
      <c r="F163" s="132"/>
      <c r="G163" s="132"/>
      <c r="H163" s="132">
        <f t="shared" si="14"/>
        <v>0</v>
      </c>
    </row>
    <row r="164" spans="1:8" x14ac:dyDescent="0.2">
      <c r="A164" s="132" t="s">
        <v>942</v>
      </c>
      <c r="B164" s="132" t="str">
        <f t="shared" si="10"/>
        <v/>
      </c>
      <c r="C164" s="132" t="str">
        <f t="shared" si="11"/>
        <v xml:space="preserve">, </v>
      </c>
      <c r="D164" s="132" t="str">
        <f t="shared" si="12"/>
        <v/>
      </c>
      <c r="E164" s="154" t="str">
        <f t="shared" si="13"/>
        <v/>
      </c>
      <c r="F164" s="132"/>
      <c r="G164" s="132"/>
      <c r="H164" s="132">
        <f t="shared" si="14"/>
        <v>0</v>
      </c>
    </row>
    <row r="165" spans="1:8" x14ac:dyDescent="0.2">
      <c r="A165" s="132" t="s">
        <v>943</v>
      </c>
      <c r="B165" s="132" t="str">
        <f t="shared" si="10"/>
        <v/>
      </c>
      <c r="C165" s="132" t="str">
        <f t="shared" si="11"/>
        <v xml:space="preserve">, </v>
      </c>
      <c r="D165" s="132" t="str">
        <f t="shared" si="12"/>
        <v/>
      </c>
      <c r="E165" s="154" t="str">
        <f t="shared" si="13"/>
        <v/>
      </c>
      <c r="F165" s="132"/>
      <c r="G165" s="132"/>
      <c r="H165" s="132">
        <f t="shared" si="14"/>
        <v>0</v>
      </c>
    </row>
    <row r="166" spans="1:8" x14ac:dyDescent="0.2">
      <c r="A166" s="132" t="s">
        <v>944</v>
      </c>
      <c r="B166" s="132" t="str">
        <f t="shared" si="10"/>
        <v/>
      </c>
      <c r="C166" s="132" t="str">
        <f t="shared" si="11"/>
        <v xml:space="preserve">, </v>
      </c>
      <c r="D166" s="132" t="str">
        <f t="shared" si="12"/>
        <v/>
      </c>
      <c r="E166" s="154" t="str">
        <f t="shared" si="13"/>
        <v/>
      </c>
      <c r="F166" s="132"/>
      <c r="G166" s="132"/>
      <c r="H166" s="132">
        <f t="shared" si="14"/>
        <v>0</v>
      </c>
    </row>
    <row r="167" spans="1:8" x14ac:dyDescent="0.2">
      <c r="A167" s="132" t="s">
        <v>945</v>
      </c>
      <c r="B167" s="132" t="str">
        <f t="shared" si="10"/>
        <v/>
      </c>
      <c r="C167" s="132" t="str">
        <f t="shared" si="11"/>
        <v xml:space="preserve">, </v>
      </c>
      <c r="D167" s="132" t="str">
        <f t="shared" si="12"/>
        <v/>
      </c>
      <c r="E167" s="154" t="str">
        <f t="shared" si="13"/>
        <v/>
      </c>
      <c r="F167" s="132"/>
      <c r="G167" s="132"/>
      <c r="H167" s="132">
        <f t="shared" si="14"/>
        <v>0</v>
      </c>
    </row>
    <row r="168" spans="1:8" x14ac:dyDescent="0.2">
      <c r="A168" s="132" t="s">
        <v>946</v>
      </c>
      <c r="B168" s="132" t="str">
        <f t="shared" si="10"/>
        <v/>
      </c>
      <c r="C168" s="132" t="str">
        <f t="shared" si="11"/>
        <v xml:space="preserve">, </v>
      </c>
      <c r="D168" s="132" t="str">
        <f t="shared" si="12"/>
        <v/>
      </c>
      <c r="E168" s="154" t="str">
        <f t="shared" si="13"/>
        <v/>
      </c>
      <c r="F168" s="132"/>
      <c r="G168" s="132"/>
      <c r="H168" s="132">
        <f t="shared" si="14"/>
        <v>0</v>
      </c>
    </row>
    <row r="169" spans="1:8" x14ac:dyDescent="0.2">
      <c r="A169" s="132" t="s">
        <v>947</v>
      </c>
      <c r="B169" s="132" t="str">
        <f t="shared" si="10"/>
        <v/>
      </c>
      <c r="C169" s="132" t="str">
        <f t="shared" si="11"/>
        <v xml:space="preserve">, </v>
      </c>
      <c r="D169" s="132" t="str">
        <f t="shared" si="12"/>
        <v/>
      </c>
      <c r="E169" s="154" t="str">
        <f t="shared" si="13"/>
        <v/>
      </c>
      <c r="F169" s="132"/>
      <c r="G169" s="132"/>
      <c r="H169" s="132">
        <f t="shared" si="14"/>
        <v>0</v>
      </c>
    </row>
    <row r="170" spans="1:8" x14ac:dyDescent="0.2">
      <c r="A170" s="132" t="s">
        <v>596</v>
      </c>
      <c r="B170" s="132" t="str">
        <f t="shared" si="10"/>
        <v/>
      </c>
      <c r="C170" s="132" t="str">
        <f t="shared" si="11"/>
        <v xml:space="preserve">, </v>
      </c>
      <c r="D170" s="132" t="str">
        <f t="shared" si="12"/>
        <v/>
      </c>
      <c r="E170" s="154" t="str">
        <f t="shared" si="13"/>
        <v/>
      </c>
      <c r="F170" s="132"/>
      <c r="G170" s="132"/>
      <c r="H170" s="132">
        <f t="shared" si="14"/>
        <v>0</v>
      </c>
    </row>
    <row r="171" spans="1:8" x14ac:dyDescent="0.2">
      <c r="A171" s="132" t="s">
        <v>597</v>
      </c>
      <c r="B171" s="132" t="str">
        <f t="shared" si="10"/>
        <v/>
      </c>
      <c r="C171" s="132" t="str">
        <f t="shared" si="11"/>
        <v xml:space="preserve">, </v>
      </c>
      <c r="D171" s="132" t="str">
        <f t="shared" si="12"/>
        <v/>
      </c>
      <c r="E171" s="154" t="str">
        <f t="shared" si="13"/>
        <v/>
      </c>
      <c r="F171" s="132"/>
      <c r="G171" s="132"/>
      <c r="H171" s="132">
        <f t="shared" si="14"/>
        <v>0</v>
      </c>
    </row>
    <row r="172" spans="1:8" x14ac:dyDescent="0.2">
      <c r="A172" s="132" t="s">
        <v>598</v>
      </c>
      <c r="B172" s="132" t="str">
        <f t="shared" si="10"/>
        <v/>
      </c>
      <c r="C172" s="132" t="str">
        <f t="shared" si="11"/>
        <v xml:space="preserve">, </v>
      </c>
      <c r="D172" s="132" t="str">
        <f t="shared" si="12"/>
        <v/>
      </c>
      <c r="E172" s="154" t="str">
        <f t="shared" si="13"/>
        <v/>
      </c>
      <c r="F172" s="132"/>
      <c r="G172" s="132"/>
      <c r="H172" s="132">
        <f t="shared" si="14"/>
        <v>0</v>
      </c>
    </row>
    <row r="173" spans="1:8" x14ac:dyDescent="0.2">
      <c r="A173" s="132" t="s">
        <v>599</v>
      </c>
      <c r="B173" s="132" t="str">
        <f t="shared" si="10"/>
        <v/>
      </c>
      <c r="C173" s="132" t="str">
        <f t="shared" si="11"/>
        <v xml:space="preserve">, </v>
      </c>
      <c r="D173" s="132" t="str">
        <f t="shared" si="12"/>
        <v/>
      </c>
      <c r="E173" s="154" t="str">
        <f t="shared" si="13"/>
        <v/>
      </c>
      <c r="F173" s="132"/>
      <c r="G173" s="132"/>
      <c r="H173" s="132">
        <f t="shared" si="14"/>
        <v>0</v>
      </c>
    </row>
    <row r="174" spans="1:8" x14ac:dyDescent="0.2">
      <c r="A174" s="132" t="s">
        <v>600</v>
      </c>
      <c r="B174" s="132" t="str">
        <f t="shared" si="10"/>
        <v/>
      </c>
      <c r="C174" s="132" t="str">
        <f t="shared" si="11"/>
        <v xml:space="preserve">, </v>
      </c>
      <c r="D174" s="132" t="str">
        <f t="shared" si="12"/>
        <v/>
      </c>
      <c r="E174" s="154" t="str">
        <f t="shared" si="13"/>
        <v/>
      </c>
      <c r="F174" s="132"/>
      <c r="G174" s="132"/>
      <c r="H174" s="132">
        <f t="shared" si="14"/>
        <v>0</v>
      </c>
    </row>
    <row r="175" spans="1:8" x14ac:dyDescent="0.2">
      <c r="A175" s="132" t="s">
        <v>601</v>
      </c>
      <c r="B175" s="132" t="str">
        <f t="shared" si="10"/>
        <v/>
      </c>
      <c r="C175" s="132" t="str">
        <f t="shared" si="11"/>
        <v xml:space="preserve">, </v>
      </c>
      <c r="D175" s="132" t="str">
        <f t="shared" si="12"/>
        <v/>
      </c>
      <c r="E175" s="154" t="str">
        <f t="shared" si="13"/>
        <v/>
      </c>
      <c r="F175" s="132"/>
      <c r="G175" s="132"/>
      <c r="H175" s="132">
        <f t="shared" si="14"/>
        <v>0</v>
      </c>
    </row>
    <row r="176" spans="1:8" x14ac:dyDescent="0.2">
      <c r="A176" s="132" t="s">
        <v>602</v>
      </c>
      <c r="B176" s="132" t="str">
        <f t="shared" si="10"/>
        <v/>
      </c>
      <c r="C176" s="132" t="str">
        <f t="shared" si="11"/>
        <v xml:space="preserve">, </v>
      </c>
      <c r="D176" s="132" t="str">
        <f t="shared" si="12"/>
        <v/>
      </c>
      <c r="E176" s="154" t="str">
        <f t="shared" si="13"/>
        <v/>
      </c>
      <c r="F176" s="132"/>
      <c r="G176" s="132"/>
      <c r="H176" s="132">
        <f t="shared" si="14"/>
        <v>0</v>
      </c>
    </row>
    <row r="177" spans="1:8" x14ac:dyDescent="0.2">
      <c r="A177" s="132" t="s">
        <v>603</v>
      </c>
      <c r="B177" s="132" t="str">
        <f t="shared" si="10"/>
        <v/>
      </c>
      <c r="C177" s="132" t="str">
        <f t="shared" si="11"/>
        <v xml:space="preserve">, </v>
      </c>
      <c r="D177" s="132" t="str">
        <f t="shared" si="12"/>
        <v/>
      </c>
      <c r="E177" s="154" t="str">
        <f t="shared" si="13"/>
        <v/>
      </c>
      <c r="F177" s="132"/>
      <c r="G177" s="132"/>
      <c r="H177" s="132">
        <f t="shared" si="14"/>
        <v>0</v>
      </c>
    </row>
    <row r="178" spans="1:8" x14ac:dyDescent="0.2">
      <c r="A178" s="132" t="s">
        <v>604</v>
      </c>
      <c r="B178" s="132" t="str">
        <f t="shared" si="10"/>
        <v/>
      </c>
      <c r="C178" s="132" t="str">
        <f t="shared" si="11"/>
        <v xml:space="preserve">, </v>
      </c>
      <c r="D178" s="132" t="str">
        <f t="shared" si="12"/>
        <v/>
      </c>
      <c r="E178" s="154" t="str">
        <f t="shared" si="13"/>
        <v/>
      </c>
      <c r="F178" s="132"/>
      <c r="G178" s="132"/>
      <c r="H178" s="132">
        <f t="shared" si="14"/>
        <v>0</v>
      </c>
    </row>
    <row r="179" spans="1:8" x14ac:dyDescent="0.2">
      <c r="A179" s="132" t="s">
        <v>605</v>
      </c>
      <c r="B179" s="132" t="str">
        <f t="shared" si="10"/>
        <v/>
      </c>
      <c r="C179" s="132" t="str">
        <f t="shared" si="11"/>
        <v xml:space="preserve">, </v>
      </c>
      <c r="D179" s="132" t="str">
        <f t="shared" si="12"/>
        <v/>
      </c>
      <c r="E179" s="154" t="str">
        <f t="shared" si="13"/>
        <v/>
      </c>
      <c r="F179" s="132"/>
      <c r="G179" s="132"/>
      <c r="H179" s="132">
        <f t="shared" si="14"/>
        <v>0</v>
      </c>
    </row>
    <row r="180" spans="1:8" x14ac:dyDescent="0.2">
      <c r="A180" s="132" t="s">
        <v>606</v>
      </c>
      <c r="B180" s="132" t="str">
        <f t="shared" si="10"/>
        <v/>
      </c>
      <c r="C180" s="132" t="str">
        <f t="shared" si="11"/>
        <v xml:space="preserve">, </v>
      </c>
      <c r="D180" s="132" t="str">
        <f t="shared" si="12"/>
        <v/>
      </c>
      <c r="E180" s="154" t="str">
        <f t="shared" si="13"/>
        <v/>
      </c>
      <c r="F180" s="132"/>
      <c r="G180" s="132"/>
      <c r="H180" s="132">
        <f t="shared" si="14"/>
        <v>0</v>
      </c>
    </row>
    <row r="181" spans="1:8" x14ac:dyDescent="0.2">
      <c r="A181" s="132" t="s">
        <v>607</v>
      </c>
      <c r="B181" s="132" t="str">
        <f t="shared" si="10"/>
        <v/>
      </c>
      <c r="C181" s="132" t="str">
        <f t="shared" si="11"/>
        <v xml:space="preserve">, </v>
      </c>
      <c r="D181" s="132" t="str">
        <f t="shared" si="12"/>
        <v/>
      </c>
      <c r="E181" s="154" t="str">
        <f t="shared" si="13"/>
        <v/>
      </c>
      <c r="F181" s="132"/>
      <c r="G181" s="132"/>
      <c r="H181" s="132">
        <f t="shared" si="14"/>
        <v>0</v>
      </c>
    </row>
    <row r="182" spans="1:8" x14ac:dyDescent="0.2">
      <c r="A182" s="132" t="s">
        <v>760</v>
      </c>
      <c r="B182" s="132" t="str">
        <f t="shared" si="10"/>
        <v/>
      </c>
      <c r="C182" s="132" t="str">
        <f t="shared" si="11"/>
        <v xml:space="preserve">, </v>
      </c>
      <c r="D182" s="132" t="str">
        <f t="shared" si="12"/>
        <v/>
      </c>
      <c r="E182" s="154" t="str">
        <f t="shared" si="13"/>
        <v/>
      </c>
      <c r="F182" s="132"/>
      <c r="G182" s="132"/>
      <c r="H182" s="132">
        <f t="shared" si="14"/>
        <v>0</v>
      </c>
    </row>
    <row r="183" spans="1:8" x14ac:dyDescent="0.2">
      <c r="A183" s="132" t="s">
        <v>761</v>
      </c>
      <c r="B183" s="132" t="str">
        <f t="shared" si="10"/>
        <v/>
      </c>
      <c r="C183" s="132" t="str">
        <f t="shared" si="11"/>
        <v xml:space="preserve">, </v>
      </c>
      <c r="D183" s="132" t="str">
        <f t="shared" si="12"/>
        <v/>
      </c>
      <c r="E183" s="154" t="str">
        <f t="shared" si="13"/>
        <v/>
      </c>
      <c r="F183" s="132"/>
      <c r="G183" s="132"/>
      <c r="H183" s="132">
        <f t="shared" si="14"/>
        <v>0</v>
      </c>
    </row>
    <row r="184" spans="1:8" x14ac:dyDescent="0.2">
      <c r="A184" s="132" t="s">
        <v>762</v>
      </c>
      <c r="B184" s="132" t="str">
        <f t="shared" si="10"/>
        <v/>
      </c>
      <c r="C184" s="132" t="str">
        <f t="shared" si="11"/>
        <v xml:space="preserve">, </v>
      </c>
      <c r="D184" s="132" t="str">
        <f t="shared" si="12"/>
        <v/>
      </c>
      <c r="E184" s="154" t="str">
        <f t="shared" si="13"/>
        <v/>
      </c>
      <c r="F184" s="132"/>
      <c r="G184" s="132"/>
      <c r="H184" s="132">
        <f t="shared" si="14"/>
        <v>0</v>
      </c>
    </row>
    <row r="185" spans="1:8" x14ac:dyDescent="0.2">
      <c r="A185" s="132" t="s">
        <v>763</v>
      </c>
      <c r="B185" s="132" t="str">
        <f t="shared" si="10"/>
        <v/>
      </c>
      <c r="C185" s="132" t="str">
        <f t="shared" si="11"/>
        <v xml:space="preserve">, </v>
      </c>
      <c r="D185" s="132" t="str">
        <f t="shared" si="12"/>
        <v/>
      </c>
      <c r="E185" s="154" t="str">
        <f t="shared" si="13"/>
        <v/>
      </c>
      <c r="F185" s="132"/>
      <c r="G185" s="132"/>
      <c r="H185" s="132">
        <f t="shared" si="14"/>
        <v>0</v>
      </c>
    </row>
    <row r="186" spans="1:8" x14ac:dyDescent="0.2">
      <c r="A186" s="132" t="s">
        <v>948</v>
      </c>
      <c r="B186" s="132" t="str">
        <f t="shared" si="10"/>
        <v/>
      </c>
      <c r="C186" s="132" t="str">
        <f t="shared" si="11"/>
        <v xml:space="preserve">, </v>
      </c>
      <c r="D186" s="132" t="str">
        <f t="shared" si="12"/>
        <v/>
      </c>
      <c r="E186" s="154" t="str">
        <f t="shared" si="13"/>
        <v/>
      </c>
      <c r="F186" s="132"/>
      <c r="G186" s="132"/>
      <c r="H186" s="132">
        <f t="shared" si="14"/>
        <v>0</v>
      </c>
    </row>
    <row r="187" spans="1:8" x14ac:dyDescent="0.2">
      <c r="A187" s="132" t="s">
        <v>949</v>
      </c>
      <c r="B187" s="132" t="str">
        <f t="shared" si="10"/>
        <v/>
      </c>
      <c r="C187" s="132" t="str">
        <f t="shared" si="11"/>
        <v xml:space="preserve">, </v>
      </c>
      <c r="D187" s="132" t="str">
        <f t="shared" si="12"/>
        <v/>
      </c>
      <c r="E187" s="154" t="str">
        <f t="shared" si="13"/>
        <v/>
      </c>
      <c r="F187" s="132"/>
      <c r="G187" s="132"/>
      <c r="H187" s="132">
        <f t="shared" si="14"/>
        <v>0</v>
      </c>
    </row>
    <row r="188" spans="1:8" x14ac:dyDescent="0.2">
      <c r="A188" s="132" t="s">
        <v>950</v>
      </c>
      <c r="B188" s="132" t="str">
        <f t="shared" si="10"/>
        <v/>
      </c>
      <c r="C188" s="132" t="str">
        <f t="shared" si="11"/>
        <v xml:space="preserve">, </v>
      </c>
      <c r="D188" s="132" t="str">
        <f t="shared" si="12"/>
        <v/>
      </c>
      <c r="E188" s="154" t="str">
        <f t="shared" si="13"/>
        <v/>
      </c>
      <c r="F188" s="132"/>
      <c r="G188" s="132"/>
      <c r="H188" s="132">
        <f t="shared" si="14"/>
        <v>0</v>
      </c>
    </row>
    <row r="189" spans="1:8" x14ac:dyDescent="0.2">
      <c r="A189" s="132" t="s">
        <v>951</v>
      </c>
      <c r="B189" s="132" t="str">
        <f t="shared" si="10"/>
        <v/>
      </c>
      <c r="C189" s="132" t="str">
        <f t="shared" si="11"/>
        <v xml:space="preserve">, </v>
      </c>
      <c r="D189" s="132" t="str">
        <f t="shared" si="12"/>
        <v/>
      </c>
      <c r="E189" s="154" t="str">
        <f t="shared" si="13"/>
        <v/>
      </c>
      <c r="F189" s="132"/>
      <c r="G189" s="132"/>
      <c r="H189" s="132">
        <f t="shared" si="14"/>
        <v>0</v>
      </c>
    </row>
    <row r="190" spans="1:8" x14ac:dyDescent="0.2">
      <c r="A190" s="132" t="s">
        <v>952</v>
      </c>
      <c r="B190" s="132" t="str">
        <f t="shared" si="10"/>
        <v/>
      </c>
      <c r="C190" s="132" t="str">
        <f t="shared" si="11"/>
        <v xml:space="preserve">, </v>
      </c>
      <c r="D190" s="132" t="str">
        <f t="shared" si="12"/>
        <v/>
      </c>
      <c r="E190" s="154" t="str">
        <f t="shared" si="13"/>
        <v/>
      </c>
      <c r="F190" s="132"/>
      <c r="G190" s="132"/>
      <c r="H190" s="132">
        <f t="shared" si="14"/>
        <v>0</v>
      </c>
    </row>
    <row r="191" spans="1:8" x14ac:dyDescent="0.2">
      <c r="A191" s="132" t="s">
        <v>953</v>
      </c>
      <c r="B191" s="132" t="str">
        <f t="shared" si="10"/>
        <v/>
      </c>
      <c r="C191" s="132" t="str">
        <f t="shared" si="11"/>
        <v xml:space="preserve">, </v>
      </c>
      <c r="D191" s="132" t="str">
        <f t="shared" si="12"/>
        <v/>
      </c>
      <c r="E191" s="154" t="str">
        <f t="shared" si="13"/>
        <v/>
      </c>
      <c r="F191" s="132"/>
      <c r="G191" s="132"/>
      <c r="H191" s="132">
        <f t="shared" si="14"/>
        <v>0</v>
      </c>
    </row>
    <row r="192" spans="1:8" x14ac:dyDescent="0.2">
      <c r="A192" s="132" t="s">
        <v>954</v>
      </c>
      <c r="B192" s="132" t="str">
        <f t="shared" si="10"/>
        <v/>
      </c>
      <c r="C192" s="132" t="str">
        <f t="shared" si="11"/>
        <v xml:space="preserve">, </v>
      </c>
      <c r="D192" s="132" t="str">
        <f t="shared" si="12"/>
        <v/>
      </c>
      <c r="E192" s="154" t="str">
        <f t="shared" si="13"/>
        <v/>
      </c>
      <c r="F192" s="132"/>
      <c r="G192" s="132"/>
      <c r="H192" s="132">
        <f t="shared" si="14"/>
        <v>0</v>
      </c>
    </row>
    <row r="193" spans="1:8" x14ac:dyDescent="0.2">
      <c r="A193" s="132" t="s">
        <v>955</v>
      </c>
      <c r="B193" s="132" t="str">
        <f t="shared" si="10"/>
        <v/>
      </c>
      <c r="C193" s="132" t="str">
        <f t="shared" si="11"/>
        <v xml:space="preserve">, </v>
      </c>
      <c r="D193" s="132" t="str">
        <f t="shared" si="12"/>
        <v/>
      </c>
      <c r="E193" s="154" t="str">
        <f t="shared" si="13"/>
        <v/>
      </c>
      <c r="F193" s="132"/>
      <c r="G193" s="132"/>
      <c r="H193" s="132">
        <f t="shared" si="14"/>
        <v>0</v>
      </c>
    </row>
    <row r="194" spans="1:8" x14ac:dyDescent="0.2">
      <c r="A194" s="132" t="s">
        <v>608</v>
      </c>
      <c r="B194" s="132" t="str">
        <f t="shared" ref="B194:B257" si="15">IF(LEN(VLOOKUP($A194,playerDetails,7,FALSE))=0,"",VLOOKUP($A194,playerDetails,7,FALSE))</f>
        <v/>
      </c>
      <c r="C194" s="132" t="str">
        <f t="shared" ref="C194:C257" si="16">IF(LEN(VLOOKUP($A194,playerDetails,9,FALSE))=0,"",VLOOKUP($A194,playerDetails,9,FALSE))</f>
        <v xml:space="preserve">, </v>
      </c>
      <c r="D194" s="132" t="str">
        <f t="shared" ref="D194:D257" si="17">IF(LEN(VLOOKUP($A194,playerDetails,6,FALSE))=0,"",VLOOKUP($A194,playerDetails,6,FALSE))</f>
        <v/>
      </c>
      <c r="E194" s="154" t="str">
        <f t="shared" ref="E194:E257" si="18">IF(LEN(VLOOKUP($A194,playerDetails,5,FALSE))=0,"",VLOOKUP($A194,playerDetails,5,FALSE))</f>
        <v/>
      </c>
      <c r="F194" s="132"/>
      <c r="G194" s="132"/>
      <c r="H194" s="132">
        <f t="shared" ref="H194:H257" si="19">VLOOKUP(LEFT($A194,1),TeamLookup,2,FALSE)</f>
        <v>0</v>
      </c>
    </row>
    <row r="195" spans="1:8" x14ac:dyDescent="0.2">
      <c r="A195" s="132" t="s">
        <v>609</v>
      </c>
      <c r="B195" s="132" t="str">
        <f t="shared" si="15"/>
        <v/>
      </c>
      <c r="C195" s="132" t="str">
        <f t="shared" si="16"/>
        <v xml:space="preserve">, </v>
      </c>
      <c r="D195" s="132" t="str">
        <f t="shared" si="17"/>
        <v/>
      </c>
      <c r="E195" s="154" t="str">
        <f t="shared" si="18"/>
        <v/>
      </c>
      <c r="F195" s="132"/>
      <c r="G195" s="132"/>
      <c r="H195" s="132">
        <f t="shared" si="19"/>
        <v>0</v>
      </c>
    </row>
    <row r="196" spans="1:8" x14ac:dyDescent="0.2">
      <c r="A196" s="132" t="s">
        <v>610</v>
      </c>
      <c r="B196" s="132" t="str">
        <f t="shared" si="15"/>
        <v/>
      </c>
      <c r="C196" s="132" t="str">
        <f t="shared" si="16"/>
        <v xml:space="preserve">, </v>
      </c>
      <c r="D196" s="132" t="str">
        <f t="shared" si="17"/>
        <v/>
      </c>
      <c r="E196" s="154" t="str">
        <f t="shared" si="18"/>
        <v/>
      </c>
      <c r="F196" s="132"/>
      <c r="G196" s="132"/>
      <c r="H196" s="132">
        <f t="shared" si="19"/>
        <v>0</v>
      </c>
    </row>
    <row r="197" spans="1:8" x14ac:dyDescent="0.2">
      <c r="A197" s="132" t="s">
        <v>611</v>
      </c>
      <c r="B197" s="132" t="str">
        <f t="shared" si="15"/>
        <v/>
      </c>
      <c r="C197" s="132" t="str">
        <f t="shared" si="16"/>
        <v xml:space="preserve">, </v>
      </c>
      <c r="D197" s="132" t="str">
        <f t="shared" si="17"/>
        <v/>
      </c>
      <c r="E197" s="154" t="str">
        <f t="shared" si="18"/>
        <v/>
      </c>
      <c r="F197" s="132"/>
      <c r="G197" s="132"/>
      <c r="H197" s="132">
        <f t="shared" si="19"/>
        <v>0</v>
      </c>
    </row>
    <row r="198" spans="1:8" x14ac:dyDescent="0.2">
      <c r="A198" s="132" t="s">
        <v>612</v>
      </c>
      <c r="B198" s="132" t="str">
        <f t="shared" si="15"/>
        <v/>
      </c>
      <c r="C198" s="132" t="str">
        <f t="shared" si="16"/>
        <v xml:space="preserve">, </v>
      </c>
      <c r="D198" s="132" t="str">
        <f t="shared" si="17"/>
        <v/>
      </c>
      <c r="E198" s="154" t="str">
        <f t="shared" si="18"/>
        <v/>
      </c>
      <c r="F198" s="132"/>
      <c r="G198" s="132"/>
      <c r="H198" s="132">
        <f t="shared" si="19"/>
        <v>0</v>
      </c>
    </row>
    <row r="199" spans="1:8" x14ac:dyDescent="0.2">
      <c r="A199" s="132" t="s">
        <v>613</v>
      </c>
      <c r="B199" s="132" t="str">
        <f t="shared" si="15"/>
        <v/>
      </c>
      <c r="C199" s="132" t="str">
        <f t="shared" si="16"/>
        <v xml:space="preserve">, </v>
      </c>
      <c r="D199" s="132" t="str">
        <f t="shared" si="17"/>
        <v/>
      </c>
      <c r="E199" s="154" t="str">
        <f t="shared" si="18"/>
        <v/>
      </c>
      <c r="F199" s="132"/>
      <c r="G199" s="132"/>
      <c r="H199" s="132">
        <f t="shared" si="19"/>
        <v>0</v>
      </c>
    </row>
    <row r="200" spans="1:8" x14ac:dyDescent="0.2">
      <c r="A200" s="132" t="s">
        <v>614</v>
      </c>
      <c r="B200" s="132" t="str">
        <f t="shared" si="15"/>
        <v/>
      </c>
      <c r="C200" s="132" t="str">
        <f t="shared" si="16"/>
        <v xml:space="preserve">, </v>
      </c>
      <c r="D200" s="132" t="str">
        <f t="shared" si="17"/>
        <v/>
      </c>
      <c r="E200" s="154" t="str">
        <f t="shared" si="18"/>
        <v/>
      </c>
      <c r="F200" s="132"/>
      <c r="G200" s="132"/>
      <c r="H200" s="132">
        <f t="shared" si="19"/>
        <v>0</v>
      </c>
    </row>
    <row r="201" spans="1:8" x14ac:dyDescent="0.2">
      <c r="A201" s="132" t="s">
        <v>615</v>
      </c>
      <c r="B201" s="132" t="str">
        <f t="shared" si="15"/>
        <v/>
      </c>
      <c r="C201" s="132" t="str">
        <f t="shared" si="16"/>
        <v xml:space="preserve">, </v>
      </c>
      <c r="D201" s="132" t="str">
        <f t="shared" si="17"/>
        <v/>
      </c>
      <c r="E201" s="154" t="str">
        <f t="shared" si="18"/>
        <v/>
      </c>
      <c r="F201" s="132"/>
      <c r="G201" s="132"/>
      <c r="H201" s="132">
        <f t="shared" si="19"/>
        <v>0</v>
      </c>
    </row>
    <row r="202" spans="1:8" x14ac:dyDescent="0.2">
      <c r="A202" s="132" t="s">
        <v>616</v>
      </c>
      <c r="B202" s="132" t="str">
        <f t="shared" si="15"/>
        <v/>
      </c>
      <c r="C202" s="132" t="str">
        <f t="shared" si="16"/>
        <v xml:space="preserve">, </v>
      </c>
      <c r="D202" s="132" t="str">
        <f t="shared" si="17"/>
        <v/>
      </c>
      <c r="E202" s="154" t="str">
        <f t="shared" si="18"/>
        <v/>
      </c>
      <c r="F202" s="132"/>
      <c r="G202" s="132"/>
      <c r="H202" s="132">
        <f t="shared" si="19"/>
        <v>0</v>
      </c>
    </row>
    <row r="203" spans="1:8" x14ac:dyDescent="0.2">
      <c r="A203" s="132" t="s">
        <v>617</v>
      </c>
      <c r="B203" s="132" t="str">
        <f t="shared" si="15"/>
        <v/>
      </c>
      <c r="C203" s="132" t="str">
        <f t="shared" si="16"/>
        <v xml:space="preserve">, </v>
      </c>
      <c r="D203" s="132" t="str">
        <f t="shared" si="17"/>
        <v/>
      </c>
      <c r="E203" s="154" t="str">
        <f t="shared" si="18"/>
        <v/>
      </c>
      <c r="F203" s="132"/>
      <c r="G203" s="132"/>
      <c r="H203" s="132">
        <f t="shared" si="19"/>
        <v>0</v>
      </c>
    </row>
    <row r="204" spans="1:8" x14ac:dyDescent="0.2">
      <c r="A204" s="132" t="s">
        <v>618</v>
      </c>
      <c r="B204" s="132" t="str">
        <f t="shared" si="15"/>
        <v/>
      </c>
      <c r="C204" s="132" t="str">
        <f t="shared" si="16"/>
        <v xml:space="preserve">, </v>
      </c>
      <c r="D204" s="132" t="str">
        <f t="shared" si="17"/>
        <v/>
      </c>
      <c r="E204" s="154" t="str">
        <f t="shared" si="18"/>
        <v/>
      </c>
      <c r="F204" s="132"/>
      <c r="G204" s="132"/>
      <c r="H204" s="132">
        <f t="shared" si="19"/>
        <v>0</v>
      </c>
    </row>
    <row r="205" spans="1:8" x14ac:dyDescent="0.2">
      <c r="A205" s="132" t="s">
        <v>619</v>
      </c>
      <c r="B205" s="132" t="str">
        <f t="shared" si="15"/>
        <v/>
      </c>
      <c r="C205" s="132" t="str">
        <f t="shared" si="16"/>
        <v xml:space="preserve">, </v>
      </c>
      <c r="D205" s="132" t="str">
        <f t="shared" si="17"/>
        <v/>
      </c>
      <c r="E205" s="154" t="str">
        <f t="shared" si="18"/>
        <v/>
      </c>
      <c r="F205" s="132"/>
      <c r="G205" s="132"/>
      <c r="H205" s="132">
        <f t="shared" si="19"/>
        <v>0</v>
      </c>
    </row>
    <row r="206" spans="1:8" x14ac:dyDescent="0.2">
      <c r="A206" s="132" t="s">
        <v>764</v>
      </c>
      <c r="B206" s="132" t="str">
        <f t="shared" si="15"/>
        <v/>
      </c>
      <c r="C206" s="132" t="str">
        <f t="shared" si="16"/>
        <v xml:space="preserve">, </v>
      </c>
      <c r="D206" s="132" t="str">
        <f t="shared" si="17"/>
        <v/>
      </c>
      <c r="E206" s="154" t="str">
        <f t="shared" si="18"/>
        <v/>
      </c>
      <c r="F206" s="132"/>
      <c r="G206" s="132"/>
      <c r="H206" s="132">
        <f t="shared" si="19"/>
        <v>0</v>
      </c>
    </row>
    <row r="207" spans="1:8" x14ac:dyDescent="0.2">
      <c r="A207" s="132" t="s">
        <v>765</v>
      </c>
      <c r="B207" s="132" t="str">
        <f t="shared" si="15"/>
        <v/>
      </c>
      <c r="C207" s="132" t="str">
        <f t="shared" si="16"/>
        <v xml:space="preserve">, </v>
      </c>
      <c r="D207" s="132" t="str">
        <f t="shared" si="17"/>
        <v/>
      </c>
      <c r="E207" s="154" t="str">
        <f t="shared" si="18"/>
        <v/>
      </c>
      <c r="F207" s="132"/>
      <c r="G207" s="132"/>
      <c r="H207" s="132">
        <f t="shared" si="19"/>
        <v>0</v>
      </c>
    </row>
    <row r="208" spans="1:8" x14ac:dyDescent="0.2">
      <c r="A208" s="132" t="s">
        <v>766</v>
      </c>
      <c r="B208" s="132" t="str">
        <f t="shared" si="15"/>
        <v/>
      </c>
      <c r="C208" s="132" t="str">
        <f t="shared" si="16"/>
        <v xml:space="preserve">, </v>
      </c>
      <c r="D208" s="132" t="str">
        <f t="shared" si="17"/>
        <v/>
      </c>
      <c r="E208" s="154" t="str">
        <f t="shared" si="18"/>
        <v/>
      </c>
      <c r="F208" s="132"/>
      <c r="G208" s="132"/>
      <c r="H208" s="132">
        <f t="shared" si="19"/>
        <v>0</v>
      </c>
    </row>
    <row r="209" spans="1:8" x14ac:dyDescent="0.2">
      <c r="A209" s="132" t="s">
        <v>767</v>
      </c>
      <c r="B209" s="132" t="str">
        <f t="shared" si="15"/>
        <v/>
      </c>
      <c r="C209" s="132" t="str">
        <f t="shared" si="16"/>
        <v xml:space="preserve">, </v>
      </c>
      <c r="D209" s="132" t="str">
        <f t="shared" si="17"/>
        <v/>
      </c>
      <c r="E209" s="154" t="str">
        <f t="shared" si="18"/>
        <v/>
      </c>
      <c r="F209" s="132"/>
      <c r="G209" s="132"/>
      <c r="H209" s="132">
        <f t="shared" si="19"/>
        <v>0</v>
      </c>
    </row>
    <row r="210" spans="1:8" x14ac:dyDescent="0.2">
      <c r="A210" s="132" t="s">
        <v>956</v>
      </c>
      <c r="B210" s="132" t="str">
        <f t="shared" si="15"/>
        <v/>
      </c>
      <c r="C210" s="132" t="str">
        <f t="shared" si="16"/>
        <v xml:space="preserve">, </v>
      </c>
      <c r="D210" s="132" t="str">
        <f t="shared" si="17"/>
        <v/>
      </c>
      <c r="E210" s="154" t="str">
        <f t="shared" si="18"/>
        <v/>
      </c>
      <c r="F210" s="132"/>
      <c r="G210" s="132"/>
      <c r="H210" s="132">
        <f t="shared" si="19"/>
        <v>0</v>
      </c>
    </row>
    <row r="211" spans="1:8" x14ac:dyDescent="0.2">
      <c r="A211" s="132" t="s">
        <v>957</v>
      </c>
      <c r="B211" s="132" t="str">
        <f t="shared" si="15"/>
        <v/>
      </c>
      <c r="C211" s="132" t="str">
        <f t="shared" si="16"/>
        <v xml:space="preserve">, </v>
      </c>
      <c r="D211" s="132" t="str">
        <f t="shared" si="17"/>
        <v/>
      </c>
      <c r="E211" s="154" t="str">
        <f t="shared" si="18"/>
        <v/>
      </c>
      <c r="F211" s="132"/>
      <c r="G211" s="132"/>
      <c r="H211" s="132">
        <f t="shared" si="19"/>
        <v>0</v>
      </c>
    </row>
    <row r="212" spans="1:8" x14ac:dyDescent="0.2">
      <c r="A212" s="132" t="s">
        <v>958</v>
      </c>
      <c r="B212" s="132" t="str">
        <f t="shared" si="15"/>
        <v/>
      </c>
      <c r="C212" s="132" t="str">
        <f t="shared" si="16"/>
        <v xml:space="preserve">, </v>
      </c>
      <c r="D212" s="132" t="str">
        <f t="shared" si="17"/>
        <v/>
      </c>
      <c r="E212" s="154" t="str">
        <f t="shared" si="18"/>
        <v/>
      </c>
      <c r="F212" s="132"/>
      <c r="G212" s="132"/>
      <c r="H212" s="132">
        <f t="shared" si="19"/>
        <v>0</v>
      </c>
    </row>
    <row r="213" spans="1:8" x14ac:dyDescent="0.2">
      <c r="A213" s="132" t="s">
        <v>959</v>
      </c>
      <c r="B213" s="132" t="str">
        <f t="shared" si="15"/>
        <v/>
      </c>
      <c r="C213" s="132" t="str">
        <f t="shared" si="16"/>
        <v xml:space="preserve">, </v>
      </c>
      <c r="D213" s="132" t="str">
        <f t="shared" si="17"/>
        <v/>
      </c>
      <c r="E213" s="154" t="str">
        <f t="shared" si="18"/>
        <v/>
      </c>
      <c r="F213" s="132"/>
      <c r="G213" s="132"/>
      <c r="H213" s="132">
        <f t="shared" si="19"/>
        <v>0</v>
      </c>
    </row>
    <row r="214" spans="1:8" x14ac:dyDescent="0.2">
      <c r="A214" s="132" t="s">
        <v>960</v>
      </c>
      <c r="B214" s="132" t="str">
        <f t="shared" si="15"/>
        <v/>
      </c>
      <c r="C214" s="132" t="str">
        <f t="shared" si="16"/>
        <v xml:space="preserve">, </v>
      </c>
      <c r="D214" s="132" t="str">
        <f t="shared" si="17"/>
        <v/>
      </c>
      <c r="E214" s="154" t="str">
        <f t="shared" si="18"/>
        <v/>
      </c>
      <c r="F214" s="132"/>
      <c r="G214" s="132"/>
      <c r="H214" s="132">
        <f t="shared" si="19"/>
        <v>0</v>
      </c>
    </row>
    <row r="215" spans="1:8" x14ac:dyDescent="0.2">
      <c r="A215" s="132" t="s">
        <v>961</v>
      </c>
      <c r="B215" s="132" t="str">
        <f t="shared" si="15"/>
        <v/>
      </c>
      <c r="C215" s="132" t="str">
        <f t="shared" si="16"/>
        <v xml:space="preserve">, </v>
      </c>
      <c r="D215" s="132" t="str">
        <f t="shared" si="17"/>
        <v/>
      </c>
      <c r="E215" s="154" t="str">
        <f t="shared" si="18"/>
        <v/>
      </c>
      <c r="F215" s="132"/>
      <c r="G215" s="132"/>
      <c r="H215" s="132">
        <f t="shared" si="19"/>
        <v>0</v>
      </c>
    </row>
    <row r="216" spans="1:8" x14ac:dyDescent="0.2">
      <c r="A216" s="132" t="s">
        <v>962</v>
      </c>
      <c r="B216" s="132" t="str">
        <f t="shared" si="15"/>
        <v/>
      </c>
      <c r="C216" s="132" t="str">
        <f t="shared" si="16"/>
        <v xml:space="preserve">, </v>
      </c>
      <c r="D216" s="132" t="str">
        <f t="shared" si="17"/>
        <v/>
      </c>
      <c r="E216" s="154" t="str">
        <f t="shared" si="18"/>
        <v/>
      </c>
      <c r="F216" s="132"/>
      <c r="G216" s="132"/>
      <c r="H216" s="132">
        <f t="shared" si="19"/>
        <v>0</v>
      </c>
    </row>
    <row r="217" spans="1:8" x14ac:dyDescent="0.2">
      <c r="A217" s="132" t="s">
        <v>963</v>
      </c>
      <c r="B217" s="132" t="str">
        <f t="shared" si="15"/>
        <v/>
      </c>
      <c r="C217" s="132" t="str">
        <f t="shared" si="16"/>
        <v xml:space="preserve">, </v>
      </c>
      <c r="D217" s="132" t="str">
        <f t="shared" si="17"/>
        <v/>
      </c>
      <c r="E217" s="154" t="str">
        <f t="shared" si="18"/>
        <v/>
      </c>
      <c r="F217" s="132"/>
      <c r="G217" s="132"/>
      <c r="H217" s="132">
        <f t="shared" si="19"/>
        <v>0</v>
      </c>
    </row>
    <row r="218" spans="1:8" x14ac:dyDescent="0.2">
      <c r="A218" s="132" t="s">
        <v>620</v>
      </c>
      <c r="B218" s="132" t="str">
        <f t="shared" si="15"/>
        <v/>
      </c>
      <c r="C218" s="132" t="str">
        <f t="shared" si="16"/>
        <v xml:space="preserve">, </v>
      </c>
      <c r="D218" s="132" t="str">
        <f t="shared" si="17"/>
        <v/>
      </c>
      <c r="E218" s="154" t="str">
        <f t="shared" si="18"/>
        <v/>
      </c>
      <c r="F218" s="132"/>
      <c r="G218" s="132"/>
      <c r="H218" s="132">
        <f t="shared" si="19"/>
        <v>0</v>
      </c>
    </row>
    <row r="219" spans="1:8" x14ac:dyDescent="0.2">
      <c r="A219" s="132" t="s">
        <v>621</v>
      </c>
      <c r="B219" s="132" t="str">
        <f t="shared" si="15"/>
        <v/>
      </c>
      <c r="C219" s="132" t="str">
        <f t="shared" si="16"/>
        <v xml:space="preserve">, </v>
      </c>
      <c r="D219" s="132" t="str">
        <f t="shared" si="17"/>
        <v/>
      </c>
      <c r="E219" s="154" t="str">
        <f t="shared" si="18"/>
        <v/>
      </c>
      <c r="F219" s="132"/>
      <c r="G219" s="132"/>
      <c r="H219" s="132">
        <f t="shared" si="19"/>
        <v>0</v>
      </c>
    </row>
    <row r="220" spans="1:8" x14ac:dyDescent="0.2">
      <c r="A220" s="132" t="s">
        <v>622</v>
      </c>
      <c r="B220" s="132" t="str">
        <f t="shared" si="15"/>
        <v/>
      </c>
      <c r="C220" s="132" t="str">
        <f t="shared" si="16"/>
        <v xml:space="preserve">, </v>
      </c>
      <c r="D220" s="132" t="str">
        <f t="shared" si="17"/>
        <v/>
      </c>
      <c r="E220" s="154" t="str">
        <f t="shared" si="18"/>
        <v/>
      </c>
      <c r="F220" s="132"/>
      <c r="G220" s="132"/>
      <c r="H220" s="132">
        <f t="shared" si="19"/>
        <v>0</v>
      </c>
    </row>
    <row r="221" spans="1:8" x14ac:dyDescent="0.2">
      <c r="A221" s="132" t="s">
        <v>623</v>
      </c>
      <c r="B221" s="132" t="str">
        <f t="shared" si="15"/>
        <v/>
      </c>
      <c r="C221" s="132" t="str">
        <f t="shared" si="16"/>
        <v xml:space="preserve">, </v>
      </c>
      <c r="D221" s="132" t="str">
        <f t="shared" si="17"/>
        <v/>
      </c>
      <c r="E221" s="154" t="str">
        <f t="shared" si="18"/>
        <v/>
      </c>
      <c r="F221" s="132"/>
      <c r="G221" s="132"/>
      <c r="H221" s="132">
        <f t="shared" si="19"/>
        <v>0</v>
      </c>
    </row>
    <row r="222" spans="1:8" x14ac:dyDescent="0.2">
      <c r="A222" s="132" t="s">
        <v>624</v>
      </c>
      <c r="B222" s="132" t="str">
        <f t="shared" si="15"/>
        <v/>
      </c>
      <c r="C222" s="132" t="str">
        <f t="shared" si="16"/>
        <v xml:space="preserve">, </v>
      </c>
      <c r="D222" s="132" t="str">
        <f t="shared" si="17"/>
        <v/>
      </c>
      <c r="E222" s="154" t="str">
        <f t="shared" si="18"/>
        <v/>
      </c>
      <c r="F222" s="132"/>
      <c r="G222" s="132"/>
      <c r="H222" s="132">
        <f t="shared" si="19"/>
        <v>0</v>
      </c>
    </row>
    <row r="223" spans="1:8" x14ac:dyDescent="0.2">
      <c r="A223" s="132" t="s">
        <v>625</v>
      </c>
      <c r="B223" s="132" t="str">
        <f t="shared" si="15"/>
        <v/>
      </c>
      <c r="C223" s="132" t="str">
        <f t="shared" si="16"/>
        <v xml:space="preserve">, </v>
      </c>
      <c r="D223" s="132" t="str">
        <f t="shared" si="17"/>
        <v/>
      </c>
      <c r="E223" s="154" t="str">
        <f t="shared" si="18"/>
        <v/>
      </c>
      <c r="F223" s="132"/>
      <c r="G223" s="132"/>
      <c r="H223" s="132">
        <f t="shared" si="19"/>
        <v>0</v>
      </c>
    </row>
    <row r="224" spans="1:8" x14ac:dyDescent="0.2">
      <c r="A224" s="132" t="s">
        <v>626</v>
      </c>
      <c r="B224" s="132" t="str">
        <f t="shared" si="15"/>
        <v/>
      </c>
      <c r="C224" s="132" t="str">
        <f t="shared" si="16"/>
        <v xml:space="preserve">, </v>
      </c>
      <c r="D224" s="132" t="str">
        <f t="shared" si="17"/>
        <v/>
      </c>
      <c r="E224" s="154" t="str">
        <f t="shared" si="18"/>
        <v/>
      </c>
      <c r="F224" s="132"/>
      <c r="G224" s="132"/>
      <c r="H224" s="132">
        <f t="shared" si="19"/>
        <v>0</v>
      </c>
    </row>
    <row r="225" spans="1:8" x14ac:dyDescent="0.2">
      <c r="A225" s="132" t="s">
        <v>627</v>
      </c>
      <c r="B225" s="132" t="str">
        <f t="shared" si="15"/>
        <v/>
      </c>
      <c r="C225" s="132" t="str">
        <f t="shared" si="16"/>
        <v xml:space="preserve">, </v>
      </c>
      <c r="D225" s="132" t="str">
        <f t="shared" si="17"/>
        <v/>
      </c>
      <c r="E225" s="154" t="str">
        <f t="shared" si="18"/>
        <v/>
      </c>
      <c r="F225" s="132"/>
      <c r="G225" s="132"/>
      <c r="H225" s="132">
        <f t="shared" si="19"/>
        <v>0</v>
      </c>
    </row>
    <row r="226" spans="1:8" x14ac:dyDescent="0.2">
      <c r="A226" s="132" t="s">
        <v>628</v>
      </c>
      <c r="B226" s="132" t="str">
        <f t="shared" si="15"/>
        <v/>
      </c>
      <c r="C226" s="132" t="str">
        <f t="shared" si="16"/>
        <v xml:space="preserve">, </v>
      </c>
      <c r="D226" s="132" t="str">
        <f t="shared" si="17"/>
        <v/>
      </c>
      <c r="E226" s="154" t="str">
        <f t="shared" si="18"/>
        <v/>
      </c>
      <c r="F226" s="132"/>
      <c r="G226" s="132"/>
      <c r="H226" s="132">
        <f t="shared" si="19"/>
        <v>0</v>
      </c>
    </row>
    <row r="227" spans="1:8" x14ac:dyDescent="0.2">
      <c r="A227" s="132" t="s">
        <v>629</v>
      </c>
      <c r="B227" s="132" t="str">
        <f t="shared" si="15"/>
        <v/>
      </c>
      <c r="C227" s="132" t="str">
        <f t="shared" si="16"/>
        <v xml:space="preserve">, </v>
      </c>
      <c r="D227" s="132" t="str">
        <f t="shared" si="17"/>
        <v/>
      </c>
      <c r="E227" s="154" t="str">
        <f t="shared" si="18"/>
        <v/>
      </c>
      <c r="F227" s="132"/>
      <c r="G227" s="132"/>
      <c r="H227" s="132">
        <f t="shared" si="19"/>
        <v>0</v>
      </c>
    </row>
    <row r="228" spans="1:8" x14ac:dyDescent="0.2">
      <c r="A228" s="132" t="s">
        <v>630</v>
      </c>
      <c r="B228" s="132" t="str">
        <f t="shared" si="15"/>
        <v/>
      </c>
      <c r="C228" s="132" t="str">
        <f t="shared" si="16"/>
        <v xml:space="preserve">, </v>
      </c>
      <c r="D228" s="132" t="str">
        <f t="shared" si="17"/>
        <v/>
      </c>
      <c r="E228" s="154" t="str">
        <f t="shared" si="18"/>
        <v/>
      </c>
      <c r="F228" s="132"/>
      <c r="G228" s="132"/>
      <c r="H228" s="132">
        <f t="shared" si="19"/>
        <v>0</v>
      </c>
    </row>
    <row r="229" spans="1:8" x14ac:dyDescent="0.2">
      <c r="A229" s="132" t="s">
        <v>631</v>
      </c>
      <c r="B229" s="132" t="str">
        <f t="shared" si="15"/>
        <v/>
      </c>
      <c r="C229" s="132" t="str">
        <f t="shared" si="16"/>
        <v xml:space="preserve">, </v>
      </c>
      <c r="D229" s="132" t="str">
        <f t="shared" si="17"/>
        <v/>
      </c>
      <c r="E229" s="154" t="str">
        <f t="shared" si="18"/>
        <v/>
      </c>
      <c r="F229" s="132"/>
      <c r="G229" s="132"/>
      <c r="H229" s="132">
        <f t="shared" si="19"/>
        <v>0</v>
      </c>
    </row>
    <row r="230" spans="1:8" x14ac:dyDescent="0.2">
      <c r="A230" s="132" t="s">
        <v>768</v>
      </c>
      <c r="B230" s="132" t="str">
        <f t="shared" si="15"/>
        <v/>
      </c>
      <c r="C230" s="132" t="str">
        <f t="shared" si="16"/>
        <v xml:space="preserve">, </v>
      </c>
      <c r="D230" s="132" t="str">
        <f t="shared" si="17"/>
        <v/>
      </c>
      <c r="E230" s="154" t="str">
        <f t="shared" si="18"/>
        <v/>
      </c>
      <c r="F230" s="132"/>
      <c r="G230" s="132"/>
      <c r="H230" s="132">
        <f t="shared" si="19"/>
        <v>0</v>
      </c>
    </row>
    <row r="231" spans="1:8" x14ac:dyDescent="0.2">
      <c r="A231" s="132" t="s">
        <v>769</v>
      </c>
      <c r="B231" s="132" t="str">
        <f t="shared" si="15"/>
        <v/>
      </c>
      <c r="C231" s="132" t="str">
        <f t="shared" si="16"/>
        <v xml:space="preserve">, </v>
      </c>
      <c r="D231" s="132" t="str">
        <f t="shared" si="17"/>
        <v/>
      </c>
      <c r="E231" s="154" t="str">
        <f t="shared" si="18"/>
        <v/>
      </c>
      <c r="F231" s="132"/>
      <c r="G231" s="132"/>
      <c r="H231" s="132">
        <f t="shared" si="19"/>
        <v>0</v>
      </c>
    </row>
    <row r="232" spans="1:8" x14ac:dyDescent="0.2">
      <c r="A232" s="132" t="s">
        <v>770</v>
      </c>
      <c r="B232" s="132" t="str">
        <f t="shared" si="15"/>
        <v/>
      </c>
      <c r="C232" s="132" t="str">
        <f t="shared" si="16"/>
        <v xml:space="preserve">, </v>
      </c>
      <c r="D232" s="132" t="str">
        <f t="shared" si="17"/>
        <v/>
      </c>
      <c r="E232" s="154" t="str">
        <f t="shared" si="18"/>
        <v/>
      </c>
      <c r="F232" s="132"/>
      <c r="G232" s="132"/>
      <c r="H232" s="132">
        <f t="shared" si="19"/>
        <v>0</v>
      </c>
    </row>
    <row r="233" spans="1:8" x14ac:dyDescent="0.2">
      <c r="A233" s="132" t="s">
        <v>771</v>
      </c>
      <c r="B233" s="132" t="str">
        <f t="shared" si="15"/>
        <v/>
      </c>
      <c r="C233" s="132" t="str">
        <f t="shared" si="16"/>
        <v xml:space="preserve">, </v>
      </c>
      <c r="D233" s="132" t="str">
        <f t="shared" si="17"/>
        <v/>
      </c>
      <c r="E233" s="154" t="str">
        <f t="shared" si="18"/>
        <v/>
      </c>
      <c r="F233" s="132"/>
      <c r="G233" s="132"/>
      <c r="H233" s="132">
        <f t="shared" si="19"/>
        <v>0</v>
      </c>
    </row>
    <row r="234" spans="1:8" x14ac:dyDescent="0.2">
      <c r="A234" s="132" t="s">
        <v>964</v>
      </c>
      <c r="B234" s="132" t="str">
        <f t="shared" si="15"/>
        <v/>
      </c>
      <c r="C234" s="132" t="str">
        <f t="shared" si="16"/>
        <v xml:space="preserve">, </v>
      </c>
      <c r="D234" s="132" t="str">
        <f t="shared" si="17"/>
        <v/>
      </c>
      <c r="E234" s="154" t="str">
        <f t="shared" si="18"/>
        <v/>
      </c>
      <c r="F234" s="132"/>
      <c r="G234" s="132"/>
      <c r="H234" s="132">
        <f t="shared" si="19"/>
        <v>0</v>
      </c>
    </row>
    <row r="235" spans="1:8" x14ac:dyDescent="0.2">
      <c r="A235" s="132" t="s">
        <v>965</v>
      </c>
      <c r="B235" s="132" t="str">
        <f t="shared" si="15"/>
        <v/>
      </c>
      <c r="C235" s="132" t="str">
        <f t="shared" si="16"/>
        <v xml:space="preserve">, </v>
      </c>
      <c r="D235" s="132" t="str">
        <f t="shared" si="17"/>
        <v/>
      </c>
      <c r="E235" s="154" t="str">
        <f t="shared" si="18"/>
        <v/>
      </c>
      <c r="F235" s="132"/>
      <c r="G235" s="132"/>
      <c r="H235" s="132">
        <f t="shared" si="19"/>
        <v>0</v>
      </c>
    </row>
    <row r="236" spans="1:8" x14ac:dyDescent="0.2">
      <c r="A236" s="132" t="s">
        <v>966</v>
      </c>
      <c r="B236" s="132" t="str">
        <f t="shared" si="15"/>
        <v/>
      </c>
      <c r="C236" s="132" t="str">
        <f t="shared" si="16"/>
        <v xml:space="preserve">, </v>
      </c>
      <c r="D236" s="132" t="str">
        <f t="shared" si="17"/>
        <v/>
      </c>
      <c r="E236" s="154" t="str">
        <f t="shared" si="18"/>
        <v/>
      </c>
      <c r="F236" s="132"/>
      <c r="G236" s="132"/>
      <c r="H236" s="132">
        <f t="shared" si="19"/>
        <v>0</v>
      </c>
    </row>
    <row r="237" spans="1:8" x14ac:dyDescent="0.2">
      <c r="A237" s="132" t="s">
        <v>967</v>
      </c>
      <c r="B237" s="132" t="str">
        <f t="shared" si="15"/>
        <v/>
      </c>
      <c r="C237" s="132" t="str">
        <f t="shared" si="16"/>
        <v xml:space="preserve">, </v>
      </c>
      <c r="D237" s="132" t="str">
        <f t="shared" si="17"/>
        <v/>
      </c>
      <c r="E237" s="154" t="str">
        <f t="shared" si="18"/>
        <v/>
      </c>
      <c r="F237" s="132"/>
      <c r="G237" s="132"/>
      <c r="H237" s="132">
        <f t="shared" si="19"/>
        <v>0</v>
      </c>
    </row>
    <row r="238" spans="1:8" x14ac:dyDescent="0.2">
      <c r="A238" s="132" t="s">
        <v>968</v>
      </c>
      <c r="B238" s="132" t="str">
        <f t="shared" si="15"/>
        <v/>
      </c>
      <c r="C238" s="132" t="str">
        <f t="shared" si="16"/>
        <v xml:space="preserve">, </v>
      </c>
      <c r="D238" s="132" t="str">
        <f t="shared" si="17"/>
        <v/>
      </c>
      <c r="E238" s="154" t="str">
        <f t="shared" si="18"/>
        <v/>
      </c>
      <c r="F238" s="132"/>
      <c r="G238" s="132"/>
      <c r="H238" s="132">
        <f t="shared" si="19"/>
        <v>0</v>
      </c>
    </row>
    <row r="239" spans="1:8" x14ac:dyDescent="0.2">
      <c r="A239" s="132" t="s">
        <v>969</v>
      </c>
      <c r="B239" s="132" t="str">
        <f t="shared" si="15"/>
        <v/>
      </c>
      <c r="C239" s="132" t="str">
        <f t="shared" si="16"/>
        <v xml:space="preserve">, </v>
      </c>
      <c r="D239" s="132" t="str">
        <f t="shared" si="17"/>
        <v/>
      </c>
      <c r="E239" s="154" t="str">
        <f t="shared" si="18"/>
        <v/>
      </c>
      <c r="F239" s="132"/>
      <c r="G239" s="132"/>
      <c r="H239" s="132">
        <f t="shared" si="19"/>
        <v>0</v>
      </c>
    </row>
    <row r="240" spans="1:8" x14ac:dyDescent="0.2">
      <c r="A240" s="132" t="s">
        <v>970</v>
      </c>
      <c r="B240" s="132" t="str">
        <f t="shared" si="15"/>
        <v/>
      </c>
      <c r="C240" s="132" t="str">
        <f t="shared" si="16"/>
        <v xml:space="preserve">, </v>
      </c>
      <c r="D240" s="132" t="str">
        <f t="shared" si="17"/>
        <v/>
      </c>
      <c r="E240" s="154" t="str">
        <f t="shared" si="18"/>
        <v/>
      </c>
      <c r="F240" s="132"/>
      <c r="G240" s="132"/>
      <c r="H240" s="132">
        <f t="shared" si="19"/>
        <v>0</v>
      </c>
    </row>
    <row r="241" spans="1:8" x14ac:dyDescent="0.2">
      <c r="A241" s="132" t="s">
        <v>971</v>
      </c>
      <c r="B241" s="132" t="str">
        <f t="shared" si="15"/>
        <v/>
      </c>
      <c r="C241" s="132" t="str">
        <f t="shared" si="16"/>
        <v xml:space="preserve">, </v>
      </c>
      <c r="D241" s="132" t="str">
        <f t="shared" si="17"/>
        <v/>
      </c>
      <c r="E241" s="154" t="str">
        <f t="shared" si="18"/>
        <v/>
      </c>
      <c r="F241" s="132"/>
      <c r="G241" s="132"/>
      <c r="H241" s="132">
        <f t="shared" si="19"/>
        <v>0</v>
      </c>
    </row>
    <row r="242" spans="1:8" x14ac:dyDescent="0.2">
      <c r="A242" s="132" t="s">
        <v>632</v>
      </c>
      <c r="B242" s="132" t="str">
        <f t="shared" si="15"/>
        <v/>
      </c>
      <c r="C242" s="132" t="str">
        <f t="shared" si="16"/>
        <v xml:space="preserve">, </v>
      </c>
      <c r="D242" s="132" t="str">
        <f t="shared" si="17"/>
        <v/>
      </c>
      <c r="E242" s="154" t="str">
        <f t="shared" si="18"/>
        <v/>
      </c>
      <c r="F242" s="132"/>
      <c r="G242" s="132"/>
      <c r="H242" s="132">
        <f t="shared" si="19"/>
        <v>0</v>
      </c>
    </row>
    <row r="243" spans="1:8" x14ac:dyDescent="0.2">
      <c r="A243" s="132" t="s">
        <v>633</v>
      </c>
      <c r="B243" s="132" t="str">
        <f t="shared" si="15"/>
        <v/>
      </c>
      <c r="C243" s="132" t="str">
        <f t="shared" si="16"/>
        <v xml:space="preserve">, </v>
      </c>
      <c r="D243" s="132" t="str">
        <f t="shared" si="17"/>
        <v/>
      </c>
      <c r="E243" s="154" t="str">
        <f t="shared" si="18"/>
        <v/>
      </c>
      <c r="F243" s="132"/>
      <c r="G243" s="132"/>
      <c r="H243" s="132">
        <f t="shared" si="19"/>
        <v>0</v>
      </c>
    </row>
    <row r="244" spans="1:8" x14ac:dyDescent="0.2">
      <c r="A244" s="132" t="s">
        <v>634</v>
      </c>
      <c r="B244" s="132" t="str">
        <f t="shared" si="15"/>
        <v/>
      </c>
      <c r="C244" s="132" t="str">
        <f t="shared" si="16"/>
        <v xml:space="preserve">, </v>
      </c>
      <c r="D244" s="132" t="str">
        <f t="shared" si="17"/>
        <v/>
      </c>
      <c r="E244" s="154" t="str">
        <f t="shared" si="18"/>
        <v/>
      </c>
      <c r="F244" s="132"/>
      <c r="G244" s="132"/>
      <c r="H244" s="132">
        <f t="shared" si="19"/>
        <v>0</v>
      </c>
    </row>
    <row r="245" spans="1:8" x14ac:dyDescent="0.2">
      <c r="A245" s="132" t="s">
        <v>635</v>
      </c>
      <c r="B245" s="132" t="str">
        <f t="shared" si="15"/>
        <v/>
      </c>
      <c r="C245" s="132" t="str">
        <f t="shared" si="16"/>
        <v xml:space="preserve">, </v>
      </c>
      <c r="D245" s="132" t="str">
        <f t="shared" si="17"/>
        <v/>
      </c>
      <c r="E245" s="154" t="str">
        <f t="shared" si="18"/>
        <v/>
      </c>
      <c r="F245" s="132"/>
      <c r="G245" s="132"/>
      <c r="H245" s="132">
        <f t="shared" si="19"/>
        <v>0</v>
      </c>
    </row>
    <row r="246" spans="1:8" x14ac:dyDescent="0.2">
      <c r="A246" s="132" t="s">
        <v>636</v>
      </c>
      <c r="B246" s="132" t="str">
        <f t="shared" si="15"/>
        <v/>
      </c>
      <c r="C246" s="132" t="str">
        <f t="shared" si="16"/>
        <v xml:space="preserve">, </v>
      </c>
      <c r="D246" s="132" t="str">
        <f t="shared" si="17"/>
        <v/>
      </c>
      <c r="E246" s="154" t="str">
        <f t="shared" si="18"/>
        <v/>
      </c>
      <c r="F246" s="132"/>
      <c r="G246" s="132"/>
      <c r="H246" s="132">
        <f t="shared" si="19"/>
        <v>0</v>
      </c>
    </row>
    <row r="247" spans="1:8" x14ac:dyDescent="0.2">
      <c r="A247" s="132" t="s">
        <v>637</v>
      </c>
      <c r="B247" s="132" t="str">
        <f t="shared" si="15"/>
        <v/>
      </c>
      <c r="C247" s="132" t="str">
        <f t="shared" si="16"/>
        <v xml:space="preserve">, </v>
      </c>
      <c r="D247" s="132" t="str">
        <f t="shared" si="17"/>
        <v/>
      </c>
      <c r="E247" s="154" t="str">
        <f t="shared" si="18"/>
        <v/>
      </c>
      <c r="F247" s="132"/>
      <c r="G247" s="132"/>
      <c r="H247" s="132">
        <f t="shared" si="19"/>
        <v>0</v>
      </c>
    </row>
    <row r="248" spans="1:8" x14ac:dyDescent="0.2">
      <c r="A248" s="132" t="s">
        <v>638</v>
      </c>
      <c r="B248" s="132" t="str">
        <f t="shared" si="15"/>
        <v/>
      </c>
      <c r="C248" s="132" t="str">
        <f t="shared" si="16"/>
        <v xml:space="preserve">, </v>
      </c>
      <c r="D248" s="132" t="str">
        <f t="shared" si="17"/>
        <v/>
      </c>
      <c r="E248" s="154" t="str">
        <f t="shared" si="18"/>
        <v/>
      </c>
      <c r="F248" s="132"/>
      <c r="G248" s="132"/>
      <c r="H248" s="132">
        <f t="shared" si="19"/>
        <v>0</v>
      </c>
    </row>
    <row r="249" spans="1:8" x14ac:dyDescent="0.2">
      <c r="A249" s="132" t="s">
        <v>639</v>
      </c>
      <c r="B249" s="132" t="str">
        <f t="shared" si="15"/>
        <v/>
      </c>
      <c r="C249" s="132" t="str">
        <f t="shared" si="16"/>
        <v xml:space="preserve">, </v>
      </c>
      <c r="D249" s="132" t="str">
        <f t="shared" si="17"/>
        <v/>
      </c>
      <c r="E249" s="154" t="str">
        <f t="shared" si="18"/>
        <v/>
      </c>
      <c r="F249" s="132"/>
      <c r="G249" s="132"/>
      <c r="H249" s="132">
        <f t="shared" si="19"/>
        <v>0</v>
      </c>
    </row>
    <row r="250" spans="1:8" x14ac:dyDescent="0.2">
      <c r="A250" s="132" t="s">
        <v>640</v>
      </c>
      <c r="B250" s="132" t="str">
        <f t="shared" si="15"/>
        <v/>
      </c>
      <c r="C250" s="132" t="str">
        <f t="shared" si="16"/>
        <v xml:space="preserve">, </v>
      </c>
      <c r="D250" s="132" t="str">
        <f t="shared" si="17"/>
        <v/>
      </c>
      <c r="E250" s="154" t="str">
        <f t="shared" si="18"/>
        <v/>
      </c>
      <c r="F250" s="132"/>
      <c r="G250" s="132"/>
      <c r="H250" s="132">
        <f t="shared" si="19"/>
        <v>0</v>
      </c>
    </row>
    <row r="251" spans="1:8" x14ac:dyDescent="0.2">
      <c r="A251" s="132" t="s">
        <v>641</v>
      </c>
      <c r="B251" s="132" t="str">
        <f t="shared" si="15"/>
        <v/>
      </c>
      <c r="C251" s="132" t="str">
        <f t="shared" si="16"/>
        <v xml:space="preserve">, </v>
      </c>
      <c r="D251" s="132" t="str">
        <f t="shared" si="17"/>
        <v/>
      </c>
      <c r="E251" s="154" t="str">
        <f t="shared" si="18"/>
        <v/>
      </c>
      <c r="F251" s="132"/>
      <c r="G251" s="132"/>
      <c r="H251" s="132">
        <f t="shared" si="19"/>
        <v>0</v>
      </c>
    </row>
    <row r="252" spans="1:8" x14ac:dyDescent="0.2">
      <c r="A252" s="132" t="s">
        <v>642</v>
      </c>
      <c r="B252" s="132" t="str">
        <f t="shared" si="15"/>
        <v/>
      </c>
      <c r="C252" s="132" t="str">
        <f t="shared" si="16"/>
        <v xml:space="preserve">, </v>
      </c>
      <c r="D252" s="132" t="str">
        <f t="shared" si="17"/>
        <v/>
      </c>
      <c r="E252" s="154" t="str">
        <f t="shared" si="18"/>
        <v/>
      </c>
      <c r="F252" s="132"/>
      <c r="G252" s="132"/>
      <c r="H252" s="132">
        <f t="shared" si="19"/>
        <v>0</v>
      </c>
    </row>
    <row r="253" spans="1:8" x14ac:dyDescent="0.2">
      <c r="A253" s="132" t="s">
        <v>643</v>
      </c>
      <c r="B253" s="132" t="str">
        <f t="shared" si="15"/>
        <v/>
      </c>
      <c r="C253" s="132" t="str">
        <f t="shared" si="16"/>
        <v xml:space="preserve">, </v>
      </c>
      <c r="D253" s="132" t="str">
        <f t="shared" si="17"/>
        <v/>
      </c>
      <c r="E253" s="154" t="str">
        <f t="shared" si="18"/>
        <v/>
      </c>
      <c r="F253" s="132"/>
      <c r="G253" s="132"/>
      <c r="H253" s="132">
        <f t="shared" si="19"/>
        <v>0</v>
      </c>
    </row>
    <row r="254" spans="1:8" x14ac:dyDescent="0.2">
      <c r="A254" s="132" t="s">
        <v>772</v>
      </c>
      <c r="B254" s="132" t="str">
        <f t="shared" si="15"/>
        <v/>
      </c>
      <c r="C254" s="132" t="str">
        <f t="shared" si="16"/>
        <v xml:space="preserve">, </v>
      </c>
      <c r="D254" s="132" t="str">
        <f t="shared" si="17"/>
        <v/>
      </c>
      <c r="E254" s="154" t="str">
        <f t="shared" si="18"/>
        <v/>
      </c>
      <c r="F254" s="132"/>
      <c r="G254" s="132"/>
      <c r="H254" s="132">
        <f t="shared" si="19"/>
        <v>0</v>
      </c>
    </row>
    <row r="255" spans="1:8" x14ac:dyDescent="0.2">
      <c r="A255" s="132" t="s">
        <v>773</v>
      </c>
      <c r="B255" s="132" t="str">
        <f t="shared" si="15"/>
        <v/>
      </c>
      <c r="C255" s="132" t="str">
        <f t="shared" si="16"/>
        <v xml:space="preserve">, </v>
      </c>
      <c r="D255" s="132" t="str">
        <f t="shared" si="17"/>
        <v/>
      </c>
      <c r="E255" s="154" t="str">
        <f t="shared" si="18"/>
        <v/>
      </c>
      <c r="F255" s="132"/>
      <c r="G255" s="132"/>
      <c r="H255" s="132">
        <f t="shared" si="19"/>
        <v>0</v>
      </c>
    </row>
    <row r="256" spans="1:8" x14ac:dyDescent="0.2">
      <c r="A256" s="132" t="s">
        <v>774</v>
      </c>
      <c r="B256" s="132" t="str">
        <f t="shared" si="15"/>
        <v/>
      </c>
      <c r="C256" s="132" t="str">
        <f t="shared" si="16"/>
        <v xml:space="preserve">, </v>
      </c>
      <c r="D256" s="132" t="str">
        <f t="shared" si="17"/>
        <v/>
      </c>
      <c r="E256" s="154" t="str">
        <f t="shared" si="18"/>
        <v/>
      </c>
      <c r="F256" s="132"/>
      <c r="G256" s="132"/>
      <c r="H256" s="132">
        <f t="shared" si="19"/>
        <v>0</v>
      </c>
    </row>
    <row r="257" spans="1:8" x14ac:dyDescent="0.2">
      <c r="A257" s="132" t="s">
        <v>775</v>
      </c>
      <c r="B257" s="132" t="str">
        <f t="shared" si="15"/>
        <v/>
      </c>
      <c r="C257" s="132" t="str">
        <f t="shared" si="16"/>
        <v xml:space="preserve">, </v>
      </c>
      <c r="D257" s="132" t="str">
        <f t="shared" si="17"/>
        <v/>
      </c>
      <c r="E257" s="154" t="str">
        <f t="shared" si="18"/>
        <v/>
      </c>
      <c r="F257" s="132"/>
      <c r="G257" s="132"/>
      <c r="H257" s="132">
        <f t="shared" si="19"/>
        <v>0</v>
      </c>
    </row>
    <row r="258" spans="1:8" x14ac:dyDescent="0.2">
      <c r="A258" s="132" t="s">
        <v>972</v>
      </c>
      <c r="B258" s="132" t="str">
        <f t="shared" ref="B258:B322" si="20">IF(LEN(VLOOKUP($A258,playerDetails,7,FALSE))=0,"",VLOOKUP($A258,playerDetails,7,FALSE))</f>
        <v/>
      </c>
      <c r="C258" s="132" t="str">
        <f t="shared" ref="C258:C322" si="21">IF(LEN(VLOOKUP($A258,playerDetails,9,FALSE))=0,"",VLOOKUP($A258,playerDetails,9,FALSE))</f>
        <v xml:space="preserve">, </v>
      </c>
      <c r="D258" s="132" t="str">
        <f t="shared" ref="D258:D321" si="22">IF(LEN(VLOOKUP($A258,playerDetails,6,FALSE))=0,"",VLOOKUP($A258,playerDetails,6,FALSE))</f>
        <v/>
      </c>
      <c r="E258" s="154" t="str">
        <f t="shared" ref="E258:E321" si="23">IF(LEN(VLOOKUP($A258,playerDetails,5,FALSE))=0,"",VLOOKUP($A258,playerDetails,5,FALSE))</f>
        <v/>
      </c>
      <c r="F258" s="132"/>
      <c r="G258" s="132"/>
      <c r="H258" s="132">
        <f t="shared" ref="H258:H321" si="24">VLOOKUP(LEFT($A258,1),TeamLookup,2,FALSE)</f>
        <v>0</v>
      </c>
    </row>
    <row r="259" spans="1:8" x14ac:dyDescent="0.2">
      <c r="A259" s="132" t="s">
        <v>973</v>
      </c>
      <c r="B259" s="132" t="str">
        <f t="shared" si="20"/>
        <v/>
      </c>
      <c r="C259" s="132" t="str">
        <f t="shared" si="21"/>
        <v xml:space="preserve">, </v>
      </c>
      <c r="D259" s="132" t="str">
        <f t="shared" si="22"/>
        <v/>
      </c>
      <c r="E259" s="154" t="str">
        <f t="shared" si="23"/>
        <v/>
      </c>
      <c r="F259" s="132"/>
      <c r="G259" s="132"/>
      <c r="H259" s="132">
        <f t="shared" si="24"/>
        <v>0</v>
      </c>
    </row>
    <row r="260" spans="1:8" x14ac:dyDescent="0.2">
      <c r="A260" s="132" t="s">
        <v>974</v>
      </c>
      <c r="B260" s="132" t="str">
        <f t="shared" si="20"/>
        <v/>
      </c>
      <c r="C260" s="132" t="str">
        <f t="shared" si="21"/>
        <v xml:space="preserve">, </v>
      </c>
      <c r="D260" s="132" t="str">
        <f t="shared" si="22"/>
        <v/>
      </c>
      <c r="E260" s="154" t="str">
        <f t="shared" si="23"/>
        <v/>
      </c>
      <c r="F260" s="132"/>
      <c r="G260" s="132"/>
      <c r="H260" s="132">
        <f t="shared" si="24"/>
        <v>0</v>
      </c>
    </row>
    <row r="261" spans="1:8" x14ac:dyDescent="0.2">
      <c r="A261" s="132" t="s">
        <v>975</v>
      </c>
      <c r="B261" s="132" t="str">
        <f t="shared" si="20"/>
        <v/>
      </c>
      <c r="C261" s="132" t="str">
        <f t="shared" si="21"/>
        <v xml:space="preserve">, </v>
      </c>
      <c r="D261" s="132" t="str">
        <f t="shared" si="22"/>
        <v/>
      </c>
      <c r="E261" s="154" t="str">
        <f t="shared" si="23"/>
        <v/>
      </c>
      <c r="F261" s="132"/>
      <c r="G261" s="132"/>
      <c r="H261" s="132">
        <f t="shared" si="24"/>
        <v>0</v>
      </c>
    </row>
    <row r="262" spans="1:8" x14ac:dyDescent="0.2">
      <c r="A262" s="132" t="s">
        <v>976</v>
      </c>
      <c r="B262" s="132" t="str">
        <f t="shared" si="20"/>
        <v/>
      </c>
      <c r="C262" s="132" t="str">
        <f t="shared" si="21"/>
        <v xml:space="preserve">, </v>
      </c>
      <c r="D262" s="132" t="str">
        <f t="shared" si="22"/>
        <v/>
      </c>
      <c r="E262" s="154" t="str">
        <f t="shared" si="23"/>
        <v/>
      </c>
      <c r="F262" s="132"/>
      <c r="G262" s="132"/>
      <c r="H262" s="132">
        <f t="shared" si="24"/>
        <v>0</v>
      </c>
    </row>
    <row r="263" spans="1:8" x14ac:dyDescent="0.2">
      <c r="A263" s="132" t="s">
        <v>977</v>
      </c>
      <c r="B263" s="132" t="str">
        <f t="shared" si="20"/>
        <v/>
      </c>
      <c r="C263" s="132" t="str">
        <f t="shared" si="21"/>
        <v xml:space="preserve">, </v>
      </c>
      <c r="D263" s="132" t="str">
        <f t="shared" si="22"/>
        <v/>
      </c>
      <c r="E263" s="154" t="str">
        <f t="shared" si="23"/>
        <v/>
      </c>
      <c r="F263" s="132"/>
      <c r="G263" s="132"/>
      <c r="H263" s="132">
        <f t="shared" si="24"/>
        <v>0</v>
      </c>
    </row>
    <row r="264" spans="1:8" x14ac:dyDescent="0.2">
      <c r="A264" s="132" t="s">
        <v>978</v>
      </c>
      <c r="B264" s="132" t="str">
        <f t="shared" si="20"/>
        <v/>
      </c>
      <c r="C264" s="132" t="str">
        <f t="shared" si="21"/>
        <v xml:space="preserve">, </v>
      </c>
      <c r="D264" s="132" t="str">
        <f t="shared" si="22"/>
        <v/>
      </c>
      <c r="E264" s="154" t="str">
        <f t="shared" si="23"/>
        <v/>
      </c>
      <c r="F264" s="132"/>
      <c r="G264" s="132"/>
      <c r="H264" s="132">
        <f t="shared" si="24"/>
        <v>0</v>
      </c>
    </row>
    <row r="265" spans="1:8" x14ac:dyDescent="0.2">
      <c r="A265" s="132" t="s">
        <v>979</v>
      </c>
      <c r="B265" s="132" t="str">
        <f t="shared" si="20"/>
        <v/>
      </c>
      <c r="C265" s="132" t="str">
        <f t="shared" si="21"/>
        <v xml:space="preserve">, </v>
      </c>
      <c r="D265" s="132" t="str">
        <f t="shared" si="22"/>
        <v/>
      </c>
      <c r="E265" s="154" t="str">
        <f t="shared" si="23"/>
        <v/>
      </c>
      <c r="F265" s="132"/>
      <c r="G265" s="132"/>
      <c r="H265" s="132">
        <f t="shared" si="24"/>
        <v>0</v>
      </c>
    </row>
    <row r="266" spans="1:8" x14ac:dyDescent="0.2">
      <c r="A266" s="132" t="s">
        <v>644</v>
      </c>
      <c r="B266" s="132" t="str">
        <f t="shared" si="20"/>
        <v/>
      </c>
      <c r="C266" s="132" t="str">
        <f t="shared" si="21"/>
        <v xml:space="preserve">, </v>
      </c>
      <c r="D266" s="132" t="str">
        <f t="shared" si="22"/>
        <v/>
      </c>
      <c r="E266" s="154" t="str">
        <f t="shared" si="23"/>
        <v/>
      </c>
      <c r="F266" s="132"/>
      <c r="G266" s="132"/>
      <c r="H266" s="132">
        <f t="shared" si="24"/>
        <v>0</v>
      </c>
    </row>
    <row r="267" spans="1:8" x14ac:dyDescent="0.2">
      <c r="A267" s="132" t="s">
        <v>645</v>
      </c>
      <c r="B267" s="132" t="str">
        <f t="shared" si="20"/>
        <v/>
      </c>
      <c r="C267" s="132" t="str">
        <f t="shared" si="21"/>
        <v xml:space="preserve">, </v>
      </c>
      <c r="D267" s="132" t="str">
        <f t="shared" si="22"/>
        <v/>
      </c>
      <c r="E267" s="154" t="str">
        <f t="shared" si="23"/>
        <v/>
      </c>
      <c r="F267" s="132"/>
      <c r="G267" s="132"/>
      <c r="H267" s="132">
        <f t="shared" si="24"/>
        <v>0</v>
      </c>
    </row>
    <row r="268" spans="1:8" x14ac:dyDescent="0.2">
      <c r="A268" s="132" t="s">
        <v>646</v>
      </c>
      <c r="B268" s="132" t="str">
        <f t="shared" si="20"/>
        <v/>
      </c>
      <c r="C268" s="132" t="str">
        <f t="shared" si="21"/>
        <v xml:space="preserve">, </v>
      </c>
      <c r="D268" s="132" t="str">
        <f t="shared" si="22"/>
        <v/>
      </c>
      <c r="E268" s="154" t="str">
        <f t="shared" si="23"/>
        <v/>
      </c>
      <c r="F268" s="132"/>
      <c r="G268" s="132"/>
      <c r="H268" s="132">
        <f t="shared" si="24"/>
        <v>0</v>
      </c>
    </row>
    <row r="269" spans="1:8" x14ac:dyDescent="0.2">
      <c r="A269" s="132" t="s">
        <v>647</v>
      </c>
      <c r="B269" s="132" t="str">
        <f t="shared" si="20"/>
        <v/>
      </c>
      <c r="C269" s="132" t="str">
        <f t="shared" si="21"/>
        <v xml:space="preserve">, </v>
      </c>
      <c r="D269" s="132" t="str">
        <f t="shared" si="22"/>
        <v/>
      </c>
      <c r="E269" s="154" t="str">
        <f t="shared" si="23"/>
        <v/>
      </c>
      <c r="F269" s="132"/>
      <c r="G269" s="132"/>
      <c r="H269" s="132">
        <f t="shared" si="24"/>
        <v>0</v>
      </c>
    </row>
    <row r="270" spans="1:8" x14ac:dyDescent="0.2">
      <c r="A270" s="132" t="s">
        <v>648</v>
      </c>
      <c r="B270" s="132" t="str">
        <f t="shared" si="20"/>
        <v/>
      </c>
      <c r="C270" s="132" t="str">
        <f t="shared" si="21"/>
        <v xml:space="preserve">, </v>
      </c>
      <c r="D270" s="132" t="str">
        <f t="shared" si="22"/>
        <v/>
      </c>
      <c r="E270" s="154" t="str">
        <f t="shared" si="23"/>
        <v/>
      </c>
      <c r="F270" s="132"/>
      <c r="G270" s="132"/>
      <c r="H270" s="132">
        <f t="shared" si="24"/>
        <v>0</v>
      </c>
    </row>
    <row r="271" spans="1:8" x14ac:dyDescent="0.2">
      <c r="A271" s="132" t="s">
        <v>649</v>
      </c>
      <c r="B271" s="132" t="str">
        <f t="shared" si="20"/>
        <v/>
      </c>
      <c r="C271" s="132" t="str">
        <f t="shared" si="21"/>
        <v xml:space="preserve">, </v>
      </c>
      <c r="D271" s="132" t="str">
        <f t="shared" si="22"/>
        <v/>
      </c>
      <c r="E271" s="154" t="str">
        <f t="shared" si="23"/>
        <v/>
      </c>
      <c r="F271" s="132"/>
      <c r="G271" s="132"/>
      <c r="H271" s="132">
        <f t="shared" si="24"/>
        <v>0</v>
      </c>
    </row>
    <row r="272" spans="1:8" x14ac:dyDescent="0.2">
      <c r="A272" s="132" t="s">
        <v>650</v>
      </c>
      <c r="B272" s="132" t="str">
        <f t="shared" si="20"/>
        <v/>
      </c>
      <c r="C272" s="132" t="str">
        <f t="shared" si="21"/>
        <v xml:space="preserve">, </v>
      </c>
      <c r="D272" s="132" t="str">
        <f t="shared" si="22"/>
        <v/>
      </c>
      <c r="E272" s="154" t="str">
        <f t="shared" si="23"/>
        <v/>
      </c>
      <c r="F272" s="132"/>
      <c r="G272" s="132"/>
      <c r="H272" s="132">
        <f t="shared" si="24"/>
        <v>0</v>
      </c>
    </row>
    <row r="273" spans="1:8" x14ac:dyDescent="0.2">
      <c r="A273" s="132" t="s">
        <v>651</v>
      </c>
      <c r="B273" s="132" t="str">
        <f t="shared" si="20"/>
        <v/>
      </c>
      <c r="C273" s="132" t="str">
        <f t="shared" si="21"/>
        <v xml:space="preserve">, </v>
      </c>
      <c r="D273" s="132" t="str">
        <f t="shared" si="22"/>
        <v/>
      </c>
      <c r="E273" s="154" t="str">
        <f t="shared" si="23"/>
        <v/>
      </c>
      <c r="F273" s="132"/>
      <c r="G273" s="132"/>
      <c r="H273" s="132">
        <f t="shared" si="24"/>
        <v>0</v>
      </c>
    </row>
    <row r="274" spans="1:8" x14ac:dyDescent="0.2">
      <c r="A274" s="132" t="s">
        <v>652</v>
      </c>
      <c r="B274" s="132" t="str">
        <f t="shared" si="20"/>
        <v/>
      </c>
      <c r="C274" s="132" t="str">
        <f t="shared" si="21"/>
        <v xml:space="preserve">, </v>
      </c>
      <c r="D274" s="132" t="str">
        <f t="shared" si="22"/>
        <v/>
      </c>
      <c r="E274" s="154" t="str">
        <f t="shared" si="23"/>
        <v/>
      </c>
      <c r="F274" s="132"/>
      <c r="G274" s="132"/>
      <c r="H274" s="132">
        <f t="shared" si="24"/>
        <v>0</v>
      </c>
    </row>
    <row r="275" spans="1:8" x14ac:dyDescent="0.2">
      <c r="A275" s="132" t="s">
        <v>653</v>
      </c>
      <c r="B275" s="132" t="str">
        <f t="shared" si="20"/>
        <v/>
      </c>
      <c r="C275" s="132" t="str">
        <f t="shared" si="21"/>
        <v xml:space="preserve">, </v>
      </c>
      <c r="D275" s="132" t="str">
        <f t="shared" si="22"/>
        <v/>
      </c>
      <c r="E275" s="154" t="str">
        <f t="shared" si="23"/>
        <v/>
      </c>
      <c r="F275" s="132"/>
      <c r="G275" s="132"/>
      <c r="H275" s="132">
        <f t="shared" si="24"/>
        <v>0</v>
      </c>
    </row>
    <row r="276" spans="1:8" x14ac:dyDescent="0.2">
      <c r="A276" s="132" t="s">
        <v>654</v>
      </c>
      <c r="B276" s="132" t="str">
        <f t="shared" si="20"/>
        <v/>
      </c>
      <c r="C276" s="132" t="str">
        <f t="shared" si="21"/>
        <v xml:space="preserve">, </v>
      </c>
      <c r="D276" s="132" t="str">
        <f t="shared" si="22"/>
        <v/>
      </c>
      <c r="E276" s="154" t="str">
        <f t="shared" si="23"/>
        <v/>
      </c>
      <c r="F276" s="132"/>
      <c r="G276" s="132"/>
      <c r="H276" s="132">
        <f t="shared" si="24"/>
        <v>0</v>
      </c>
    </row>
    <row r="277" spans="1:8" x14ac:dyDescent="0.2">
      <c r="A277" s="132" t="s">
        <v>655</v>
      </c>
      <c r="B277" s="132" t="str">
        <f t="shared" si="20"/>
        <v/>
      </c>
      <c r="C277" s="132" t="str">
        <f t="shared" si="21"/>
        <v xml:space="preserve">, </v>
      </c>
      <c r="D277" s="132" t="str">
        <f t="shared" si="22"/>
        <v/>
      </c>
      <c r="E277" s="154" t="str">
        <f t="shared" si="23"/>
        <v/>
      </c>
      <c r="F277" s="132"/>
      <c r="G277" s="132"/>
      <c r="H277" s="132">
        <f t="shared" si="24"/>
        <v>0</v>
      </c>
    </row>
    <row r="278" spans="1:8" x14ac:dyDescent="0.2">
      <c r="A278" s="132" t="s">
        <v>776</v>
      </c>
      <c r="B278" s="132" t="str">
        <f t="shared" si="20"/>
        <v/>
      </c>
      <c r="C278" s="132" t="str">
        <f t="shared" si="21"/>
        <v xml:space="preserve">, </v>
      </c>
      <c r="D278" s="132" t="str">
        <f t="shared" si="22"/>
        <v/>
      </c>
      <c r="E278" s="154" t="str">
        <f t="shared" si="23"/>
        <v/>
      </c>
      <c r="F278" s="132"/>
      <c r="G278" s="132"/>
      <c r="H278" s="132">
        <f t="shared" si="24"/>
        <v>0</v>
      </c>
    </row>
    <row r="279" spans="1:8" x14ac:dyDescent="0.2">
      <c r="A279" s="132" t="s">
        <v>777</v>
      </c>
      <c r="B279" s="132" t="str">
        <f t="shared" si="20"/>
        <v/>
      </c>
      <c r="C279" s="132" t="str">
        <f t="shared" si="21"/>
        <v xml:space="preserve">, </v>
      </c>
      <c r="D279" s="132" t="str">
        <f t="shared" si="22"/>
        <v/>
      </c>
      <c r="E279" s="154" t="str">
        <f t="shared" si="23"/>
        <v/>
      </c>
      <c r="F279" s="132"/>
      <c r="G279" s="132"/>
      <c r="H279" s="132">
        <f t="shared" si="24"/>
        <v>0</v>
      </c>
    </row>
    <row r="280" spans="1:8" x14ac:dyDescent="0.2">
      <c r="A280" s="132" t="s">
        <v>778</v>
      </c>
      <c r="B280" s="132" t="str">
        <f t="shared" si="20"/>
        <v/>
      </c>
      <c r="C280" s="132" t="str">
        <f t="shared" si="21"/>
        <v xml:space="preserve">, </v>
      </c>
      <c r="D280" s="132" t="str">
        <f t="shared" si="22"/>
        <v/>
      </c>
      <c r="E280" s="154" t="str">
        <f t="shared" si="23"/>
        <v/>
      </c>
      <c r="F280" s="132"/>
      <c r="G280" s="132"/>
      <c r="H280" s="132">
        <f t="shared" si="24"/>
        <v>0</v>
      </c>
    </row>
    <row r="281" spans="1:8" x14ac:dyDescent="0.2">
      <c r="A281" s="132" t="s">
        <v>779</v>
      </c>
      <c r="B281" s="132" t="str">
        <f t="shared" si="20"/>
        <v/>
      </c>
      <c r="C281" s="132" t="str">
        <f t="shared" si="21"/>
        <v xml:space="preserve">, </v>
      </c>
      <c r="D281" s="132" t="str">
        <f t="shared" si="22"/>
        <v/>
      </c>
      <c r="E281" s="154" t="str">
        <f t="shared" si="23"/>
        <v/>
      </c>
      <c r="F281" s="132"/>
      <c r="G281" s="132"/>
      <c r="H281" s="132">
        <f t="shared" si="24"/>
        <v>0</v>
      </c>
    </row>
    <row r="282" spans="1:8" x14ac:dyDescent="0.2">
      <c r="A282" s="132" t="s">
        <v>980</v>
      </c>
      <c r="B282" s="132" t="str">
        <f t="shared" si="20"/>
        <v/>
      </c>
      <c r="C282" s="132" t="str">
        <f t="shared" si="21"/>
        <v xml:space="preserve">, </v>
      </c>
      <c r="D282" s="132" t="str">
        <f t="shared" si="22"/>
        <v/>
      </c>
      <c r="E282" s="154" t="str">
        <f t="shared" si="23"/>
        <v/>
      </c>
      <c r="F282" s="132"/>
      <c r="G282" s="132"/>
      <c r="H282" s="132">
        <f t="shared" si="24"/>
        <v>0</v>
      </c>
    </row>
    <row r="283" spans="1:8" x14ac:dyDescent="0.2">
      <c r="A283" s="132" t="s">
        <v>981</v>
      </c>
      <c r="B283" s="132" t="str">
        <f t="shared" si="20"/>
        <v/>
      </c>
      <c r="C283" s="132" t="str">
        <f t="shared" si="21"/>
        <v xml:space="preserve">, </v>
      </c>
      <c r="D283" s="132" t="str">
        <f t="shared" si="22"/>
        <v/>
      </c>
      <c r="E283" s="154" t="str">
        <f t="shared" si="23"/>
        <v/>
      </c>
      <c r="F283" s="132"/>
      <c r="G283" s="132"/>
      <c r="H283" s="132">
        <f t="shared" si="24"/>
        <v>0</v>
      </c>
    </row>
    <row r="284" spans="1:8" x14ac:dyDescent="0.2">
      <c r="A284" s="132" t="s">
        <v>982</v>
      </c>
      <c r="B284" s="132" t="str">
        <f t="shared" si="20"/>
        <v/>
      </c>
      <c r="C284" s="132" t="str">
        <f t="shared" si="21"/>
        <v xml:space="preserve">, </v>
      </c>
      <c r="D284" s="132" t="str">
        <f t="shared" si="22"/>
        <v/>
      </c>
      <c r="E284" s="154" t="str">
        <f t="shared" si="23"/>
        <v/>
      </c>
      <c r="F284" s="132"/>
      <c r="G284" s="132"/>
      <c r="H284" s="132">
        <f t="shared" si="24"/>
        <v>0</v>
      </c>
    </row>
    <row r="285" spans="1:8" x14ac:dyDescent="0.2">
      <c r="A285" s="132" t="s">
        <v>983</v>
      </c>
      <c r="B285" s="132" t="str">
        <f t="shared" si="20"/>
        <v/>
      </c>
      <c r="C285" s="132" t="str">
        <f t="shared" si="21"/>
        <v xml:space="preserve">, </v>
      </c>
      <c r="D285" s="132" t="str">
        <f t="shared" si="22"/>
        <v/>
      </c>
      <c r="E285" s="154" t="str">
        <f t="shared" si="23"/>
        <v/>
      </c>
      <c r="F285" s="132"/>
      <c r="G285" s="132"/>
      <c r="H285" s="132">
        <f t="shared" si="24"/>
        <v>0</v>
      </c>
    </row>
    <row r="286" spans="1:8" x14ac:dyDescent="0.2">
      <c r="A286" s="132" t="s">
        <v>984</v>
      </c>
      <c r="B286" s="132" t="str">
        <f t="shared" si="20"/>
        <v/>
      </c>
      <c r="C286" s="132" t="str">
        <f t="shared" si="21"/>
        <v xml:space="preserve">, </v>
      </c>
      <c r="D286" s="132" t="str">
        <f t="shared" si="22"/>
        <v/>
      </c>
      <c r="E286" s="154" t="str">
        <f t="shared" si="23"/>
        <v/>
      </c>
      <c r="F286" s="132"/>
      <c r="G286" s="132"/>
      <c r="H286" s="132">
        <f t="shared" si="24"/>
        <v>0</v>
      </c>
    </row>
    <row r="287" spans="1:8" x14ac:dyDescent="0.2">
      <c r="A287" s="132" t="s">
        <v>985</v>
      </c>
      <c r="B287" s="132" t="str">
        <f t="shared" si="20"/>
        <v/>
      </c>
      <c r="C287" s="132" t="str">
        <f t="shared" si="21"/>
        <v xml:space="preserve">, </v>
      </c>
      <c r="D287" s="132" t="str">
        <f t="shared" si="22"/>
        <v/>
      </c>
      <c r="E287" s="154" t="str">
        <f t="shared" si="23"/>
        <v/>
      </c>
      <c r="F287" s="132"/>
      <c r="G287" s="132"/>
      <c r="H287" s="132">
        <f t="shared" si="24"/>
        <v>0</v>
      </c>
    </row>
    <row r="288" spans="1:8" x14ac:dyDescent="0.2">
      <c r="A288" s="132" t="s">
        <v>986</v>
      </c>
      <c r="B288" s="132" t="str">
        <f t="shared" si="20"/>
        <v/>
      </c>
      <c r="C288" s="132" t="str">
        <f t="shared" si="21"/>
        <v xml:space="preserve">, </v>
      </c>
      <c r="D288" s="132" t="str">
        <f t="shared" si="22"/>
        <v/>
      </c>
      <c r="E288" s="154" t="str">
        <f t="shared" si="23"/>
        <v/>
      </c>
      <c r="F288" s="132"/>
      <c r="G288" s="132"/>
      <c r="H288" s="132">
        <f t="shared" si="24"/>
        <v>0</v>
      </c>
    </row>
    <row r="289" spans="1:8" x14ac:dyDescent="0.2">
      <c r="A289" s="132" t="s">
        <v>987</v>
      </c>
      <c r="B289" s="132" t="str">
        <f t="shared" si="20"/>
        <v/>
      </c>
      <c r="C289" s="132" t="str">
        <f t="shared" si="21"/>
        <v xml:space="preserve">, </v>
      </c>
      <c r="D289" s="132" t="str">
        <f t="shared" si="22"/>
        <v/>
      </c>
      <c r="E289" s="154" t="str">
        <f t="shared" si="23"/>
        <v/>
      </c>
      <c r="F289" s="132"/>
      <c r="G289" s="132"/>
      <c r="H289" s="132">
        <f t="shared" si="24"/>
        <v>0</v>
      </c>
    </row>
    <row r="290" spans="1:8" x14ac:dyDescent="0.2">
      <c r="A290" s="132" t="s">
        <v>656</v>
      </c>
      <c r="B290" s="132" t="str">
        <f t="shared" si="20"/>
        <v/>
      </c>
      <c r="C290" s="132" t="str">
        <f t="shared" si="21"/>
        <v xml:space="preserve">, </v>
      </c>
      <c r="D290" s="132" t="str">
        <f t="shared" si="22"/>
        <v/>
      </c>
      <c r="E290" s="154" t="str">
        <f t="shared" si="23"/>
        <v/>
      </c>
      <c r="F290" s="132"/>
      <c r="G290" s="132"/>
      <c r="H290" s="132">
        <f t="shared" si="24"/>
        <v>0</v>
      </c>
    </row>
    <row r="291" spans="1:8" x14ac:dyDescent="0.2">
      <c r="A291" s="132" t="s">
        <v>657</v>
      </c>
      <c r="B291" s="132" t="str">
        <f t="shared" si="20"/>
        <v/>
      </c>
      <c r="C291" s="132" t="str">
        <f t="shared" si="21"/>
        <v xml:space="preserve">, </v>
      </c>
      <c r="D291" s="132" t="str">
        <f t="shared" si="22"/>
        <v/>
      </c>
      <c r="E291" s="154" t="str">
        <f t="shared" si="23"/>
        <v/>
      </c>
      <c r="F291" s="132"/>
      <c r="G291" s="132"/>
      <c r="H291" s="132">
        <f t="shared" si="24"/>
        <v>0</v>
      </c>
    </row>
    <row r="292" spans="1:8" x14ac:dyDescent="0.2">
      <c r="A292" s="132" t="s">
        <v>658</v>
      </c>
      <c r="B292" s="132" t="str">
        <f t="shared" si="20"/>
        <v/>
      </c>
      <c r="C292" s="132" t="str">
        <f t="shared" si="21"/>
        <v xml:space="preserve">, </v>
      </c>
      <c r="D292" s="132" t="str">
        <f t="shared" si="22"/>
        <v/>
      </c>
      <c r="E292" s="154" t="str">
        <f t="shared" si="23"/>
        <v/>
      </c>
      <c r="F292" s="132"/>
      <c r="G292" s="132"/>
      <c r="H292" s="132">
        <f t="shared" si="24"/>
        <v>0</v>
      </c>
    </row>
    <row r="293" spans="1:8" x14ac:dyDescent="0.2">
      <c r="A293" s="132" t="s">
        <v>659</v>
      </c>
      <c r="B293" s="132" t="str">
        <f t="shared" si="20"/>
        <v/>
      </c>
      <c r="C293" s="132" t="str">
        <f t="shared" si="21"/>
        <v xml:space="preserve">, </v>
      </c>
      <c r="D293" s="132" t="str">
        <f t="shared" si="22"/>
        <v/>
      </c>
      <c r="E293" s="154" t="str">
        <f t="shared" si="23"/>
        <v/>
      </c>
      <c r="F293" s="132"/>
      <c r="G293" s="132"/>
      <c r="H293" s="132">
        <f t="shared" si="24"/>
        <v>0</v>
      </c>
    </row>
    <row r="294" spans="1:8" x14ac:dyDescent="0.2">
      <c r="A294" s="132" t="s">
        <v>660</v>
      </c>
      <c r="B294" s="132" t="str">
        <f t="shared" si="20"/>
        <v/>
      </c>
      <c r="C294" s="132" t="str">
        <f t="shared" si="21"/>
        <v xml:space="preserve">, </v>
      </c>
      <c r="D294" s="132" t="str">
        <f t="shared" si="22"/>
        <v/>
      </c>
      <c r="E294" s="154" t="str">
        <f t="shared" si="23"/>
        <v/>
      </c>
      <c r="F294" s="132"/>
      <c r="G294" s="132"/>
      <c r="H294" s="132">
        <f t="shared" si="24"/>
        <v>0</v>
      </c>
    </row>
    <row r="295" spans="1:8" x14ac:dyDescent="0.2">
      <c r="A295" s="132" t="s">
        <v>661</v>
      </c>
      <c r="B295" s="132" t="str">
        <f t="shared" si="20"/>
        <v/>
      </c>
      <c r="C295" s="132" t="str">
        <f t="shared" si="21"/>
        <v xml:space="preserve">, </v>
      </c>
      <c r="D295" s="132" t="str">
        <f t="shared" si="22"/>
        <v/>
      </c>
      <c r="E295" s="154" t="str">
        <f t="shared" si="23"/>
        <v/>
      </c>
      <c r="F295" s="132"/>
      <c r="G295" s="132"/>
      <c r="H295" s="132">
        <f t="shared" si="24"/>
        <v>0</v>
      </c>
    </row>
    <row r="296" spans="1:8" x14ac:dyDescent="0.2">
      <c r="A296" s="132" t="s">
        <v>662</v>
      </c>
      <c r="B296" s="132" t="str">
        <f t="shared" si="20"/>
        <v/>
      </c>
      <c r="C296" s="132" t="str">
        <f t="shared" si="21"/>
        <v xml:space="preserve">, </v>
      </c>
      <c r="D296" s="132" t="str">
        <f t="shared" si="22"/>
        <v/>
      </c>
      <c r="E296" s="154" t="str">
        <f t="shared" si="23"/>
        <v/>
      </c>
      <c r="F296" s="132"/>
      <c r="G296" s="132"/>
      <c r="H296" s="132">
        <f t="shared" si="24"/>
        <v>0</v>
      </c>
    </row>
    <row r="297" spans="1:8" x14ac:dyDescent="0.2">
      <c r="A297" s="132" t="s">
        <v>663</v>
      </c>
      <c r="B297" s="132" t="str">
        <f t="shared" si="20"/>
        <v/>
      </c>
      <c r="C297" s="132" t="str">
        <f t="shared" si="21"/>
        <v xml:space="preserve">, </v>
      </c>
      <c r="D297" s="132" t="str">
        <f t="shared" si="22"/>
        <v/>
      </c>
      <c r="E297" s="154" t="str">
        <f t="shared" si="23"/>
        <v/>
      </c>
      <c r="F297" s="132"/>
      <c r="G297" s="132"/>
      <c r="H297" s="132">
        <f t="shared" si="24"/>
        <v>0</v>
      </c>
    </row>
    <row r="298" spans="1:8" x14ac:dyDescent="0.2">
      <c r="A298" s="132" t="s">
        <v>664</v>
      </c>
      <c r="B298" s="132" t="str">
        <f t="shared" si="20"/>
        <v/>
      </c>
      <c r="C298" s="132" t="str">
        <f t="shared" si="21"/>
        <v xml:space="preserve">, </v>
      </c>
      <c r="D298" s="132" t="str">
        <f t="shared" si="22"/>
        <v/>
      </c>
      <c r="E298" s="154" t="str">
        <f t="shared" si="23"/>
        <v/>
      </c>
      <c r="F298" s="132"/>
      <c r="G298" s="132"/>
      <c r="H298" s="132">
        <f t="shared" si="24"/>
        <v>0</v>
      </c>
    </row>
    <row r="299" spans="1:8" x14ac:dyDescent="0.2">
      <c r="A299" s="132" t="s">
        <v>665</v>
      </c>
      <c r="B299" s="132" t="str">
        <f t="shared" si="20"/>
        <v/>
      </c>
      <c r="C299" s="132" t="str">
        <f t="shared" si="21"/>
        <v xml:space="preserve">, </v>
      </c>
      <c r="D299" s="132" t="str">
        <f t="shared" si="22"/>
        <v/>
      </c>
      <c r="E299" s="154" t="str">
        <f t="shared" si="23"/>
        <v/>
      </c>
      <c r="F299" s="132"/>
      <c r="G299" s="132"/>
      <c r="H299" s="132">
        <f t="shared" si="24"/>
        <v>0</v>
      </c>
    </row>
    <row r="300" spans="1:8" x14ac:dyDescent="0.2">
      <c r="A300" s="132" t="s">
        <v>666</v>
      </c>
      <c r="B300" s="132" t="str">
        <f t="shared" si="20"/>
        <v/>
      </c>
      <c r="C300" s="132" t="str">
        <f t="shared" si="21"/>
        <v xml:space="preserve">, </v>
      </c>
      <c r="D300" s="132" t="str">
        <f t="shared" si="22"/>
        <v/>
      </c>
      <c r="E300" s="154" t="str">
        <f t="shared" si="23"/>
        <v/>
      </c>
      <c r="F300" s="132"/>
      <c r="G300" s="132"/>
      <c r="H300" s="132">
        <f t="shared" si="24"/>
        <v>0</v>
      </c>
    </row>
    <row r="301" spans="1:8" x14ac:dyDescent="0.2">
      <c r="A301" s="132" t="s">
        <v>667</v>
      </c>
      <c r="B301" s="132" t="str">
        <f t="shared" si="20"/>
        <v/>
      </c>
      <c r="C301" s="132" t="str">
        <f t="shared" si="21"/>
        <v xml:space="preserve">, </v>
      </c>
      <c r="D301" s="132" t="str">
        <f t="shared" si="22"/>
        <v/>
      </c>
      <c r="E301" s="154" t="str">
        <f t="shared" si="23"/>
        <v/>
      </c>
      <c r="F301" s="132"/>
      <c r="G301" s="132"/>
      <c r="H301" s="132">
        <f t="shared" si="24"/>
        <v>0</v>
      </c>
    </row>
    <row r="302" spans="1:8" x14ac:dyDescent="0.2">
      <c r="A302" s="132" t="s">
        <v>780</v>
      </c>
      <c r="B302" s="132" t="str">
        <f t="shared" si="20"/>
        <v/>
      </c>
      <c r="C302" s="132" t="str">
        <f t="shared" si="21"/>
        <v xml:space="preserve">, </v>
      </c>
      <c r="D302" s="132" t="str">
        <f t="shared" si="22"/>
        <v/>
      </c>
      <c r="E302" s="154" t="str">
        <f t="shared" si="23"/>
        <v/>
      </c>
      <c r="F302" s="132"/>
      <c r="G302" s="132"/>
      <c r="H302" s="132">
        <f t="shared" si="24"/>
        <v>0</v>
      </c>
    </row>
    <row r="303" spans="1:8" x14ac:dyDescent="0.2">
      <c r="A303" s="132" t="s">
        <v>781</v>
      </c>
      <c r="B303" s="132" t="str">
        <f t="shared" si="20"/>
        <v/>
      </c>
      <c r="C303" s="132" t="str">
        <f t="shared" si="21"/>
        <v xml:space="preserve">, </v>
      </c>
      <c r="D303" s="132" t="str">
        <f t="shared" si="22"/>
        <v/>
      </c>
      <c r="E303" s="154" t="str">
        <f t="shared" si="23"/>
        <v/>
      </c>
      <c r="F303" s="132"/>
      <c r="G303" s="132"/>
      <c r="H303" s="132">
        <f t="shared" si="24"/>
        <v>0</v>
      </c>
    </row>
    <row r="304" spans="1:8" x14ac:dyDescent="0.2">
      <c r="A304" s="132" t="s">
        <v>782</v>
      </c>
      <c r="B304" s="132" t="str">
        <f t="shared" si="20"/>
        <v/>
      </c>
      <c r="C304" s="132" t="str">
        <f t="shared" si="21"/>
        <v xml:space="preserve">, </v>
      </c>
      <c r="D304" s="132" t="str">
        <f t="shared" si="22"/>
        <v/>
      </c>
      <c r="E304" s="154" t="str">
        <f t="shared" si="23"/>
        <v/>
      </c>
      <c r="F304" s="132"/>
      <c r="G304" s="132"/>
      <c r="H304" s="132">
        <f t="shared" si="24"/>
        <v>0</v>
      </c>
    </row>
    <row r="305" spans="1:8" x14ac:dyDescent="0.2">
      <c r="A305" s="132" t="s">
        <v>783</v>
      </c>
      <c r="B305" s="132" t="str">
        <f t="shared" si="20"/>
        <v/>
      </c>
      <c r="C305" s="132" t="str">
        <f t="shared" si="21"/>
        <v xml:space="preserve">, </v>
      </c>
      <c r="D305" s="132" t="str">
        <f t="shared" si="22"/>
        <v/>
      </c>
      <c r="E305" s="154" t="str">
        <f t="shared" si="23"/>
        <v/>
      </c>
      <c r="F305" s="132"/>
      <c r="G305" s="132"/>
      <c r="H305" s="132">
        <f t="shared" si="24"/>
        <v>0</v>
      </c>
    </row>
    <row r="306" spans="1:8" x14ac:dyDescent="0.2">
      <c r="A306" s="132" t="s">
        <v>988</v>
      </c>
      <c r="B306" s="132" t="str">
        <f t="shared" si="20"/>
        <v/>
      </c>
      <c r="C306" s="132" t="str">
        <f t="shared" si="21"/>
        <v xml:space="preserve">, </v>
      </c>
      <c r="D306" s="132" t="str">
        <f t="shared" si="22"/>
        <v/>
      </c>
      <c r="E306" s="154" t="str">
        <f t="shared" si="23"/>
        <v/>
      </c>
      <c r="F306" s="132"/>
      <c r="G306" s="132"/>
      <c r="H306" s="132">
        <f t="shared" si="24"/>
        <v>0</v>
      </c>
    </row>
    <row r="307" spans="1:8" x14ac:dyDescent="0.2">
      <c r="A307" s="132" t="s">
        <v>989</v>
      </c>
      <c r="B307" s="132" t="str">
        <f t="shared" si="20"/>
        <v/>
      </c>
      <c r="C307" s="132" t="str">
        <f t="shared" si="21"/>
        <v xml:space="preserve">, </v>
      </c>
      <c r="D307" s="132" t="str">
        <f t="shared" si="22"/>
        <v/>
      </c>
      <c r="E307" s="154" t="str">
        <f t="shared" si="23"/>
        <v/>
      </c>
      <c r="F307" s="132"/>
      <c r="G307" s="132"/>
      <c r="H307" s="132">
        <f t="shared" si="24"/>
        <v>0</v>
      </c>
    </row>
    <row r="308" spans="1:8" x14ac:dyDescent="0.2">
      <c r="A308" s="132" t="s">
        <v>990</v>
      </c>
      <c r="B308" s="132" t="str">
        <f t="shared" si="20"/>
        <v/>
      </c>
      <c r="C308" s="132" t="str">
        <f t="shared" si="21"/>
        <v xml:space="preserve">, </v>
      </c>
      <c r="D308" s="132" t="str">
        <f t="shared" si="22"/>
        <v/>
      </c>
      <c r="E308" s="154" t="str">
        <f t="shared" si="23"/>
        <v/>
      </c>
      <c r="F308" s="132"/>
      <c r="G308" s="132"/>
      <c r="H308" s="132">
        <f t="shared" si="24"/>
        <v>0</v>
      </c>
    </row>
    <row r="309" spans="1:8" x14ac:dyDescent="0.2">
      <c r="A309" s="132" t="s">
        <v>991</v>
      </c>
      <c r="B309" s="132" t="str">
        <f t="shared" si="20"/>
        <v/>
      </c>
      <c r="C309" s="132" t="str">
        <f t="shared" si="21"/>
        <v xml:space="preserve">, </v>
      </c>
      <c r="D309" s="132" t="str">
        <f t="shared" si="22"/>
        <v/>
      </c>
      <c r="E309" s="154" t="str">
        <f t="shared" si="23"/>
        <v/>
      </c>
      <c r="F309" s="132"/>
      <c r="G309" s="132"/>
      <c r="H309" s="132">
        <f t="shared" si="24"/>
        <v>0</v>
      </c>
    </row>
    <row r="310" spans="1:8" x14ac:dyDescent="0.2">
      <c r="A310" s="132" t="s">
        <v>992</v>
      </c>
      <c r="B310" s="132" t="str">
        <f t="shared" si="20"/>
        <v/>
      </c>
      <c r="C310" s="132" t="str">
        <f t="shared" si="21"/>
        <v xml:space="preserve">, </v>
      </c>
      <c r="D310" s="132" t="str">
        <f t="shared" si="22"/>
        <v/>
      </c>
      <c r="E310" s="154" t="str">
        <f t="shared" si="23"/>
        <v/>
      </c>
      <c r="F310" s="132"/>
      <c r="G310" s="132"/>
      <c r="H310" s="132">
        <f t="shared" si="24"/>
        <v>0</v>
      </c>
    </row>
    <row r="311" spans="1:8" x14ac:dyDescent="0.2">
      <c r="A311" s="132" t="s">
        <v>993</v>
      </c>
      <c r="B311" s="132" t="str">
        <f t="shared" si="20"/>
        <v/>
      </c>
      <c r="C311" s="132" t="str">
        <f t="shared" si="21"/>
        <v xml:space="preserve">, </v>
      </c>
      <c r="D311" s="132" t="str">
        <f t="shared" si="22"/>
        <v/>
      </c>
      <c r="E311" s="154" t="str">
        <f t="shared" si="23"/>
        <v/>
      </c>
      <c r="F311" s="132"/>
      <c r="G311" s="132"/>
      <c r="H311" s="132">
        <f t="shared" si="24"/>
        <v>0</v>
      </c>
    </row>
    <row r="312" spans="1:8" x14ac:dyDescent="0.2">
      <c r="A312" s="132" t="s">
        <v>994</v>
      </c>
      <c r="B312" s="132" t="str">
        <f t="shared" si="20"/>
        <v/>
      </c>
      <c r="C312" s="132" t="str">
        <f t="shared" si="21"/>
        <v xml:space="preserve">, </v>
      </c>
      <c r="D312" s="132" t="str">
        <f t="shared" si="22"/>
        <v/>
      </c>
      <c r="E312" s="154" t="str">
        <f t="shared" si="23"/>
        <v/>
      </c>
      <c r="F312" s="132"/>
      <c r="G312" s="132"/>
      <c r="H312" s="132">
        <f t="shared" si="24"/>
        <v>0</v>
      </c>
    </row>
    <row r="313" spans="1:8" x14ac:dyDescent="0.2">
      <c r="A313" s="132" t="s">
        <v>995</v>
      </c>
      <c r="B313" s="132" t="str">
        <f t="shared" si="20"/>
        <v/>
      </c>
      <c r="C313" s="132" t="str">
        <f t="shared" si="21"/>
        <v xml:space="preserve">, </v>
      </c>
      <c r="D313" s="132" t="str">
        <f t="shared" si="22"/>
        <v/>
      </c>
      <c r="E313" s="154" t="str">
        <f t="shared" si="23"/>
        <v/>
      </c>
      <c r="F313" s="132"/>
      <c r="G313" s="132"/>
      <c r="H313" s="132">
        <f t="shared" si="24"/>
        <v>0</v>
      </c>
    </row>
    <row r="314" spans="1:8" x14ac:dyDescent="0.2">
      <c r="A314" s="132" t="s">
        <v>668</v>
      </c>
      <c r="B314" s="132" t="str">
        <f t="shared" si="20"/>
        <v/>
      </c>
      <c r="C314" s="132" t="str">
        <f t="shared" si="21"/>
        <v xml:space="preserve">, </v>
      </c>
      <c r="D314" s="132" t="str">
        <f t="shared" si="22"/>
        <v/>
      </c>
      <c r="E314" s="154" t="str">
        <f t="shared" si="23"/>
        <v/>
      </c>
      <c r="F314" s="132"/>
      <c r="G314" s="132"/>
      <c r="H314" s="132">
        <f t="shared" si="24"/>
        <v>0</v>
      </c>
    </row>
    <row r="315" spans="1:8" x14ac:dyDescent="0.2">
      <c r="A315" s="132" t="s">
        <v>669</v>
      </c>
      <c r="B315" s="132" t="str">
        <f t="shared" si="20"/>
        <v/>
      </c>
      <c r="C315" s="132" t="str">
        <f t="shared" si="21"/>
        <v xml:space="preserve">, </v>
      </c>
      <c r="D315" s="132" t="str">
        <f t="shared" si="22"/>
        <v/>
      </c>
      <c r="E315" s="154" t="str">
        <f t="shared" si="23"/>
        <v/>
      </c>
      <c r="F315" s="132"/>
      <c r="G315" s="132"/>
      <c r="H315" s="132">
        <f t="shared" si="24"/>
        <v>0</v>
      </c>
    </row>
    <row r="316" spans="1:8" x14ac:dyDescent="0.2">
      <c r="A316" s="132" t="s">
        <v>670</v>
      </c>
      <c r="B316" s="132" t="str">
        <f t="shared" si="20"/>
        <v/>
      </c>
      <c r="C316" s="132" t="str">
        <f t="shared" si="21"/>
        <v xml:space="preserve">, </v>
      </c>
      <c r="D316" s="132" t="str">
        <f t="shared" si="22"/>
        <v/>
      </c>
      <c r="E316" s="154" t="str">
        <f t="shared" si="23"/>
        <v/>
      </c>
      <c r="F316" s="132"/>
      <c r="G316" s="132"/>
      <c r="H316" s="132">
        <f t="shared" si="24"/>
        <v>0</v>
      </c>
    </row>
    <row r="317" spans="1:8" x14ac:dyDescent="0.2">
      <c r="A317" s="132" t="s">
        <v>671</v>
      </c>
      <c r="B317" s="132" t="str">
        <f t="shared" si="20"/>
        <v/>
      </c>
      <c r="C317" s="132" t="str">
        <f t="shared" si="21"/>
        <v xml:space="preserve">, </v>
      </c>
      <c r="D317" s="132" t="str">
        <f t="shared" si="22"/>
        <v/>
      </c>
      <c r="E317" s="154" t="str">
        <f t="shared" si="23"/>
        <v/>
      </c>
      <c r="F317" s="132"/>
      <c r="G317" s="132"/>
      <c r="H317" s="132">
        <f t="shared" si="24"/>
        <v>0</v>
      </c>
    </row>
    <row r="318" spans="1:8" x14ac:dyDescent="0.2">
      <c r="A318" s="132" t="s">
        <v>672</v>
      </c>
      <c r="B318" s="132" t="str">
        <f t="shared" si="20"/>
        <v/>
      </c>
      <c r="C318" s="132" t="str">
        <f t="shared" si="21"/>
        <v xml:space="preserve">, </v>
      </c>
      <c r="D318" s="132" t="str">
        <f t="shared" si="22"/>
        <v/>
      </c>
      <c r="E318" s="154" t="str">
        <f t="shared" si="23"/>
        <v/>
      </c>
      <c r="F318" s="132"/>
      <c r="G318" s="132"/>
      <c r="H318" s="132">
        <f t="shared" si="24"/>
        <v>0</v>
      </c>
    </row>
    <row r="319" spans="1:8" x14ac:dyDescent="0.2">
      <c r="A319" s="132" t="s">
        <v>673</v>
      </c>
      <c r="B319" s="132" t="str">
        <f t="shared" si="20"/>
        <v/>
      </c>
      <c r="C319" s="132" t="str">
        <f t="shared" si="21"/>
        <v xml:space="preserve">, </v>
      </c>
      <c r="D319" s="132" t="str">
        <f t="shared" si="22"/>
        <v/>
      </c>
      <c r="E319" s="154" t="str">
        <f t="shared" si="23"/>
        <v/>
      </c>
      <c r="F319" s="132"/>
      <c r="G319" s="132"/>
      <c r="H319" s="132">
        <f t="shared" si="24"/>
        <v>0</v>
      </c>
    </row>
    <row r="320" spans="1:8" x14ac:dyDescent="0.2">
      <c r="A320" s="132" t="s">
        <v>674</v>
      </c>
      <c r="B320" s="132" t="str">
        <f t="shared" si="20"/>
        <v/>
      </c>
      <c r="C320" s="132" t="str">
        <f t="shared" si="21"/>
        <v xml:space="preserve">, </v>
      </c>
      <c r="D320" s="132" t="str">
        <f t="shared" si="22"/>
        <v/>
      </c>
      <c r="E320" s="154" t="str">
        <f t="shared" si="23"/>
        <v/>
      </c>
      <c r="F320" s="132"/>
      <c r="G320" s="132"/>
      <c r="H320" s="132">
        <f t="shared" si="24"/>
        <v>0</v>
      </c>
    </row>
    <row r="321" spans="1:8" x14ac:dyDescent="0.2">
      <c r="A321" s="132" t="s">
        <v>675</v>
      </c>
      <c r="B321" s="132" t="str">
        <f t="shared" si="20"/>
        <v/>
      </c>
      <c r="C321" s="132" t="str">
        <f t="shared" si="21"/>
        <v xml:space="preserve">, </v>
      </c>
      <c r="D321" s="132" t="str">
        <f t="shared" si="22"/>
        <v/>
      </c>
      <c r="E321" s="154" t="str">
        <f t="shared" si="23"/>
        <v/>
      </c>
      <c r="F321" s="132"/>
      <c r="G321" s="132"/>
      <c r="H321" s="132">
        <f t="shared" si="24"/>
        <v>0</v>
      </c>
    </row>
    <row r="322" spans="1:8" x14ac:dyDescent="0.2">
      <c r="A322" s="132" t="s">
        <v>676</v>
      </c>
      <c r="B322" s="132" t="str">
        <f t="shared" si="20"/>
        <v/>
      </c>
      <c r="C322" s="132" t="str">
        <f t="shared" si="21"/>
        <v xml:space="preserve">, </v>
      </c>
      <c r="D322" s="132" t="str">
        <f t="shared" ref="D322:D385" si="25">IF(LEN(VLOOKUP($A322,playerDetails,6,FALSE))=0,"",VLOOKUP($A322,playerDetails,6,FALSE))</f>
        <v/>
      </c>
      <c r="E322" s="154" t="str">
        <f t="shared" ref="E322:E385" si="26">IF(LEN(VLOOKUP($A322,playerDetails,5,FALSE))=0,"",VLOOKUP($A322,playerDetails,5,FALSE))</f>
        <v/>
      </c>
      <c r="F322" s="132"/>
      <c r="G322" s="132"/>
      <c r="H322" s="132">
        <f t="shared" ref="H322:H385" si="27">VLOOKUP(LEFT($A322,1),TeamLookup,2,FALSE)</f>
        <v>0</v>
      </c>
    </row>
    <row r="323" spans="1:8" x14ac:dyDescent="0.2">
      <c r="A323" s="132" t="s">
        <v>677</v>
      </c>
      <c r="B323" s="132" t="str">
        <f t="shared" ref="B323:B386" si="28">IF(LEN(VLOOKUP($A323,playerDetails,7,FALSE))=0,"",VLOOKUP($A323,playerDetails,7,FALSE))</f>
        <v/>
      </c>
      <c r="C323" s="132" t="str">
        <f t="shared" ref="C323:C386" si="29">IF(LEN(VLOOKUP($A323,playerDetails,9,FALSE))=0,"",VLOOKUP($A323,playerDetails,9,FALSE))</f>
        <v xml:space="preserve">, </v>
      </c>
      <c r="D323" s="132" t="str">
        <f t="shared" si="25"/>
        <v/>
      </c>
      <c r="E323" s="154" t="str">
        <f t="shared" si="26"/>
        <v/>
      </c>
      <c r="F323" s="132"/>
      <c r="G323" s="132"/>
      <c r="H323" s="132">
        <f t="shared" si="27"/>
        <v>0</v>
      </c>
    </row>
    <row r="324" spans="1:8" x14ac:dyDescent="0.2">
      <c r="A324" s="132" t="s">
        <v>678</v>
      </c>
      <c r="B324" s="132" t="str">
        <f t="shared" si="28"/>
        <v/>
      </c>
      <c r="C324" s="132" t="str">
        <f t="shared" si="29"/>
        <v xml:space="preserve">, </v>
      </c>
      <c r="D324" s="132" t="str">
        <f t="shared" si="25"/>
        <v/>
      </c>
      <c r="E324" s="154" t="str">
        <f t="shared" si="26"/>
        <v/>
      </c>
      <c r="F324" s="132"/>
      <c r="G324" s="132"/>
      <c r="H324" s="132">
        <f t="shared" si="27"/>
        <v>0</v>
      </c>
    </row>
    <row r="325" spans="1:8" x14ac:dyDescent="0.2">
      <c r="A325" s="132" t="s">
        <v>679</v>
      </c>
      <c r="B325" s="132" t="str">
        <f t="shared" si="28"/>
        <v/>
      </c>
      <c r="C325" s="132" t="str">
        <f t="shared" si="29"/>
        <v xml:space="preserve">, </v>
      </c>
      <c r="D325" s="132" t="str">
        <f t="shared" si="25"/>
        <v/>
      </c>
      <c r="E325" s="154" t="str">
        <f t="shared" si="26"/>
        <v/>
      </c>
      <c r="F325" s="132"/>
      <c r="G325" s="132"/>
      <c r="H325" s="132">
        <f t="shared" si="27"/>
        <v>0</v>
      </c>
    </row>
    <row r="326" spans="1:8" x14ac:dyDescent="0.2">
      <c r="A326" s="132" t="s">
        <v>784</v>
      </c>
      <c r="B326" s="132" t="str">
        <f t="shared" si="28"/>
        <v/>
      </c>
      <c r="C326" s="132" t="str">
        <f t="shared" si="29"/>
        <v xml:space="preserve">, </v>
      </c>
      <c r="D326" s="132" t="str">
        <f t="shared" si="25"/>
        <v/>
      </c>
      <c r="E326" s="154" t="str">
        <f t="shared" si="26"/>
        <v/>
      </c>
      <c r="F326" s="132"/>
      <c r="G326" s="132"/>
      <c r="H326" s="132">
        <f t="shared" si="27"/>
        <v>0</v>
      </c>
    </row>
    <row r="327" spans="1:8" x14ac:dyDescent="0.2">
      <c r="A327" s="132" t="s">
        <v>785</v>
      </c>
      <c r="B327" s="132" t="str">
        <f t="shared" si="28"/>
        <v/>
      </c>
      <c r="C327" s="132" t="str">
        <f t="shared" si="29"/>
        <v xml:space="preserve">, </v>
      </c>
      <c r="D327" s="132" t="str">
        <f t="shared" si="25"/>
        <v/>
      </c>
      <c r="E327" s="154" t="str">
        <f t="shared" si="26"/>
        <v/>
      </c>
      <c r="F327" s="132"/>
      <c r="G327" s="132"/>
      <c r="H327" s="132">
        <f t="shared" si="27"/>
        <v>0</v>
      </c>
    </row>
    <row r="328" spans="1:8" x14ac:dyDescent="0.2">
      <c r="A328" s="132" t="s">
        <v>786</v>
      </c>
      <c r="B328" s="132" t="str">
        <f t="shared" si="28"/>
        <v/>
      </c>
      <c r="C328" s="132" t="str">
        <f t="shared" si="29"/>
        <v xml:space="preserve">, </v>
      </c>
      <c r="D328" s="132" t="str">
        <f t="shared" si="25"/>
        <v/>
      </c>
      <c r="E328" s="154" t="str">
        <f t="shared" si="26"/>
        <v/>
      </c>
      <c r="F328" s="132"/>
      <c r="G328" s="132"/>
      <c r="H328" s="132">
        <f t="shared" si="27"/>
        <v>0</v>
      </c>
    </row>
    <row r="329" spans="1:8" x14ac:dyDescent="0.2">
      <c r="A329" s="132" t="s">
        <v>787</v>
      </c>
      <c r="B329" s="132" t="str">
        <f t="shared" si="28"/>
        <v/>
      </c>
      <c r="C329" s="132" t="str">
        <f t="shared" si="29"/>
        <v xml:space="preserve">, </v>
      </c>
      <c r="D329" s="132" t="str">
        <f t="shared" si="25"/>
        <v/>
      </c>
      <c r="E329" s="154" t="str">
        <f t="shared" si="26"/>
        <v/>
      </c>
      <c r="F329" s="132"/>
      <c r="G329" s="132"/>
      <c r="H329" s="132">
        <f t="shared" si="27"/>
        <v>0</v>
      </c>
    </row>
    <row r="330" spans="1:8" x14ac:dyDescent="0.2">
      <c r="A330" s="132" t="s">
        <v>996</v>
      </c>
      <c r="B330" s="132" t="str">
        <f t="shared" si="28"/>
        <v/>
      </c>
      <c r="C330" s="132" t="str">
        <f t="shared" si="29"/>
        <v xml:space="preserve">, </v>
      </c>
      <c r="D330" s="132" t="str">
        <f t="shared" si="25"/>
        <v/>
      </c>
      <c r="E330" s="154" t="str">
        <f t="shared" si="26"/>
        <v/>
      </c>
      <c r="F330" s="132"/>
      <c r="G330" s="132"/>
      <c r="H330" s="132">
        <f t="shared" si="27"/>
        <v>0</v>
      </c>
    </row>
    <row r="331" spans="1:8" x14ac:dyDescent="0.2">
      <c r="A331" s="132" t="s">
        <v>997</v>
      </c>
      <c r="B331" s="132" t="str">
        <f t="shared" si="28"/>
        <v/>
      </c>
      <c r="C331" s="132" t="str">
        <f t="shared" si="29"/>
        <v xml:space="preserve">, </v>
      </c>
      <c r="D331" s="132" t="str">
        <f t="shared" si="25"/>
        <v/>
      </c>
      <c r="E331" s="154" t="str">
        <f t="shared" si="26"/>
        <v/>
      </c>
      <c r="F331" s="132"/>
      <c r="G331" s="132"/>
      <c r="H331" s="132">
        <f t="shared" si="27"/>
        <v>0</v>
      </c>
    </row>
    <row r="332" spans="1:8" x14ac:dyDescent="0.2">
      <c r="A332" s="132" t="s">
        <v>998</v>
      </c>
      <c r="B332" s="132" t="str">
        <f t="shared" si="28"/>
        <v/>
      </c>
      <c r="C332" s="132" t="str">
        <f t="shared" si="29"/>
        <v xml:space="preserve">, </v>
      </c>
      <c r="D332" s="132" t="str">
        <f t="shared" si="25"/>
        <v/>
      </c>
      <c r="E332" s="154" t="str">
        <f t="shared" si="26"/>
        <v/>
      </c>
      <c r="F332" s="132"/>
      <c r="G332" s="132"/>
      <c r="H332" s="132">
        <f t="shared" si="27"/>
        <v>0</v>
      </c>
    </row>
    <row r="333" spans="1:8" x14ac:dyDescent="0.2">
      <c r="A333" s="132" t="s">
        <v>999</v>
      </c>
      <c r="B333" s="132" t="str">
        <f t="shared" si="28"/>
        <v/>
      </c>
      <c r="C333" s="132" t="str">
        <f t="shared" si="29"/>
        <v xml:space="preserve">, </v>
      </c>
      <c r="D333" s="132" t="str">
        <f t="shared" si="25"/>
        <v/>
      </c>
      <c r="E333" s="154" t="str">
        <f t="shared" si="26"/>
        <v/>
      </c>
      <c r="F333" s="132"/>
      <c r="G333" s="132"/>
      <c r="H333" s="132">
        <f t="shared" si="27"/>
        <v>0</v>
      </c>
    </row>
    <row r="334" spans="1:8" x14ac:dyDescent="0.2">
      <c r="A334" s="132" t="s">
        <v>1000</v>
      </c>
      <c r="B334" s="132" t="str">
        <f t="shared" si="28"/>
        <v/>
      </c>
      <c r="C334" s="132" t="str">
        <f t="shared" si="29"/>
        <v xml:space="preserve">, </v>
      </c>
      <c r="D334" s="132" t="str">
        <f t="shared" si="25"/>
        <v/>
      </c>
      <c r="E334" s="154" t="str">
        <f t="shared" si="26"/>
        <v/>
      </c>
      <c r="F334" s="132"/>
      <c r="G334" s="132"/>
      <c r="H334" s="132">
        <f t="shared" si="27"/>
        <v>0</v>
      </c>
    </row>
    <row r="335" spans="1:8" x14ac:dyDescent="0.2">
      <c r="A335" s="132" t="s">
        <v>1001</v>
      </c>
      <c r="B335" s="132" t="str">
        <f t="shared" si="28"/>
        <v/>
      </c>
      <c r="C335" s="132" t="str">
        <f t="shared" si="29"/>
        <v xml:space="preserve">, </v>
      </c>
      <c r="D335" s="132" t="str">
        <f t="shared" si="25"/>
        <v/>
      </c>
      <c r="E335" s="154" t="str">
        <f t="shared" si="26"/>
        <v/>
      </c>
      <c r="F335" s="132"/>
      <c r="G335" s="132"/>
      <c r="H335" s="132">
        <f t="shared" si="27"/>
        <v>0</v>
      </c>
    </row>
    <row r="336" spans="1:8" x14ac:dyDescent="0.2">
      <c r="A336" s="132" t="s">
        <v>1002</v>
      </c>
      <c r="B336" s="132" t="str">
        <f t="shared" si="28"/>
        <v/>
      </c>
      <c r="C336" s="132" t="str">
        <f t="shared" si="29"/>
        <v xml:space="preserve">, </v>
      </c>
      <c r="D336" s="132" t="str">
        <f t="shared" si="25"/>
        <v/>
      </c>
      <c r="E336" s="154" t="str">
        <f t="shared" si="26"/>
        <v/>
      </c>
      <c r="F336" s="132"/>
      <c r="G336" s="132"/>
      <c r="H336" s="132">
        <f t="shared" si="27"/>
        <v>0</v>
      </c>
    </row>
    <row r="337" spans="1:8" x14ac:dyDescent="0.2">
      <c r="A337" s="132" t="s">
        <v>1003</v>
      </c>
      <c r="B337" s="132" t="str">
        <f t="shared" si="28"/>
        <v/>
      </c>
      <c r="C337" s="132" t="str">
        <f t="shared" si="29"/>
        <v xml:space="preserve">, </v>
      </c>
      <c r="D337" s="132" t="str">
        <f t="shared" si="25"/>
        <v/>
      </c>
      <c r="E337" s="154" t="str">
        <f t="shared" si="26"/>
        <v/>
      </c>
      <c r="F337" s="132"/>
      <c r="G337" s="132"/>
      <c r="H337" s="132">
        <f t="shared" si="27"/>
        <v>0</v>
      </c>
    </row>
    <row r="338" spans="1:8" x14ac:dyDescent="0.2">
      <c r="A338" s="132" t="s">
        <v>788</v>
      </c>
      <c r="B338" s="132" t="str">
        <f t="shared" si="28"/>
        <v/>
      </c>
      <c r="C338" s="132" t="str">
        <f t="shared" si="29"/>
        <v xml:space="preserve">, </v>
      </c>
      <c r="D338" s="132" t="str">
        <f t="shared" si="25"/>
        <v/>
      </c>
      <c r="E338" s="154" t="str">
        <f t="shared" si="26"/>
        <v/>
      </c>
      <c r="F338" s="132"/>
      <c r="G338" s="132"/>
      <c r="H338" s="132">
        <f t="shared" si="27"/>
        <v>0</v>
      </c>
    </row>
    <row r="339" spans="1:8" x14ac:dyDescent="0.2">
      <c r="A339" s="132" t="s">
        <v>789</v>
      </c>
      <c r="B339" s="132" t="str">
        <f t="shared" si="28"/>
        <v/>
      </c>
      <c r="C339" s="132" t="str">
        <f t="shared" si="29"/>
        <v xml:space="preserve">, </v>
      </c>
      <c r="D339" s="132" t="str">
        <f t="shared" si="25"/>
        <v/>
      </c>
      <c r="E339" s="154" t="str">
        <f t="shared" si="26"/>
        <v/>
      </c>
      <c r="F339" s="132"/>
      <c r="G339" s="132"/>
      <c r="H339" s="132">
        <f t="shared" si="27"/>
        <v>0</v>
      </c>
    </row>
    <row r="340" spans="1:8" x14ac:dyDescent="0.2">
      <c r="A340" s="132" t="s">
        <v>790</v>
      </c>
      <c r="B340" s="132" t="str">
        <f t="shared" si="28"/>
        <v/>
      </c>
      <c r="C340" s="132" t="str">
        <f t="shared" si="29"/>
        <v xml:space="preserve">, </v>
      </c>
      <c r="D340" s="132" t="str">
        <f t="shared" si="25"/>
        <v/>
      </c>
      <c r="E340" s="154" t="str">
        <f t="shared" si="26"/>
        <v/>
      </c>
      <c r="F340" s="132"/>
      <c r="G340" s="132"/>
      <c r="H340" s="132">
        <f t="shared" si="27"/>
        <v>0</v>
      </c>
    </row>
    <row r="341" spans="1:8" x14ac:dyDescent="0.2">
      <c r="A341" s="132" t="s">
        <v>791</v>
      </c>
      <c r="B341" s="132" t="str">
        <f t="shared" si="28"/>
        <v/>
      </c>
      <c r="C341" s="132" t="str">
        <f t="shared" si="29"/>
        <v xml:space="preserve">, </v>
      </c>
      <c r="D341" s="132" t="str">
        <f t="shared" si="25"/>
        <v/>
      </c>
      <c r="E341" s="154" t="str">
        <f t="shared" si="26"/>
        <v/>
      </c>
      <c r="F341" s="132"/>
      <c r="G341" s="132"/>
      <c r="H341" s="132">
        <f t="shared" si="27"/>
        <v>0</v>
      </c>
    </row>
    <row r="342" spans="1:8" x14ac:dyDescent="0.2">
      <c r="A342" s="132" t="s">
        <v>792</v>
      </c>
      <c r="B342" s="132" t="str">
        <f t="shared" si="28"/>
        <v/>
      </c>
      <c r="C342" s="132" t="str">
        <f t="shared" si="29"/>
        <v xml:space="preserve">, </v>
      </c>
      <c r="D342" s="132" t="str">
        <f t="shared" si="25"/>
        <v/>
      </c>
      <c r="E342" s="154" t="str">
        <f t="shared" si="26"/>
        <v/>
      </c>
      <c r="F342" s="132"/>
      <c r="G342" s="132"/>
      <c r="H342" s="132">
        <f t="shared" si="27"/>
        <v>0</v>
      </c>
    </row>
    <row r="343" spans="1:8" x14ac:dyDescent="0.2">
      <c r="A343" s="132" t="s">
        <v>793</v>
      </c>
      <c r="B343" s="132" t="str">
        <f t="shared" si="28"/>
        <v/>
      </c>
      <c r="C343" s="132" t="str">
        <f t="shared" si="29"/>
        <v xml:space="preserve">, </v>
      </c>
      <c r="D343" s="132" t="str">
        <f t="shared" si="25"/>
        <v/>
      </c>
      <c r="E343" s="154" t="str">
        <f t="shared" si="26"/>
        <v/>
      </c>
      <c r="F343" s="132"/>
      <c r="G343" s="132"/>
      <c r="H343" s="132">
        <f t="shared" si="27"/>
        <v>0</v>
      </c>
    </row>
    <row r="344" spans="1:8" x14ac:dyDescent="0.2">
      <c r="A344" s="132" t="s">
        <v>794</v>
      </c>
      <c r="B344" s="132" t="str">
        <f t="shared" si="28"/>
        <v/>
      </c>
      <c r="C344" s="132" t="str">
        <f t="shared" si="29"/>
        <v xml:space="preserve">, </v>
      </c>
      <c r="D344" s="132" t="str">
        <f t="shared" si="25"/>
        <v/>
      </c>
      <c r="E344" s="154" t="str">
        <f t="shared" si="26"/>
        <v/>
      </c>
      <c r="F344" s="132"/>
      <c r="G344" s="132"/>
      <c r="H344" s="132">
        <f t="shared" si="27"/>
        <v>0</v>
      </c>
    </row>
    <row r="345" spans="1:8" x14ac:dyDescent="0.2">
      <c r="A345" s="132" t="s">
        <v>795</v>
      </c>
      <c r="B345" s="132" t="str">
        <f t="shared" si="28"/>
        <v/>
      </c>
      <c r="C345" s="132" t="str">
        <f t="shared" si="29"/>
        <v xml:space="preserve">, </v>
      </c>
      <c r="D345" s="132" t="str">
        <f t="shared" si="25"/>
        <v/>
      </c>
      <c r="E345" s="154" t="str">
        <f t="shared" si="26"/>
        <v/>
      </c>
      <c r="F345" s="132"/>
      <c r="G345" s="132"/>
      <c r="H345" s="132">
        <f t="shared" si="27"/>
        <v>0</v>
      </c>
    </row>
    <row r="346" spans="1:8" x14ac:dyDescent="0.2">
      <c r="A346" s="132" t="s">
        <v>796</v>
      </c>
      <c r="B346" s="132" t="str">
        <f t="shared" si="28"/>
        <v/>
      </c>
      <c r="C346" s="132" t="str">
        <f t="shared" si="29"/>
        <v xml:space="preserve">, </v>
      </c>
      <c r="D346" s="132" t="str">
        <f t="shared" si="25"/>
        <v/>
      </c>
      <c r="E346" s="154" t="str">
        <f t="shared" si="26"/>
        <v/>
      </c>
      <c r="F346" s="132"/>
      <c r="G346" s="132"/>
      <c r="H346" s="132">
        <f t="shared" si="27"/>
        <v>0</v>
      </c>
    </row>
    <row r="347" spans="1:8" x14ac:dyDescent="0.2">
      <c r="A347" s="132" t="s">
        <v>797</v>
      </c>
      <c r="B347" s="132" t="str">
        <f t="shared" si="28"/>
        <v/>
      </c>
      <c r="C347" s="132" t="str">
        <f t="shared" si="29"/>
        <v xml:space="preserve">, </v>
      </c>
      <c r="D347" s="132" t="str">
        <f t="shared" si="25"/>
        <v/>
      </c>
      <c r="E347" s="154" t="str">
        <f t="shared" si="26"/>
        <v/>
      </c>
      <c r="F347" s="132"/>
      <c r="G347" s="132"/>
      <c r="H347" s="132">
        <f t="shared" si="27"/>
        <v>0</v>
      </c>
    </row>
    <row r="348" spans="1:8" x14ac:dyDescent="0.2">
      <c r="A348" s="132" t="s">
        <v>798</v>
      </c>
      <c r="B348" s="132" t="str">
        <f t="shared" si="28"/>
        <v/>
      </c>
      <c r="C348" s="132" t="str">
        <f t="shared" si="29"/>
        <v xml:space="preserve">, </v>
      </c>
      <c r="D348" s="132" t="str">
        <f t="shared" si="25"/>
        <v/>
      </c>
      <c r="E348" s="154" t="str">
        <f t="shared" si="26"/>
        <v/>
      </c>
      <c r="F348" s="132"/>
      <c r="G348" s="132"/>
      <c r="H348" s="132">
        <f t="shared" si="27"/>
        <v>0</v>
      </c>
    </row>
    <row r="349" spans="1:8" x14ac:dyDescent="0.2">
      <c r="A349" s="132" t="s">
        <v>799</v>
      </c>
      <c r="B349" s="132" t="str">
        <f t="shared" si="28"/>
        <v/>
      </c>
      <c r="C349" s="132" t="str">
        <f t="shared" si="29"/>
        <v xml:space="preserve">, </v>
      </c>
      <c r="D349" s="132" t="str">
        <f t="shared" si="25"/>
        <v/>
      </c>
      <c r="E349" s="154" t="str">
        <f t="shared" si="26"/>
        <v/>
      </c>
      <c r="F349" s="132"/>
      <c r="G349" s="132"/>
      <c r="H349" s="132">
        <f t="shared" si="27"/>
        <v>0</v>
      </c>
    </row>
    <row r="350" spans="1:8" x14ac:dyDescent="0.2">
      <c r="A350" s="132" t="s">
        <v>800</v>
      </c>
      <c r="B350" s="132" t="str">
        <f t="shared" si="28"/>
        <v/>
      </c>
      <c r="C350" s="132" t="str">
        <f t="shared" si="29"/>
        <v xml:space="preserve">, </v>
      </c>
      <c r="D350" s="132" t="str">
        <f t="shared" si="25"/>
        <v/>
      </c>
      <c r="E350" s="154" t="str">
        <f t="shared" si="26"/>
        <v/>
      </c>
      <c r="F350" s="132"/>
      <c r="G350" s="132"/>
      <c r="H350" s="132">
        <f t="shared" si="27"/>
        <v>0</v>
      </c>
    </row>
    <row r="351" spans="1:8" x14ac:dyDescent="0.2">
      <c r="A351" s="132" t="s">
        <v>801</v>
      </c>
      <c r="B351" s="132" t="str">
        <f t="shared" si="28"/>
        <v/>
      </c>
      <c r="C351" s="132" t="str">
        <f t="shared" si="29"/>
        <v xml:space="preserve">, </v>
      </c>
      <c r="D351" s="132" t="str">
        <f t="shared" si="25"/>
        <v/>
      </c>
      <c r="E351" s="154" t="str">
        <f t="shared" si="26"/>
        <v/>
      </c>
      <c r="F351" s="132"/>
      <c r="G351" s="132"/>
      <c r="H351" s="132">
        <f t="shared" si="27"/>
        <v>0</v>
      </c>
    </row>
    <row r="352" spans="1:8" x14ac:dyDescent="0.2">
      <c r="A352" s="132" t="s">
        <v>802</v>
      </c>
      <c r="B352" s="132" t="str">
        <f t="shared" si="28"/>
        <v/>
      </c>
      <c r="C352" s="132" t="str">
        <f t="shared" si="29"/>
        <v xml:space="preserve">, </v>
      </c>
      <c r="D352" s="132" t="str">
        <f t="shared" si="25"/>
        <v/>
      </c>
      <c r="E352" s="154" t="str">
        <f t="shared" si="26"/>
        <v/>
      </c>
      <c r="F352" s="132"/>
      <c r="G352" s="132"/>
      <c r="H352" s="132">
        <f t="shared" si="27"/>
        <v>0</v>
      </c>
    </row>
    <row r="353" spans="1:8" x14ac:dyDescent="0.2">
      <c r="A353" s="132" t="s">
        <v>803</v>
      </c>
      <c r="B353" s="132" t="str">
        <f t="shared" si="28"/>
        <v/>
      </c>
      <c r="C353" s="132" t="str">
        <f t="shared" si="29"/>
        <v xml:space="preserve">, </v>
      </c>
      <c r="D353" s="132" t="str">
        <f t="shared" si="25"/>
        <v/>
      </c>
      <c r="E353" s="154" t="str">
        <f t="shared" si="26"/>
        <v/>
      </c>
      <c r="F353" s="132"/>
      <c r="G353" s="132"/>
      <c r="H353" s="132">
        <f t="shared" si="27"/>
        <v>0</v>
      </c>
    </row>
    <row r="354" spans="1:8" x14ac:dyDescent="0.2">
      <c r="A354" s="132" t="s">
        <v>1004</v>
      </c>
      <c r="B354" s="132" t="str">
        <f t="shared" si="28"/>
        <v/>
      </c>
      <c r="C354" s="132" t="str">
        <f t="shared" si="29"/>
        <v xml:space="preserve">, </v>
      </c>
      <c r="D354" s="132" t="str">
        <f t="shared" si="25"/>
        <v/>
      </c>
      <c r="E354" s="154" t="str">
        <f t="shared" si="26"/>
        <v/>
      </c>
      <c r="F354" s="132"/>
      <c r="G354" s="132"/>
      <c r="H354" s="132">
        <f t="shared" si="27"/>
        <v>0</v>
      </c>
    </row>
    <row r="355" spans="1:8" x14ac:dyDescent="0.2">
      <c r="A355" s="132" t="s">
        <v>1005</v>
      </c>
      <c r="B355" s="132" t="str">
        <f t="shared" si="28"/>
        <v/>
      </c>
      <c r="C355" s="132" t="str">
        <f t="shared" si="29"/>
        <v xml:space="preserve">, </v>
      </c>
      <c r="D355" s="132" t="str">
        <f t="shared" si="25"/>
        <v/>
      </c>
      <c r="E355" s="154" t="str">
        <f t="shared" si="26"/>
        <v/>
      </c>
      <c r="F355" s="132"/>
      <c r="G355" s="132"/>
      <c r="H355" s="132">
        <f t="shared" si="27"/>
        <v>0</v>
      </c>
    </row>
    <row r="356" spans="1:8" x14ac:dyDescent="0.2">
      <c r="A356" s="132" t="s">
        <v>1006</v>
      </c>
      <c r="B356" s="132" t="str">
        <f t="shared" si="28"/>
        <v/>
      </c>
      <c r="C356" s="132" t="str">
        <f t="shared" si="29"/>
        <v xml:space="preserve">, </v>
      </c>
      <c r="D356" s="132" t="str">
        <f t="shared" si="25"/>
        <v/>
      </c>
      <c r="E356" s="154" t="str">
        <f t="shared" si="26"/>
        <v/>
      </c>
      <c r="F356" s="132"/>
      <c r="G356" s="132"/>
      <c r="H356" s="132">
        <f t="shared" si="27"/>
        <v>0</v>
      </c>
    </row>
    <row r="357" spans="1:8" x14ac:dyDescent="0.2">
      <c r="A357" s="132" t="s">
        <v>1007</v>
      </c>
      <c r="B357" s="132" t="str">
        <f t="shared" si="28"/>
        <v/>
      </c>
      <c r="C357" s="132" t="str">
        <f t="shared" si="29"/>
        <v xml:space="preserve">, </v>
      </c>
      <c r="D357" s="132" t="str">
        <f t="shared" si="25"/>
        <v/>
      </c>
      <c r="E357" s="154" t="str">
        <f t="shared" si="26"/>
        <v/>
      </c>
      <c r="F357" s="132"/>
      <c r="G357" s="132"/>
      <c r="H357" s="132">
        <f t="shared" si="27"/>
        <v>0</v>
      </c>
    </row>
    <row r="358" spans="1:8" x14ac:dyDescent="0.2">
      <c r="A358" s="132" t="s">
        <v>1008</v>
      </c>
      <c r="B358" s="132" t="str">
        <f t="shared" si="28"/>
        <v/>
      </c>
      <c r="C358" s="132" t="str">
        <f t="shared" si="29"/>
        <v xml:space="preserve">, </v>
      </c>
      <c r="D358" s="132" t="str">
        <f t="shared" si="25"/>
        <v/>
      </c>
      <c r="E358" s="154" t="str">
        <f t="shared" si="26"/>
        <v/>
      </c>
      <c r="F358" s="132"/>
      <c r="G358" s="132"/>
      <c r="H358" s="132">
        <f t="shared" si="27"/>
        <v>0</v>
      </c>
    </row>
    <row r="359" spans="1:8" x14ac:dyDescent="0.2">
      <c r="A359" s="132" t="s">
        <v>1009</v>
      </c>
      <c r="B359" s="132" t="str">
        <f t="shared" si="28"/>
        <v/>
      </c>
      <c r="C359" s="132" t="str">
        <f t="shared" si="29"/>
        <v xml:space="preserve">, </v>
      </c>
      <c r="D359" s="132" t="str">
        <f t="shared" si="25"/>
        <v/>
      </c>
      <c r="E359" s="154" t="str">
        <f t="shared" si="26"/>
        <v/>
      </c>
      <c r="F359" s="132"/>
      <c r="G359" s="132"/>
      <c r="H359" s="132">
        <f t="shared" si="27"/>
        <v>0</v>
      </c>
    </row>
    <row r="360" spans="1:8" x14ac:dyDescent="0.2">
      <c r="A360" s="132" t="s">
        <v>1010</v>
      </c>
      <c r="B360" s="132" t="str">
        <f t="shared" si="28"/>
        <v/>
      </c>
      <c r="C360" s="132" t="str">
        <f t="shared" si="29"/>
        <v xml:space="preserve">, </v>
      </c>
      <c r="D360" s="132" t="str">
        <f t="shared" si="25"/>
        <v/>
      </c>
      <c r="E360" s="154" t="str">
        <f t="shared" si="26"/>
        <v/>
      </c>
      <c r="F360" s="132"/>
      <c r="G360" s="132"/>
      <c r="H360" s="132">
        <f t="shared" si="27"/>
        <v>0</v>
      </c>
    </row>
    <row r="361" spans="1:8" x14ac:dyDescent="0.2">
      <c r="A361" s="132" t="s">
        <v>1011</v>
      </c>
      <c r="B361" s="132" t="str">
        <f t="shared" si="28"/>
        <v/>
      </c>
      <c r="C361" s="132" t="str">
        <f t="shared" si="29"/>
        <v xml:space="preserve">, </v>
      </c>
      <c r="D361" s="132" t="str">
        <f t="shared" si="25"/>
        <v/>
      </c>
      <c r="E361" s="154" t="str">
        <f t="shared" si="26"/>
        <v/>
      </c>
      <c r="F361" s="132"/>
      <c r="G361" s="132"/>
      <c r="H361" s="132">
        <f t="shared" si="27"/>
        <v>0</v>
      </c>
    </row>
    <row r="362" spans="1:8" x14ac:dyDescent="0.2">
      <c r="A362" s="132" t="s">
        <v>804</v>
      </c>
      <c r="B362" s="132" t="str">
        <f t="shared" si="28"/>
        <v/>
      </c>
      <c r="C362" s="132" t="str">
        <f t="shared" si="29"/>
        <v xml:space="preserve">, </v>
      </c>
      <c r="D362" s="132" t="str">
        <f t="shared" si="25"/>
        <v/>
      </c>
      <c r="E362" s="154" t="str">
        <f t="shared" si="26"/>
        <v/>
      </c>
      <c r="F362" s="132"/>
      <c r="G362" s="132"/>
      <c r="H362" s="132">
        <f t="shared" si="27"/>
        <v>0</v>
      </c>
    </row>
    <row r="363" spans="1:8" x14ac:dyDescent="0.2">
      <c r="A363" s="132" t="s">
        <v>805</v>
      </c>
      <c r="B363" s="132" t="str">
        <f t="shared" si="28"/>
        <v/>
      </c>
      <c r="C363" s="132" t="str">
        <f t="shared" si="29"/>
        <v xml:space="preserve">, </v>
      </c>
      <c r="D363" s="132" t="str">
        <f t="shared" si="25"/>
        <v/>
      </c>
      <c r="E363" s="154" t="str">
        <f t="shared" si="26"/>
        <v/>
      </c>
      <c r="F363" s="132"/>
      <c r="G363" s="132"/>
      <c r="H363" s="132">
        <f t="shared" si="27"/>
        <v>0</v>
      </c>
    </row>
    <row r="364" spans="1:8" x14ac:dyDescent="0.2">
      <c r="A364" s="132" t="s">
        <v>806</v>
      </c>
      <c r="B364" s="132" t="str">
        <f t="shared" si="28"/>
        <v/>
      </c>
      <c r="C364" s="132" t="str">
        <f t="shared" si="29"/>
        <v xml:space="preserve">, </v>
      </c>
      <c r="D364" s="132" t="str">
        <f t="shared" si="25"/>
        <v/>
      </c>
      <c r="E364" s="154" t="str">
        <f t="shared" si="26"/>
        <v/>
      </c>
      <c r="F364" s="132"/>
      <c r="G364" s="132"/>
      <c r="H364" s="132">
        <f t="shared" si="27"/>
        <v>0</v>
      </c>
    </row>
    <row r="365" spans="1:8" x14ac:dyDescent="0.2">
      <c r="A365" s="132" t="s">
        <v>807</v>
      </c>
      <c r="B365" s="132" t="str">
        <f t="shared" si="28"/>
        <v/>
      </c>
      <c r="C365" s="132" t="str">
        <f t="shared" si="29"/>
        <v xml:space="preserve">, </v>
      </c>
      <c r="D365" s="132" t="str">
        <f t="shared" si="25"/>
        <v/>
      </c>
      <c r="E365" s="154" t="str">
        <f t="shared" si="26"/>
        <v/>
      </c>
      <c r="F365" s="132"/>
      <c r="G365" s="132"/>
      <c r="H365" s="132">
        <f t="shared" si="27"/>
        <v>0</v>
      </c>
    </row>
    <row r="366" spans="1:8" x14ac:dyDescent="0.2">
      <c r="A366" s="132" t="s">
        <v>808</v>
      </c>
      <c r="B366" s="132" t="str">
        <f t="shared" si="28"/>
        <v/>
      </c>
      <c r="C366" s="132" t="str">
        <f t="shared" si="29"/>
        <v xml:space="preserve">, </v>
      </c>
      <c r="D366" s="132" t="str">
        <f t="shared" si="25"/>
        <v/>
      </c>
      <c r="E366" s="154" t="str">
        <f t="shared" si="26"/>
        <v/>
      </c>
      <c r="F366" s="132"/>
      <c r="G366" s="132"/>
      <c r="H366" s="132">
        <f t="shared" si="27"/>
        <v>0</v>
      </c>
    </row>
    <row r="367" spans="1:8" x14ac:dyDescent="0.2">
      <c r="A367" s="132" t="s">
        <v>809</v>
      </c>
      <c r="B367" s="132" t="str">
        <f t="shared" si="28"/>
        <v/>
      </c>
      <c r="C367" s="132" t="str">
        <f t="shared" si="29"/>
        <v xml:space="preserve">, </v>
      </c>
      <c r="D367" s="132" t="str">
        <f t="shared" si="25"/>
        <v/>
      </c>
      <c r="E367" s="154" t="str">
        <f t="shared" si="26"/>
        <v/>
      </c>
      <c r="F367" s="132"/>
      <c r="G367" s="132"/>
      <c r="H367" s="132">
        <f t="shared" si="27"/>
        <v>0</v>
      </c>
    </row>
    <row r="368" spans="1:8" x14ac:dyDescent="0.2">
      <c r="A368" s="132" t="s">
        <v>810</v>
      </c>
      <c r="B368" s="132" t="str">
        <f t="shared" si="28"/>
        <v/>
      </c>
      <c r="C368" s="132" t="str">
        <f t="shared" si="29"/>
        <v xml:space="preserve">, </v>
      </c>
      <c r="D368" s="132" t="str">
        <f t="shared" si="25"/>
        <v/>
      </c>
      <c r="E368" s="154" t="str">
        <f t="shared" si="26"/>
        <v/>
      </c>
      <c r="F368" s="132"/>
      <c r="G368" s="132"/>
      <c r="H368" s="132">
        <f t="shared" si="27"/>
        <v>0</v>
      </c>
    </row>
    <row r="369" spans="1:8" x14ac:dyDescent="0.2">
      <c r="A369" s="132" t="s">
        <v>811</v>
      </c>
      <c r="B369" s="132" t="str">
        <f t="shared" si="28"/>
        <v/>
      </c>
      <c r="C369" s="132" t="str">
        <f t="shared" si="29"/>
        <v xml:space="preserve">, </v>
      </c>
      <c r="D369" s="132" t="str">
        <f t="shared" si="25"/>
        <v/>
      </c>
      <c r="E369" s="154" t="str">
        <f t="shared" si="26"/>
        <v/>
      </c>
      <c r="F369" s="132"/>
      <c r="G369" s="132"/>
      <c r="H369" s="132">
        <f t="shared" si="27"/>
        <v>0</v>
      </c>
    </row>
    <row r="370" spans="1:8" x14ac:dyDescent="0.2">
      <c r="A370" s="132" t="s">
        <v>812</v>
      </c>
      <c r="B370" s="132" t="str">
        <f t="shared" si="28"/>
        <v/>
      </c>
      <c r="C370" s="132" t="str">
        <f t="shared" si="29"/>
        <v xml:space="preserve">, </v>
      </c>
      <c r="D370" s="132" t="str">
        <f t="shared" si="25"/>
        <v/>
      </c>
      <c r="E370" s="154" t="str">
        <f t="shared" si="26"/>
        <v/>
      </c>
      <c r="F370" s="132"/>
      <c r="G370" s="132"/>
      <c r="H370" s="132">
        <f t="shared" si="27"/>
        <v>0</v>
      </c>
    </row>
    <row r="371" spans="1:8" x14ac:dyDescent="0.2">
      <c r="A371" s="132" t="s">
        <v>813</v>
      </c>
      <c r="B371" s="132" t="str">
        <f t="shared" si="28"/>
        <v/>
      </c>
      <c r="C371" s="132" t="str">
        <f t="shared" si="29"/>
        <v xml:space="preserve">, </v>
      </c>
      <c r="D371" s="132" t="str">
        <f t="shared" si="25"/>
        <v/>
      </c>
      <c r="E371" s="154" t="str">
        <f t="shared" si="26"/>
        <v/>
      </c>
      <c r="F371" s="132"/>
      <c r="G371" s="132"/>
      <c r="H371" s="132">
        <f t="shared" si="27"/>
        <v>0</v>
      </c>
    </row>
    <row r="372" spans="1:8" x14ac:dyDescent="0.2">
      <c r="A372" s="132" t="s">
        <v>814</v>
      </c>
      <c r="B372" s="132" t="str">
        <f t="shared" si="28"/>
        <v/>
      </c>
      <c r="C372" s="132" t="str">
        <f t="shared" si="29"/>
        <v xml:space="preserve">, </v>
      </c>
      <c r="D372" s="132" t="str">
        <f t="shared" si="25"/>
        <v/>
      </c>
      <c r="E372" s="154" t="str">
        <f t="shared" si="26"/>
        <v/>
      </c>
      <c r="F372" s="132"/>
      <c r="G372" s="132"/>
      <c r="H372" s="132">
        <f t="shared" si="27"/>
        <v>0</v>
      </c>
    </row>
    <row r="373" spans="1:8" x14ac:dyDescent="0.2">
      <c r="A373" s="132" t="s">
        <v>815</v>
      </c>
      <c r="B373" s="132" t="str">
        <f t="shared" si="28"/>
        <v/>
      </c>
      <c r="C373" s="132" t="str">
        <f t="shared" si="29"/>
        <v xml:space="preserve">, </v>
      </c>
      <c r="D373" s="132" t="str">
        <f t="shared" si="25"/>
        <v/>
      </c>
      <c r="E373" s="154" t="str">
        <f t="shared" si="26"/>
        <v/>
      </c>
      <c r="F373" s="132"/>
      <c r="G373" s="132"/>
      <c r="H373" s="132">
        <f t="shared" si="27"/>
        <v>0</v>
      </c>
    </row>
    <row r="374" spans="1:8" x14ac:dyDescent="0.2">
      <c r="A374" s="132" t="s">
        <v>816</v>
      </c>
      <c r="B374" s="132" t="str">
        <f t="shared" si="28"/>
        <v/>
      </c>
      <c r="C374" s="132" t="str">
        <f t="shared" si="29"/>
        <v xml:space="preserve">, </v>
      </c>
      <c r="D374" s="132" t="str">
        <f t="shared" si="25"/>
        <v/>
      </c>
      <c r="E374" s="154" t="str">
        <f t="shared" si="26"/>
        <v/>
      </c>
      <c r="F374" s="132"/>
      <c r="G374" s="132"/>
      <c r="H374" s="132">
        <f t="shared" si="27"/>
        <v>0</v>
      </c>
    </row>
    <row r="375" spans="1:8" x14ac:dyDescent="0.2">
      <c r="A375" s="132" t="s">
        <v>817</v>
      </c>
      <c r="B375" s="132" t="str">
        <f t="shared" si="28"/>
        <v/>
      </c>
      <c r="C375" s="132" t="str">
        <f t="shared" si="29"/>
        <v xml:space="preserve">, </v>
      </c>
      <c r="D375" s="132" t="str">
        <f t="shared" si="25"/>
        <v/>
      </c>
      <c r="E375" s="154" t="str">
        <f t="shared" si="26"/>
        <v/>
      </c>
      <c r="F375" s="132"/>
      <c r="G375" s="132"/>
      <c r="H375" s="132">
        <f t="shared" si="27"/>
        <v>0</v>
      </c>
    </row>
    <row r="376" spans="1:8" x14ac:dyDescent="0.2">
      <c r="A376" s="132" t="s">
        <v>818</v>
      </c>
      <c r="B376" s="132" t="str">
        <f t="shared" si="28"/>
        <v/>
      </c>
      <c r="C376" s="132" t="str">
        <f t="shared" si="29"/>
        <v xml:space="preserve">, </v>
      </c>
      <c r="D376" s="132" t="str">
        <f t="shared" si="25"/>
        <v/>
      </c>
      <c r="E376" s="154" t="str">
        <f t="shared" si="26"/>
        <v/>
      </c>
      <c r="F376" s="132"/>
      <c r="G376" s="132"/>
      <c r="H376" s="132">
        <f t="shared" si="27"/>
        <v>0</v>
      </c>
    </row>
    <row r="377" spans="1:8" x14ac:dyDescent="0.2">
      <c r="A377" s="132" t="s">
        <v>819</v>
      </c>
      <c r="B377" s="132" t="str">
        <f t="shared" si="28"/>
        <v/>
      </c>
      <c r="C377" s="132" t="str">
        <f t="shared" si="29"/>
        <v xml:space="preserve">, </v>
      </c>
      <c r="D377" s="132" t="str">
        <f t="shared" si="25"/>
        <v/>
      </c>
      <c r="E377" s="154" t="str">
        <f t="shared" si="26"/>
        <v/>
      </c>
      <c r="F377" s="132"/>
      <c r="G377" s="132"/>
      <c r="H377" s="132">
        <f t="shared" si="27"/>
        <v>0</v>
      </c>
    </row>
    <row r="378" spans="1:8" x14ac:dyDescent="0.2">
      <c r="A378" s="132" t="s">
        <v>1012</v>
      </c>
      <c r="B378" s="132" t="str">
        <f t="shared" si="28"/>
        <v/>
      </c>
      <c r="C378" s="132" t="str">
        <f t="shared" si="29"/>
        <v xml:space="preserve">, </v>
      </c>
      <c r="D378" s="132" t="str">
        <f t="shared" si="25"/>
        <v/>
      </c>
      <c r="E378" s="154" t="str">
        <f t="shared" si="26"/>
        <v/>
      </c>
      <c r="F378" s="132"/>
      <c r="G378" s="132"/>
      <c r="H378" s="132">
        <f t="shared" si="27"/>
        <v>0</v>
      </c>
    </row>
    <row r="379" spans="1:8" x14ac:dyDescent="0.2">
      <c r="A379" s="132" t="s">
        <v>1013</v>
      </c>
      <c r="B379" s="132" t="str">
        <f t="shared" si="28"/>
        <v/>
      </c>
      <c r="C379" s="132" t="str">
        <f t="shared" si="29"/>
        <v xml:space="preserve">, </v>
      </c>
      <c r="D379" s="132" t="str">
        <f t="shared" si="25"/>
        <v/>
      </c>
      <c r="E379" s="154" t="str">
        <f t="shared" si="26"/>
        <v/>
      </c>
      <c r="F379" s="132"/>
      <c r="G379" s="132"/>
      <c r="H379" s="132">
        <f t="shared" si="27"/>
        <v>0</v>
      </c>
    </row>
    <row r="380" spans="1:8" x14ac:dyDescent="0.2">
      <c r="A380" s="132" t="s">
        <v>1014</v>
      </c>
      <c r="B380" s="132" t="str">
        <f t="shared" si="28"/>
        <v/>
      </c>
      <c r="C380" s="132" t="str">
        <f t="shared" si="29"/>
        <v xml:space="preserve">, </v>
      </c>
      <c r="D380" s="132" t="str">
        <f t="shared" si="25"/>
        <v/>
      </c>
      <c r="E380" s="154" t="str">
        <f t="shared" si="26"/>
        <v/>
      </c>
      <c r="F380" s="132"/>
      <c r="G380" s="132"/>
      <c r="H380" s="132">
        <f t="shared" si="27"/>
        <v>0</v>
      </c>
    </row>
    <row r="381" spans="1:8" x14ac:dyDescent="0.2">
      <c r="A381" s="132" t="s">
        <v>1015</v>
      </c>
      <c r="B381" s="132" t="str">
        <f t="shared" si="28"/>
        <v/>
      </c>
      <c r="C381" s="132" t="str">
        <f t="shared" si="29"/>
        <v xml:space="preserve">, </v>
      </c>
      <c r="D381" s="132" t="str">
        <f t="shared" si="25"/>
        <v/>
      </c>
      <c r="E381" s="154" t="str">
        <f t="shared" si="26"/>
        <v/>
      </c>
      <c r="F381" s="132"/>
      <c r="G381" s="132"/>
      <c r="H381" s="132">
        <f t="shared" si="27"/>
        <v>0</v>
      </c>
    </row>
    <row r="382" spans="1:8" x14ac:dyDescent="0.2">
      <c r="A382" s="132" t="s">
        <v>1016</v>
      </c>
      <c r="B382" s="132" t="str">
        <f t="shared" si="28"/>
        <v/>
      </c>
      <c r="C382" s="132" t="str">
        <f t="shared" si="29"/>
        <v xml:space="preserve">, </v>
      </c>
      <c r="D382" s="132" t="str">
        <f t="shared" si="25"/>
        <v/>
      </c>
      <c r="E382" s="154" t="str">
        <f t="shared" si="26"/>
        <v/>
      </c>
      <c r="F382" s="132"/>
      <c r="G382" s="132"/>
      <c r="H382" s="132">
        <f t="shared" si="27"/>
        <v>0</v>
      </c>
    </row>
    <row r="383" spans="1:8" x14ac:dyDescent="0.2">
      <c r="A383" s="132" t="s">
        <v>1017</v>
      </c>
      <c r="B383" s="132" t="str">
        <f t="shared" si="28"/>
        <v/>
      </c>
      <c r="C383" s="132" t="str">
        <f t="shared" si="29"/>
        <v xml:space="preserve">, </v>
      </c>
      <c r="D383" s="132" t="str">
        <f t="shared" si="25"/>
        <v/>
      </c>
      <c r="E383" s="154" t="str">
        <f t="shared" si="26"/>
        <v/>
      </c>
      <c r="F383" s="132"/>
      <c r="G383" s="132"/>
      <c r="H383" s="132">
        <f t="shared" si="27"/>
        <v>0</v>
      </c>
    </row>
    <row r="384" spans="1:8" x14ac:dyDescent="0.2">
      <c r="A384" s="132" t="s">
        <v>1018</v>
      </c>
      <c r="B384" s="132" t="str">
        <f t="shared" si="28"/>
        <v/>
      </c>
      <c r="C384" s="132" t="str">
        <f t="shared" si="29"/>
        <v xml:space="preserve">, </v>
      </c>
      <c r="D384" s="132" t="str">
        <f t="shared" si="25"/>
        <v/>
      </c>
      <c r="E384" s="154" t="str">
        <f t="shared" si="26"/>
        <v/>
      </c>
      <c r="F384" s="132"/>
      <c r="G384" s="132"/>
      <c r="H384" s="132">
        <f t="shared" si="27"/>
        <v>0</v>
      </c>
    </row>
    <row r="385" spans="1:8" x14ac:dyDescent="0.2">
      <c r="A385" s="132" t="s">
        <v>1019</v>
      </c>
      <c r="B385" s="132" t="str">
        <f t="shared" si="28"/>
        <v/>
      </c>
      <c r="C385" s="132" t="str">
        <f t="shared" si="29"/>
        <v xml:space="preserve">, </v>
      </c>
      <c r="D385" s="132" t="str">
        <f t="shared" si="25"/>
        <v/>
      </c>
      <c r="E385" s="154" t="str">
        <f t="shared" si="26"/>
        <v/>
      </c>
      <c r="F385" s="132"/>
      <c r="G385" s="132"/>
      <c r="H385" s="132">
        <f t="shared" si="27"/>
        <v>0</v>
      </c>
    </row>
    <row r="386" spans="1:8" x14ac:dyDescent="0.2">
      <c r="A386" s="132" t="s">
        <v>820</v>
      </c>
      <c r="B386" s="132" t="str">
        <f t="shared" si="28"/>
        <v/>
      </c>
      <c r="C386" s="132" t="str">
        <f t="shared" si="29"/>
        <v xml:space="preserve">, </v>
      </c>
      <c r="D386" s="132" t="str">
        <f t="shared" ref="D386:D449" si="30">IF(LEN(VLOOKUP($A386,playerDetails,6,FALSE))=0,"",VLOOKUP($A386,playerDetails,6,FALSE))</f>
        <v/>
      </c>
      <c r="E386" s="154" t="str">
        <f t="shared" ref="E386:E449" si="31">IF(LEN(VLOOKUP($A386,playerDetails,5,FALSE))=0,"",VLOOKUP($A386,playerDetails,5,FALSE))</f>
        <v/>
      </c>
      <c r="F386" s="132"/>
      <c r="G386" s="132"/>
      <c r="H386" s="132">
        <f t="shared" ref="H386:H449" si="32">VLOOKUP(LEFT($A386,1),TeamLookup,2,FALSE)</f>
        <v>0</v>
      </c>
    </row>
    <row r="387" spans="1:8" x14ac:dyDescent="0.2">
      <c r="A387" s="132" t="s">
        <v>821</v>
      </c>
      <c r="B387" s="132" t="str">
        <f t="shared" ref="B387:B450" si="33">IF(LEN(VLOOKUP($A387,playerDetails,7,FALSE))=0,"",VLOOKUP($A387,playerDetails,7,FALSE))</f>
        <v/>
      </c>
      <c r="C387" s="132" t="str">
        <f t="shared" ref="C387:C450" si="34">IF(LEN(VLOOKUP($A387,playerDetails,9,FALSE))=0,"",VLOOKUP($A387,playerDetails,9,FALSE))</f>
        <v xml:space="preserve">, </v>
      </c>
      <c r="D387" s="132" t="str">
        <f t="shared" si="30"/>
        <v/>
      </c>
      <c r="E387" s="154" t="str">
        <f t="shared" si="31"/>
        <v/>
      </c>
      <c r="F387" s="132"/>
      <c r="G387" s="132"/>
      <c r="H387" s="132">
        <f t="shared" si="32"/>
        <v>0</v>
      </c>
    </row>
    <row r="388" spans="1:8" x14ac:dyDescent="0.2">
      <c r="A388" s="132" t="s">
        <v>822</v>
      </c>
      <c r="B388" s="132" t="str">
        <f t="shared" si="33"/>
        <v/>
      </c>
      <c r="C388" s="132" t="str">
        <f t="shared" si="34"/>
        <v xml:space="preserve">, </v>
      </c>
      <c r="D388" s="132" t="str">
        <f t="shared" si="30"/>
        <v/>
      </c>
      <c r="E388" s="154" t="str">
        <f t="shared" si="31"/>
        <v/>
      </c>
      <c r="F388" s="132"/>
      <c r="G388" s="132"/>
      <c r="H388" s="132">
        <f t="shared" si="32"/>
        <v>0</v>
      </c>
    </row>
    <row r="389" spans="1:8" x14ac:dyDescent="0.2">
      <c r="A389" s="132" t="s">
        <v>823</v>
      </c>
      <c r="B389" s="132" t="str">
        <f t="shared" si="33"/>
        <v/>
      </c>
      <c r="C389" s="132" t="str">
        <f t="shared" si="34"/>
        <v xml:space="preserve">, </v>
      </c>
      <c r="D389" s="132" t="str">
        <f t="shared" si="30"/>
        <v/>
      </c>
      <c r="E389" s="154" t="str">
        <f t="shared" si="31"/>
        <v/>
      </c>
      <c r="F389" s="132"/>
      <c r="G389" s="132"/>
      <c r="H389" s="132">
        <f t="shared" si="32"/>
        <v>0</v>
      </c>
    </row>
    <row r="390" spans="1:8" x14ac:dyDescent="0.2">
      <c r="A390" s="132" t="s">
        <v>824</v>
      </c>
      <c r="B390" s="132" t="str">
        <f t="shared" si="33"/>
        <v/>
      </c>
      <c r="C390" s="132" t="str">
        <f t="shared" si="34"/>
        <v xml:space="preserve">, </v>
      </c>
      <c r="D390" s="132" t="str">
        <f t="shared" si="30"/>
        <v/>
      </c>
      <c r="E390" s="154" t="str">
        <f t="shared" si="31"/>
        <v/>
      </c>
      <c r="F390" s="132"/>
      <c r="G390" s="132"/>
      <c r="H390" s="132">
        <f t="shared" si="32"/>
        <v>0</v>
      </c>
    </row>
    <row r="391" spans="1:8" x14ac:dyDescent="0.2">
      <c r="A391" s="132" t="s">
        <v>825</v>
      </c>
      <c r="B391" s="132" t="str">
        <f t="shared" si="33"/>
        <v/>
      </c>
      <c r="C391" s="132" t="str">
        <f t="shared" si="34"/>
        <v xml:space="preserve">, </v>
      </c>
      <c r="D391" s="132" t="str">
        <f t="shared" si="30"/>
        <v/>
      </c>
      <c r="E391" s="154" t="str">
        <f t="shared" si="31"/>
        <v/>
      </c>
      <c r="F391" s="132"/>
      <c r="G391" s="132"/>
      <c r="H391" s="132">
        <f t="shared" si="32"/>
        <v>0</v>
      </c>
    </row>
    <row r="392" spans="1:8" x14ac:dyDescent="0.2">
      <c r="A392" s="132" t="s">
        <v>826</v>
      </c>
      <c r="B392" s="132" t="str">
        <f t="shared" si="33"/>
        <v/>
      </c>
      <c r="C392" s="132" t="str">
        <f t="shared" si="34"/>
        <v xml:space="preserve">, </v>
      </c>
      <c r="D392" s="132" t="str">
        <f t="shared" si="30"/>
        <v/>
      </c>
      <c r="E392" s="154" t="str">
        <f t="shared" si="31"/>
        <v/>
      </c>
      <c r="F392" s="132"/>
      <c r="G392" s="132"/>
      <c r="H392" s="132">
        <f t="shared" si="32"/>
        <v>0</v>
      </c>
    </row>
    <row r="393" spans="1:8" x14ac:dyDescent="0.2">
      <c r="A393" s="132" t="s">
        <v>827</v>
      </c>
      <c r="B393" s="132" t="str">
        <f t="shared" si="33"/>
        <v/>
      </c>
      <c r="C393" s="132" t="str">
        <f t="shared" si="34"/>
        <v xml:space="preserve">, </v>
      </c>
      <c r="D393" s="132" t="str">
        <f t="shared" si="30"/>
        <v/>
      </c>
      <c r="E393" s="154" t="str">
        <f t="shared" si="31"/>
        <v/>
      </c>
      <c r="F393" s="132"/>
      <c r="G393" s="132"/>
      <c r="H393" s="132">
        <f t="shared" si="32"/>
        <v>0</v>
      </c>
    </row>
    <row r="394" spans="1:8" x14ac:dyDescent="0.2">
      <c r="A394" s="132" t="s">
        <v>828</v>
      </c>
      <c r="B394" s="132" t="str">
        <f t="shared" si="33"/>
        <v/>
      </c>
      <c r="C394" s="132" t="str">
        <f t="shared" si="34"/>
        <v xml:space="preserve">, </v>
      </c>
      <c r="D394" s="132" t="str">
        <f t="shared" si="30"/>
        <v/>
      </c>
      <c r="E394" s="154" t="str">
        <f t="shared" si="31"/>
        <v/>
      </c>
      <c r="F394" s="132"/>
      <c r="G394" s="132"/>
      <c r="H394" s="132">
        <f t="shared" si="32"/>
        <v>0</v>
      </c>
    </row>
    <row r="395" spans="1:8" x14ac:dyDescent="0.2">
      <c r="A395" s="132" t="s">
        <v>829</v>
      </c>
      <c r="B395" s="132" t="str">
        <f t="shared" si="33"/>
        <v/>
      </c>
      <c r="C395" s="132" t="str">
        <f t="shared" si="34"/>
        <v xml:space="preserve">, </v>
      </c>
      <c r="D395" s="132" t="str">
        <f t="shared" si="30"/>
        <v/>
      </c>
      <c r="E395" s="154" t="str">
        <f t="shared" si="31"/>
        <v/>
      </c>
      <c r="F395" s="132"/>
      <c r="G395" s="132"/>
      <c r="H395" s="132">
        <f t="shared" si="32"/>
        <v>0</v>
      </c>
    </row>
    <row r="396" spans="1:8" x14ac:dyDescent="0.2">
      <c r="A396" s="132" t="s">
        <v>830</v>
      </c>
      <c r="B396" s="132" t="str">
        <f t="shared" si="33"/>
        <v/>
      </c>
      <c r="C396" s="132" t="str">
        <f t="shared" si="34"/>
        <v xml:space="preserve">, </v>
      </c>
      <c r="D396" s="132" t="str">
        <f t="shared" si="30"/>
        <v/>
      </c>
      <c r="E396" s="154" t="str">
        <f t="shared" si="31"/>
        <v/>
      </c>
      <c r="F396" s="132"/>
      <c r="G396" s="132"/>
      <c r="H396" s="132">
        <f t="shared" si="32"/>
        <v>0</v>
      </c>
    </row>
    <row r="397" spans="1:8" x14ac:dyDescent="0.2">
      <c r="A397" s="132" t="s">
        <v>831</v>
      </c>
      <c r="B397" s="132" t="str">
        <f t="shared" si="33"/>
        <v/>
      </c>
      <c r="C397" s="132" t="str">
        <f t="shared" si="34"/>
        <v xml:space="preserve">, </v>
      </c>
      <c r="D397" s="132" t="str">
        <f t="shared" si="30"/>
        <v/>
      </c>
      <c r="E397" s="154" t="str">
        <f t="shared" si="31"/>
        <v/>
      </c>
      <c r="F397" s="132"/>
      <c r="G397" s="132"/>
      <c r="H397" s="132">
        <f t="shared" si="32"/>
        <v>0</v>
      </c>
    </row>
    <row r="398" spans="1:8" x14ac:dyDescent="0.2">
      <c r="A398" s="132" t="s">
        <v>832</v>
      </c>
      <c r="B398" s="132" t="str">
        <f t="shared" si="33"/>
        <v/>
      </c>
      <c r="C398" s="132" t="str">
        <f t="shared" si="34"/>
        <v xml:space="preserve">, </v>
      </c>
      <c r="D398" s="132" t="str">
        <f t="shared" si="30"/>
        <v/>
      </c>
      <c r="E398" s="154" t="str">
        <f t="shared" si="31"/>
        <v/>
      </c>
      <c r="F398" s="132"/>
      <c r="G398" s="132"/>
      <c r="H398" s="132">
        <f t="shared" si="32"/>
        <v>0</v>
      </c>
    </row>
    <row r="399" spans="1:8" x14ac:dyDescent="0.2">
      <c r="A399" s="132" t="s">
        <v>833</v>
      </c>
      <c r="B399" s="132" t="str">
        <f t="shared" si="33"/>
        <v/>
      </c>
      <c r="C399" s="132" t="str">
        <f t="shared" si="34"/>
        <v xml:space="preserve">, </v>
      </c>
      <c r="D399" s="132" t="str">
        <f t="shared" si="30"/>
        <v/>
      </c>
      <c r="E399" s="154" t="str">
        <f t="shared" si="31"/>
        <v/>
      </c>
      <c r="F399" s="132"/>
      <c r="G399" s="132"/>
      <c r="H399" s="132">
        <f t="shared" si="32"/>
        <v>0</v>
      </c>
    </row>
    <row r="400" spans="1:8" x14ac:dyDescent="0.2">
      <c r="A400" s="132" t="s">
        <v>834</v>
      </c>
      <c r="B400" s="132" t="str">
        <f t="shared" si="33"/>
        <v/>
      </c>
      <c r="C400" s="132" t="str">
        <f t="shared" si="34"/>
        <v xml:space="preserve">, </v>
      </c>
      <c r="D400" s="132" t="str">
        <f t="shared" si="30"/>
        <v/>
      </c>
      <c r="E400" s="154" t="str">
        <f t="shared" si="31"/>
        <v/>
      </c>
      <c r="F400" s="132"/>
      <c r="G400" s="132"/>
      <c r="H400" s="132">
        <f t="shared" si="32"/>
        <v>0</v>
      </c>
    </row>
    <row r="401" spans="1:8" x14ac:dyDescent="0.2">
      <c r="A401" s="132" t="s">
        <v>835</v>
      </c>
      <c r="B401" s="132" t="str">
        <f t="shared" si="33"/>
        <v/>
      </c>
      <c r="C401" s="132" t="str">
        <f t="shared" si="34"/>
        <v xml:space="preserve">, </v>
      </c>
      <c r="D401" s="132" t="str">
        <f t="shared" si="30"/>
        <v/>
      </c>
      <c r="E401" s="154" t="str">
        <f t="shared" si="31"/>
        <v/>
      </c>
      <c r="F401" s="132"/>
      <c r="G401" s="132"/>
      <c r="H401" s="132">
        <f t="shared" si="32"/>
        <v>0</v>
      </c>
    </row>
    <row r="402" spans="1:8" x14ac:dyDescent="0.2">
      <c r="A402" s="132" t="s">
        <v>1020</v>
      </c>
      <c r="B402" s="132" t="str">
        <f t="shared" si="33"/>
        <v/>
      </c>
      <c r="C402" s="132" t="str">
        <f t="shared" si="34"/>
        <v xml:space="preserve">, </v>
      </c>
      <c r="D402" s="132" t="str">
        <f t="shared" si="30"/>
        <v/>
      </c>
      <c r="E402" s="154" t="str">
        <f t="shared" si="31"/>
        <v/>
      </c>
      <c r="F402" s="132"/>
      <c r="G402" s="132"/>
      <c r="H402" s="132">
        <f t="shared" si="32"/>
        <v>0</v>
      </c>
    </row>
    <row r="403" spans="1:8" x14ac:dyDescent="0.2">
      <c r="A403" s="132" t="s">
        <v>1021</v>
      </c>
      <c r="B403" s="132" t="str">
        <f t="shared" si="33"/>
        <v/>
      </c>
      <c r="C403" s="132" t="str">
        <f t="shared" si="34"/>
        <v xml:space="preserve">, </v>
      </c>
      <c r="D403" s="132" t="str">
        <f t="shared" si="30"/>
        <v/>
      </c>
      <c r="E403" s="154" t="str">
        <f t="shared" si="31"/>
        <v/>
      </c>
      <c r="F403" s="132"/>
      <c r="G403" s="132"/>
      <c r="H403" s="132">
        <f t="shared" si="32"/>
        <v>0</v>
      </c>
    </row>
    <row r="404" spans="1:8" x14ac:dyDescent="0.2">
      <c r="A404" s="132" t="s">
        <v>1022</v>
      </c>
      <c r="B404" s="132" t="str">
        <f t="shared" si="33"/>
        <v/>
      </c>
      <c r="C404" s="132" t="str">
        <f t="shared" si="34"/>
        <v xml:space="preserve">, </v>
      </c>
      <c r="D404" s="132" t="str">
        <f t="shared" si="30"/>
        <v/>
      </c>
      <c r="E404" s="154" t="str">
        <f t="shared" si="31"/>
        <v/>
      </c>
      <c r="F404" s="132"/>
      <c r="G404" s="132"/>
      <c r="H404" s="132">
        <f t="shared" si="32"/>
        <v>0</v>
      </c>
    </row>
    <row r="405" spans="1:8" x14ac:dyDescent="0.2">
      <c r="A405" s="132" t="s">
        <v>1023</v>
      </c>
      <c r="B405" s="132" t="str">
        <f t="shared" si="33"/>
        <v/>
      </c>
      <c r="C405" s="132" t="str">
        <f t="shared" si="34"/>
        <v xml:space="preserve">, </v>
      </c>
      <c r="D405" s="132" t="str">
        <f t="shared" si="30"/>
        <v/>
      </c>
      <c r="E405" s="154" t="str">
        <f t="shared" si="31"/>
        <v/>
      </c>
      <c r="F405" s="132"/>
      <c r="G405" s="132"/>
      <c r="H405" s="132">
        <f t="shared" si="32"/>
        <v>0</v>
      </c>
    </row>
    <row r="406" spans="1:8" x14ac:dyDescent="0.2">
      <c r="A406" s="132" t="s">
        <v>1024</v>
      </c>
      <c r="B406" s="132" t="str">
        <f t="shared" si="33"/>
        <v/>
      </c>
      <c r="C406" s="132" t="str">
        <f t="shared" si="34"/>
        <v xml:space="preserve">, </v>
      </c>
      <c r="D406" s="132" t="str">
        <f t="shared" si="30"/>
        <v/>
      </c>
      <c r="E406" s="154" t="str">
        <f t="shared" si="31"/>
        <v/>
      </c>
      <c r="F406" s="132"/>
      <c r="G406" s="132"/>
      <c r="H406" s="132">
        <f t="shared" si="32"/>
        <v>0</v>
      </c>
    </row>
    <row r="407" spans="1:8" x14ac:dyDescent="0.2">
      <c r="A407" s="132" t="s">
        <v>1025</v>
      </c>
      <c r="B407" s="132" t="str">
        <f t="shared" si="33"/>
        <v/>
      </c>
      <c r="C407" s="132" t="str">
        <f t="shared" si="34"/>
        <v xml:space="preserve">, </v>
      </c>
      <c r="D407" s="132" t="str">
        <f t="shared" si="30"/>
        <v/>
      </c>
      <c r="E407" s="154" t="str">
        <f t="shared" si="31"/>
        <v/>
      </c>
      <c r="F407" s="132"/>
      <c r="G407" s="132"/>
      <c r="H407" s="132">
        <f t="shared" si="32"/>
        <v>0</v>
      </c>
    </row>
    <row r="408" spans="1:8" x14ac:dyDescent="0.2">
      <c r="A408" s="132" t="s">
        <v>1026</v>
      </c>
      <c r="B408" s="132" t="str">
        <f t="shared" si="33"/>
        <v/>
      </c>
      <c r="C408" s="132" t="str">
        <f t="shared" si="34"/>
        <v xml:space="preserve">, </v>
      </c>
      <c r="D408" s="132" t="str">
        <f t="shared" si="30"/>
        <v/>
      </c>
      <c r="E408" s="154" t="str">
        <f t="shared" si="31"/>
        <v/>
      </c>
      <c r="F408" s="132"/>
      <c r="G408" s="132"/>
      <c r="H408" s="132">
        <f t="shared" si="32"/>
        <v>0</v>
      </c>
    </row>
    <row r="409" spans="1:8" x14ac:dyDescent="0.2">
      <c r="A409" s="132" t="s">
        <v>1027</v>
      </c>
      <c r="B409" s="132" t="str">
        <f t="shared" si="33"/>
        <v/>
      </c>
      <c r="C409" s="132" t="str">
        <f t="shared" si="34"/>
        <v xml:space="preserve">, </v>
      </c>
      <c r="D409" s="132" t="str">
        <f t="shared" si="30"/>
        <v/>
      </c>
      <c r="E409" s="154" t="str">
        <f t="shared" si="31"/>
        <v/>
      </c>
      <c r="F409" s="132"/>
      <c r="G409" s="132"/>
      <c r="H409" s="132">
        <f t="shared" si="32"/>
        <v>0</v>
      </c>
    </row>
    <row r="410" spans="1:8" x14ac:dyDescent="0.2">
      <c r="A410" s="132" t="s">
        <v>836</v>
      </c>
      <c r="B410" s="132" t="str">
        <f t="shared" si="33"/>
        <v/>
      </c>
      <c r="C410" s="132" t="str">
        <f t="shared" si="34"/>
        <v xml:space="preserve">, </v>
      </c>
      <c r="D410" s="132" t="str">
        <f t="shared" si="30"/>
        <v/>
      </c>
      <c r="E410" s="154" t="str">
        <f t="shared" si="31"/>
        <v/>
      </c>
      <c r="F410" s="132"/>
      <c r="G410" s="132"/>
      <c r="H410" s="132">
        <f t="shared" si="32"/>
        <v>0</v>
      </c>
    </row>
    <row r="411" spans="1:8" x14ac:dyDescent="0.2">
      <c r="A411" s="132" t="s">
        <v>837</v>
      </c>
      <c r="B411" s="132" t="str">
        <f t="shared" si="33"/>
        <v/>
      </c>
      <c r="C411" s="132" t="str">
        <f t="shared" si="34"/>
        <v xml:space="preserve">, </v>
      </c>
      <c r="D411" s="132" t="str">
        <f t="shared" si="30"/>
        <v/>
      </c>
      <c r="E411" s="154" t="str">
        <f t="shared" si="31"/>
        <v/>
      </c>
      <c r="F411" s="132"/>
      <c r="G411" s="132"/>
      <c r="H411" s="132">
        <f t="shared" si="32"/>
        <v>0</v>
      </c>
    </row>
    <row r="412" spans="1:8" x14ac:dyDescent="0.2">
      <c r="A412" s="132" t="s">
        <v>838</v>
      </c>
      <c r="B412" s="132" t="str">
        <f t="shared" si="33"/>
        <v/>
      </c>
      <c r="C412" s="132" t="str">
        <f t="shared" si="34"/>
        <v xml:space="preserve">, </v>
      </c>
      <c r="D412" s="132" t="str">
        <f t="shared" si="30"/>
        <v/>
      </c>
      <c r="E412" s="154" t="str">
        <f t="shared" si="31"/>
        <v/>
      </c>
      <c r="F412" s="132"/>
      <c r="G412" s="132"/>
      <c r="H412" s="132">
        <f t="shared" si="32"/>
        <v>0</v>
      </c>
    </row>
    <row r="413" spans="1:8" x14ac:dyDescent="0.2">
      <c r="A413" s="132" t="s">
        <v>839</v>
      </c>
      <c r="B413" s="132" t="str">
        <f t="shared" si="33"/>
        <v/>
      </c>
      <c r="C413" s="132" t="str">
        <f t="shared" si="34"/>
        <v xml:space="preserve">, </v>
      </c>
      <c r="D413" s="132" t="str">
        <f t="shared" si="30"/>
        <v/>
      </c>
      <c r="E413" s="154" t="str">
        <f t="shared" si="31"/>
        <v/>
      </c>
      <c r="F413" s="132"/>
      <c r="G413" s="132"/>
      <c r="H413" s="132">
        <f t="shared" si="32"/>
        <v>0</v>
      </c>
    </row>
    <row r="414" spans="1:8" x14ac:dyDescent="0.2">
      <c r="A414" s="132" t="s">
        <v>840</v>
      </c>
      <c r="B414" s="132" t="str">
        <f t="shared" si="33"/>
        <v/>
      </c>
      <c r="C414" s="132" t="str">
        <f t="shared" si="34"/>
        <v xml:space="preserve">, </v>
      </c>
      <c r="D414" s="132" t="str">
        <f t="shared" si="30"/>
        <v/>
      </c>
      <c r="E414" s="154" t="str">
        <f t="shared" si="31"/>
        <v/>
      </c>
      <c r="F414" s="132"/>
      <c r="G414" s="132"/>
      <c r="H414" s="132">
        <f t="shared" si="32"/>
        <v>0</v>
      </c>
    </row>
    <row r="415" spans="1:8" x14ac:dyDescent="0.2">
      <c r="A415" s="132" t="s">
        <v>841</v>
      </c>
      <c r="B415" s="132" t="str">
        <f t="shared" si="33"/>
        <v/>
      </c>
      <c r="C415" s="132" t="str">
        <f t="shared" si="34"/>
        <v xml:space="preserve">, </v>
      </c>
      <c r="D415" s="132" t="str">
        <f t="shared" si="30"/>
        <v/>
      </c>
      <c r="E415" s="154" t="str">
        <f t="shared" si="31"/>
        <v/>
      </c>
      <c r="F415" s="132"/>
      <c r="G415" s="132"/>
      <c r="H415" s="132">
        <f t="shared" si="32"/>
        <v>0</v>
      </c>
    </row>
    <row r="416" spans="1:8" x14ac:dyDescent="0.2">
      <c r="A416" s="132" t="s">
        <v>842</v>
      </c>
      <c r="B416" s="132" t="str">
        <f t="shared" si="33"/>
        <v/>
      </c>
      <c r="C416" s="132" t="str">
        <f t="shared" si="34"/>
        <v xml:space="preserve">, </v>
      </c>
      <c r="D416" s="132" t="str">
        <f t="shared" si="30"/>
        <v/>
      </c>
      <c r="E416" s="154" t="str">
        <f t="shared" si="31"/>
        <v/>
      </c>
      <c r="F416" s="132"/>
      <c r="G416" s="132"/>
      <c r="H416" s="132">
        <f t="shared" si="32"/>
        <v>0</v>
      </c>
    </row>
    <row r="417" spans="1:8" x14ac:dyDescent="0.2">
      <c r="A417" s="132" t="s">
        <v>843</v>
      </c>
      <c r="B417" s="132" t="str">
        <f t="shared" si="33"/>
        <v/>
      </c>
      <c r="C417" s="132" t="str">
        <f t="shared" si="34"/>
        <v xml:space="preserve">, </v>
      </c>
      <c r="D417" s="132" t="str">
        <f t="shared" si="30"/>
        <v/>
      </c>
      <c r="E417" s="154" t="str">
        <f t="shared" si="31"/>
        <v/>
      </c>
      <c r="F417" s="132"/>
      <c r="G417" s="132"/>
      <c r="H417" s="132">
        <f t="shared" si="32"/>
        <v>0</v>
      </c>
    </row>
    <row r="418" spans="1:8" x14ac:dyDescent="0.2">
      <c r="A418" s="132" t="s">
        <v>844</v>
      </c>
      <c r="B418" s="132" t="str">
        <f t="shared" si="33"/>
        <v/>
      </c>
      <c r="C418" s="132" t="str">
        <f t="shared" si="34"/>
        <v xml:space="preserve">, </v>
      </c>
      <c r="D418" s="132" t="str">
        <f t="shared" si="30"/>
        <v/>
      </c>
      <c r="E418" s="154" t="str">
        <f t="shared" si="31"/>
        <v/>
      </c>
      <c r="F418" s="132"/>
      <c r="G418" s="132"/>
      <c r="H418" s="132">
        <f t="shared" si="32"/>
        <v>0</v>
      </c>
    </row>
    <row r="419" spans="1:8" x14ac:dyDescent="0.2">
      <c r="A419" s="132" t="s">
        <v>845</v>
      </c>
      <c r="B419" s="132" t="str">
        <f t="shared" si="33"/>
        <v/>
      </c>
      <c r="C419" s="132" t="str">
        <f t="shared" si="34"/>
        <v xml:space="preserve">, </v>
      </c>
      <c r="D419" s="132" t="str">
        <f t="shared" si="30"/>
        <v/>
      </c>
      <c r="E419" s="154" t="str">
        <f t="shared" si="31"/>
        <v/>
      </c>
      <c r="F419" s="132"/>
      <c r="G419" s="132"/>
      <c r="H419" s="132">
        <f t="shared" si="32"/>
        <v>0</v>
      </c>
    </row>
    <row r="420" spans="1:8" x14ac:dyDescent="0.2">
      <c r="A420" s="132" t="s">
        <v>846</v>
      </c>
      <c r="B420" s="132" t="str">
        <f t="shared" si="33"/>
        <v/>
      </c>
      <c r="C420" s="132" t="str">
        <f t="shared" si="34"/>
        <v xml:space="preserve">, </v>
      </c>
      <c r="D420" s="132" t="str">
        <f t="shared" si="30"/>
        <v/>
      </c>
      <c r="E420" s="154" t="str">
        <f t="shared" si="31"/>
        <v/>
      </c>
      <c r="F420" s="132"/>
      <c r="G420" s="132"/>
      <c r="H420" s="132">
        <f t="shared" si="32"/>
        <v>0</v>
      </c>
    </row>
    <row r="421" spans="1:8" x14ac:dyDescent="0.2">
      <c r="A421" s="132" t="s">
        <v>847</v>
      </c>
      <c r="B421" s="132" t="str">
        <f t="shared" si="33"/>
        <v/>
      </c>
      <c r="C421" s="132" t="str">
        <f t="shared" si="34"/>
        <v xml:space="preserve">, </v>
      </c>
      <c r="D421" s="132" t="str">
        <f t="shared" si="30"/>
        <v/>
      </c>
      <c r="E421" s="154" t="str">
        <f t="shared" si="31"/>
        <v/>
      </c>
      <c r="F421" s="132"/>
      <c r="G421" s="132"/>
      <c r="H421" s="132">
        <f t="shared" si="32"/>
        <v>0</v>
      </c>
    </row>
    <row r="422" spans="1:8" x14ac:dyDescent="0.2">
      <c r="A422" s="132" t="s">
        <v>848</v>
      </c>
      <c r="B422" s="132" t="str">
        <f t="shared" si="33"/>
        <v/>
      </c>
      <c r="C422" s="132" t="str">
        <f t="shared" si="34"/>
        <v xml:space="preserve">, </v>
      </c>
      <c r="D422" s="132" t="str">
        <f t="shared" si="30"/>
        <v/>
      </c>
      <c r="E422" s="154" t="str">
        <f t="shared" si="31"/>
        <v/>
      </c>
      <c r="F422" s="132"/>
      <c r="G422" s="132"/>
      <c r="H422" s="132">
        <f t="shared" si="32"/>
        <v>0</v>
      </c>
    </row>
    <row r="423" spans="1:8" x14ac:dyDescent="0.2">
      <c r="A423" s="132" t="s">
        <v>849</v>
      </c>
      <c r="B423" s="132" t="str">
        <f t="shared" si="33"/>
        <v/>
      </c>
      <c r="C423" s="132" t="str">
        <f t="shared" si="34"/>
        <v xml:space="preserve">, </v>
      </c>
      <c r="D423" s="132" t="str">
        <f t="shared" si="30"/>
        <v/>
      </c>
      <c r="E423" s="154" t="str">
        <f t="shared" si="31"/>
        <v/>
      </c>
      <c r="F423" s="132"/>
      <c r="G423" s="132"/>
      <c r="H423" s="132">
        <f t="shared" si="32"/>
        <v>0</v>
      </c>
    </row>
    <row r="424" spans="1:8" x14ac:dyDescent="0.2">
      <c r="A424" s="132" t="s">
        <v>850</v>
      </c>
      <c r="B424" s="132" t="str">
        <f t="shared" si="33"/>
        <v/>
      </c>
      <c r="C424" s="132" t="str">
        <f t="shared" si="34"/>
        <v xml:space="preserve">, </v>
      </c>
      <c r="D424" s="132" t="str">
        <f t="shared" si="30"/>
        <v/>
      </c>
      <c r="E424" s="154" t="str">
        <f t="shared" si="31"/>
        <v/>
      </c>
      <c r="F424" s="132"/>
      <c r="G424" s="132"/>
      <c r="H424" s="132">
        <f t="shared" si="32"/>
        <v>0</v>
      </c>
    </row>
    <row r="425" spans="1:8" x14ac:dyDescent="0.2">
      <c r="A425" s="132" t="s">
        <v>851</v>
      </c>
      <c r="B425" s="132" t="str">
        <f t="shared" si="33"/>
        <v/>
      </c>
      <c r="C425" s="132" t="str">
        <f t="shared" si="34"/>
        <v xml:space="preserve">, </v>
      </c>
      <c r="D425" s="132" t="str">
        <f t="shared" si="30"/>
        <v/>
      </c>
      <c r="E425" s="154" t="str">
        <f t="shared" si="31"/>
        <v/>
      </c>
      <c r="F425" s="132"/>
      <c r="G425" s="132"/>
      <c r="H425" s="132">
        <f t="shared" si="32"/>
        <v>0</v>
      </c>
    </row>
    <row r="426" spans="1:8" x14ac:dyDescent="0.2">
      <c r="A426" s="132" t="s">
        <v>1028</v>
      </c>
      <c r="B426" s="132" t="str">
        <f t="shared" si="33"/>
        <v/>
      </c>
      <c r="C426" s="132" t="str">
        <f t="shared" si="34"/>
        <v xml:space="preserve">, </v>
      </c>
      <c r="D426" s="132" t="str">
        <f t="shared" si="30"/>
        <v/>
      </c>
      <c r="E426" s="154" t="str">
        <f t="shared" si="31"/>
        <v/>
      </c>
      <c r="F426" s="132"/>
      <c r="G426" s="132"/>
      <c r="H426" s="132">
        <f t="shared" si="32"/>
        <v>0</v>
      </c>
    </row>
    <row r="427" spans="1:8" x14ac:dyDescent="0.2">
      <c r="A427" s="132" t="s">
        <v>1029</v>
      </c>
      <c r="B427" s="132" t="str">
        <f t="shared" si="33"/>
        <v/>
      </c>
      <c r="C427" s="132" t="str">
        <f t="shared" si="34"/>
        <v xml:space="preserve">, </v>
      </c>
      <c r="D427" s="132" t="str">
        <f t="shared" si="30"/>
        <v/>
      </c>
      <c r="E427" s="154" t="str">
        <f t="shared" si="31"/>
        <v/>
      </c>
      <c r="F427" s="132"/>
      <c r="G427" s="132"/>
      <c r="H427" s="132">
        <f t="shared" si="32"/>
        <v>0</v>
      </c>
    </row>
    <row r="428" spans="1:8" x14ac:dyDescent="0.2">
      <c r="A428" s="132" t="s">
        <v>1030</v>
      </c>
      <c r="B428" s="132" t="str">
        <f t="shared" si="33"/>
        <v/>
      </c>
      <c r="C428" s="132" t="str">
        <f t="shared" si="34"/>
        <v xml:space="preserve">, </v>
      </c>
      <c r="D428" s="132" t="str">
        <f t="shared" si="30"/>
        <v/>
      </c>
      <c r="E428" s="154" t="str">
        <f t="shared" si="31"/>
        <v/>
      </c>
      <c r="F428" s="132"/>
      <c r="G428" s="132"/>
      <c r="H428" s="132">
        <f t="shared" si="32"/>
        <v>0</v>
      </c>
    </row>
    <row r="429" spans="1:8" x14ac:dyDescent="0.2">
      <c r="A429" s="132" t="s">
        <v>1031</v>
      </c>
      <c r="B429" s="132" t="str">
        <f t="shared" si="33"/>
        <v/>
      </c>
      <c r="C429" s="132" t="str">
        <f t="shared" si="34"/>
        <v xml:space="preserve">, </v>
      </c>
      <c r="D429" s="132" t="str">
        <f t="shared" si="30"/>
        <v/>
      </c>
      <c r="E429" s="154" t="str">
        <f t="shared" si="31"/>
        <v/>
      </c>
      <c r="F429" s="132"/>
      <c r="G429" s="132"/>
      <c r="H429" s="132">
        <f t="shared" si="32"/>
        <v>0</v>
      </c>
    </row>
    <row r="430" spans="1:8" x14ac:dyDescent="0.2">
      <c r="A430" s="132" t="s">
        <v>1032</v>
      </c>
      <c r="B430" s="132" t="str">
        <f t="shared" si="33"/>
        <v/>
      </c>
      <c r="C430" s="132" t="str">
        <f t="shared" si="34"/>
        <v xml:space="preserve">, </v>
      </c>
      <c r="D430" s="132" t="str">
        <f t="shared" si="30"/>
        <v/>
      </c>
      <c r="E430" s="154" t="str">
        <f t="shared" si="31"/>
        <v/>
      </c>
      <c r="F430" s="132"/>
      <c r="G430" s="132"/>
      <c r="H430" s="132">
        <f t="shared" si="32"/>
        <v>0</v>
      </c>
    </row>
    <row r="431" spans="1:8" x14ac:dyDescent="0.2">
      <c r="A431" s="132" t="s">
        <v>1033</v>
      </c>
      <c r="B431" s="132" t="str">
        <f t="shared" si="33"/>
        <v/>
      </c>
      <c r="C431" s="132" t="str">
        <f t="shared" si="34"/>
        <v xml:space="preserve">, </v>
      </c>
      <c r="D431" s="132" t="str">
        <f t="shared" si="30"/>
        <v/>
      </c>
      <c r="E431" s="154" t="str">
        <f t="shared" si="31"/>
        <v/>
      </c>
      <c r="F431" s="132"/>
      <c r="G431" s="132"/>
      <c r="H431" s="132">
        <f t="shared" si="32"/>
        <v>0</v>
      </c>
    </row>
    <row r="432" spans="1:8" x14ac:dyDescent="0.2">
      <c r="A432" s="132" t="s">
        <v>1034</v>
      </c>
      <c r="B432" s="132" t="str">
        <f t="shared" si="33"/>
        <v/>
      </c>
      <c r="C432" s="132" t="str">
        <f t="shared" si="34"/>
        <v xml:space="preserve">, </v>
      </c>
      <c r="D432" s="132" t="str">
        <f t="shared" si="30"/>
        <v/>
      </c>
      <c r="E432" s="154" t="str">
        <f t="shared" si="31"/>
        <v/>
      </c>
      <c r="F432" s="132"/>
      <c r="G432" s="132"/>
      <c r="H432" s="132">
        <f t="shared" si="32"/>
        <v>0</v>
      </c>
    </row>
    <row r="433" spans="1:8" x14ac:dyDescent="0.2">
      <c r="A433" s="132" t="s">
        <v>1035</v>
      </c>
      <c r="B433" s="132" t="str">
        <f t="shared" si="33"/>
        <v/>
      </c>
      <c r="C433" s="132" t="str">
        <f t="shared" si="34"/>
        <v xml:space="preserve">, </v>
      </c>
      <c r="D433" s="132" t="str">
        <f t="shared" si="30"/>
        <v/>
      </c>
      <c r="E433" s="154" t="str">
        <f t="shared" si="31"/>
        <v/>
      </c>
      <c r="F433" s="132"/>
      <c r="G433" s="132"/>
      <c r="H433" s="132">
        <f t="shared" si="32"/>
        <v>0</v>
      </c>
    </row>
    <row r="434" spans="1:8" x14ac:dyDescent="0.2">
      <c r="A434" s="132" t="s">
        <v>852</v>
      </c>
      <c r="B434" s="132" t="str">
        <f t="shared" si="33"/>
        <v/>
      </c>
      <c r="C434" s="132" t="str">
        <f t="shared" si="34"/>
        <v xml:space="preserve">, </v>
      </c>
      <c r="D434" s="132" t="str">
        <f t="shared" si="30"/>
        <v/>
      </c>
      <c r="E434" s="154" t="str">
        <f t="shared" si="31"/>
        <v/>
      </c>
      <c r="F434" s="132"/>
      <c r="G434" s="132"/>
      <c r="H434" s="132">
        <f t="shared" si="32"/>
        <v>0</v>
      </c>
    </row>
    <row r="435" spans="1:8" x14ac:dyDescent="0.2">
      <c r="A435" s="132" t="s">
        <v>853</v>
      </c>
      <c r="B435" s="132" t="str">
        <f t="shared" si="33"/>
        <v/>
      </c>
      <c r="C435" s="132" t="str">
        <f t="shared" si="34"/>
        <v xml:space="preserve">, </v>
      </c>
      <c r="D435" s="132" t="str">
        <f t="shared" si="30"/>
        <v/>
      </c>
      <c r="E435" s="154" t="str">
        <f t="shared" si="31"/>
        <v/>
      </c>
      <c r="F435" s="132"/>
      <c r="G435" s="132"/>
      <c r="H435" s="132">
        <f t="shared" si="32"/>
        <v>0</v>
      </c>
    </row>
    <row r="436" spans="1:8" x14ac:dyDescent="0.2">
      <c r="A436" s="132" t="s">
        <v>854</v>
      </c>
      <c r="B436" s="132" t="str">
        <f t="shared" si="33"/>
        <v/>
      </c>
      <c r="C436" s="132" t="str">
        <f t="shared" si="34"/>
        <v xml:space="preserve">, </v>
      </c>
      <c r="D436" s="132" t="str">
        <f t="shared" si="30"/>
        <v/>
      </c>
      <c r="E436" s="154" t="str">
        <f t="shared" si="31"/>
        <v/>
      </c>
      <c r="F436" s="132"/>
      <c r="G436" s="132"/>
      <c r="H436" s="132">
        <f t="shared" si="32"/>
        <v>0</v>
      </c>
    </row>
    <row r="437" spans="1:8" x14ac:dyDescent="0.2">
      <c r="A437" s="132" t="s">
        <v>855</v>
      </c>
      <c r="B437" s="132" t="str">
        <f t="shared" si="33"/>
        <v/>
      </c>
      <c r="C437" s="132" t="str">
        <f t="shared" si="34"/>
        <v xml:space="preserve">, </v>
      </c>
      <c r="D437" s="132" t="str">
        <f t="shared" si="30"/>
        <v/>
      </c>
      <c r="E437" s="154" t="str">
        <f t="shared" si="31"/>
        <v/>
      </c>
      <c r="F437" s="132"/>
      <c r="G437" s="132"/>
      <c r="H437" s="132">
        <f t="shared" si="32"/>
        <v>0</v>
      </c>
    </row>
    <row r="438" spans="1:8" x14ac:dyDescent="0.2">
      <c r="A438" s="132" t="s">
        <v>856</v>
      </c>
      <c r="B438" s="132" t="str">
        <f t="shared" si="33"/>
        <v/>
      </c>
      <c r="C438" s="132" t="str">
        <f t="shared" si="34"/>
        <v xml:space="preserve">, </v>
      </c>
      <c r="D438" s="132" t="str">
        <f t="shared" si="30"/>
        <v/>
      </c>
      <c r="E438" s="154" t="str">
        <f t="shared" si="31"/>
        <v/>
      </c>
      <c r="F438" s="132"/>
      <c r="G438" s="132"/>
      <c r="H438" s="132">
        <f t="shared" si="32"/>
        <v>0</v>
      </c>
    </row>
    <row r="439" spans="1:8" x14ac:dyDescent="0.2">
      <c r="A439" s="132" t="s">
        <v>857</v>
      </c>
      <c r="B439" s="132" t="str">
        <f t="shared" si="33"/>
        <v/>
      </c>
      <c r="C439" s="132" t="str">
        <f t="shared" si="34"/>
        <v xml:space="preserve">, </v>
      </c>
      <c r="D439" s="132" t="str">
        <f t="shared" si="30"/>
        <v/>
      </c>
      <c r="E439" s="154" t="str">
        <f t="shared" si="31"/>
        <v/>
      </c>
      <c r="F439" s="132"/>
      <c r="G439" s="132"/>
      <c r="H439" s="132">
        <f t="shared" si="32"/>
        <v>0</v>
      </c>
    </row>
    <row r="440" spans="1:8" x14ac:dyDescent="0.2">
      <c r="A440" s="132" t="s">
        <v>858</v>
      </c>
      <c r="B440" s="132" t="str">
        <f t="shared" si="33"/>
        <v/>
      </c>
      <c r="C440" s="132" t="str">
        <f t="shared" si="34"/>
        <v xml:space="preserve">, </v>
      </c>
      <c r="D440" s="132" t="str">
        <f t="shared" si="30"/>
        <v/>
      </c>
      <c r="E440" s="154" t="str">
        <f t="shared" si="31"/>
        <v/>
      </c>
      <c r="F440" s="132"/>
      <c r="G440" s="132"/>
      <c r="H440" s="132">
        <f t="shared" si="32"/>
        <v>0</v>
      </c>
    </row>
    <row r="441" spans="1:8" x14ac:dyDescent="0.2">
      <c r="A441" s="132" t="s">
        <v>859</v>
      </c>
      <c r="B441" s="132" t="str">
        <f t="shared" si="33"/>
        <v/>
      </c>
      <c r="C441" s="132" t="str">
        <f t="shared" si="34"/>
        <v xml:space="preserve">, </v>
      </c>
      <c r="D441" s="132" t="str">
        <f t="shared" si="30"/>
        <v/>
      </c>
      <c r="E441" s="154" t="str">
        <f t="shared" si="31"/>
        <v/>
      </c>
      <c r="F441" s="132"/>
      <c r="G441" s="132"/>
      <c r="H441" s="132">
        <f t="shared" si="32"/>
        <v>0</v>
      </c>
    </row>
    <row r="442" spans="1:8" x14ac:dyDescent="0.2">
      <c r="A442" s="132" t="s">
        <v>860</v>
      </c>
      <c r="B442" s="132" t="str">
        <f t="shared" si="33"/>
        <v/>
      </c>
      <c r="C442" s="132" t="str">
        <f t="shared" si="34"/>
        <v xml:space="preserve">, </v>
      </c>
      <c r="D442" s="132" t="str">
        <f t="shared" si="30"/>
        <v/>
      </c>
      <c r="E442" s="154" t="str">
        <f t="shared" si="31"/>
        <v/>
      </c>
      <c r="F442" s="132"/>
      <c r="G442" s="132"/>
      <c r="H442" s="132">
        <f t="shared" si="32"/>
        <v>0</v>
      </c>
    </row>
    <row r="443" spans="1:8" x14ac:dyDescent="0.2">
      <c r="A443" s="132" t="s">
        <v>861</v>
      </c>
      <c r="B443" s="132" t="str">
        <f t="shared" si="33"/>
        <v/>
      </c>
      <c r="C443" s="132" t="str">
        <f t="shared" si="34"/>
        <v xml:space="preserve">, </v>
      </c>
      <c r="D443" s="132" t="str">
        <f t="shared" si="30"/>
        <v/>
      </c>
      <c r="E443" s="154" t="str">
        <f t="shared" si="31"/>
        <v/>
      </c>
      <c r="F443" s="132"/>
      <c r="G443" s="132"/>
      <c r="H443" s="132">
        <f t="shared" si="32"/>
        <v>0</v>
      </c>
    </row>
    <row r="444" spans="1:8" x14ac:dyDescent="0.2">
      <c r="A444" s="132" t="s">
        <v>862</v>
      </c>
      <c r="B444" s="132" t="str">
        <f t="shared" si="33"/>
        <v/>
      </c>
      <c r="C444" s="132" t="str">
        <f t="shared" si="34"/>
        <v xml:space="preserve">, </v>
      </c>
      <c r="D444" s="132" t="str">
        <f t="shared" si="30"/>
        <v/>
      </c>
      <c r="E444" s="154" t="str">
        <f t="shared" si="31"/>
        <v/>
      </c>
      <c r="F444" s="132"/>
      <c r="G444" s="132"/>
      <c r="H444" s="132">
        <f t="shared" si="32"/>
        <v>0</v>
      </c>
    </row>
    <row r="445" spans="1:8" x14ac:dyDescent="0.2">
      <c r="A445" s="132" t="s">
        <v>863</v>
      </c>
      <c r="B445" s="132" t="str">
        <f t="shared" si="33"/>
        <v/>
      </c>
      <c r="C445" s="132" t="str">
        <f t="shared" si="34"/>
        <v xml:space="preserve">, </v>
      </c>
      <c r="D445" s="132" t="str">
        <f t="shared" si="30"/>
        <v/>
      </c>
      <c r="E445" s="154" t="str">
        <f t="shared" si="31"/>
        <v/>
      </c>
      <c r="F445" s="132"/>
      <c r="G445" s="132"/>
      <c r="H445" s="132">
        <f t="shared" si="32"/>
        <v>0</v>
      </c>
    </row>
    <row r="446" spans="1:8" x14ac:dyDescent="0.2">
      <c r="A446" s="132" t="s">
        <v>864</v>
      </c>
      <c r="B446" s="132" t="str">
        <f t="shared" si="33"/>
        <v/>
      </c>
      <c r="C446" s="132" t="str">
        <f t="shared" si="34"/>
        <v xml:space="preserve">, </v>
      </c>
      <c r="D446" s="132" t="str">
        <f t="shared" si="30"/>
        <v/>
      </c>
      <c r="E446" s="154" t="str">
        <f t="shared" si="31"/>
        <v/>
      </c>
      <c r="F446" s="132"/>
      <c r="G446" s="132"/>
      <c r="H446" s="132">
        <f t="shared" si="32"/>
        <v>0</v>
      </c>
    </row>
    <row r="447" spans="1:8" x14ac:dyDescent="0.2">
      <c r="A447" s="132" t="s">
        <v>865</v>
      </c>
      <c r="B447" s="132" t="str">
        <f t="shared" si="33"/>
        <v/>
      </c>
      <c r="C447" s="132" t="str">
        <f t="shared" si="34"/>
        <v xml:space="preserve">, </v>
      </c>
      <c r="D447" s="132" t="str">
        <f t="shared" si="30"/>
        <v/>
      </c>
      <c r="E447" s="154" t="str">
        <f t="shared" si="31"/>
        <v/>
      </c>
      <c r="F447" s="132"/>
      <c r="G447" s="132"/>
      <c r="H447" s="132">
        <f t="shared" si="32"/>
        <v>0</v>
      </c>
    </row>
    <row r="448" spans="1:8" x14ac:dyDescent="0.2">
      <c r="A448" s="132" t="s">
        <v>866</v>
      </c>
      <c r="B448" s="132" t="str">
        <f t="shared" si="33"/>
        <v/>
      </c>
      <c r="C448" s="132" t="str">
        <f t="shared" si="34"/>
        <v xml:space="preserve">, </v>
      </c>
      <c r="D448" s="132" t="str">
        <f t="shared" si="30"/>
        <v/>
      </c>
      <c r="E448" s="154" t="str">
        <f t="shared" si="31"/>
        <v/>
      </c>
      <c r="F448" s="132"/>
      <c r="G448" s="132"/>
      <c r="H448" s="132">
        <f t="shared" si="32"/>
        <v>0</v>
      </c>
    </row>
    <row r="449" spans="1:8" x14ac:dyDescent="0.2">
      <c r="A449" s="132" t="s">
        <v>867</v>
      </c>
      <c r="B449" s="132" t="str">
        <f t="shared" si="33"/>
        <v/>
      </c>
      <c r="C449" s="132" t="str">
        <f t="shared" si="34"/>
        <v xml:space="preserve">, </v>
      </c>
      <c r="D449" s="132" t="str">
        <f t="shared" si="30"/>
        <v/>
      </c>
      <c r="E449" s="154" t="str">
        <f t="shared" si="31"/>
        <v/>
      </c>
      <c r="F449" s="132"/>
      <c r="G449" s="132"/>
      <c r="H449" s="132">
        <f t="shared" si="32"/>
        <v>0</v>
      </c>
    </row>
    <row r="450" spans="1:8" x14ac:dyDescent="0.2">
      <c r="A450" s="132" t="s">
        <v>1036</v>
      </c>
      <c r="B450" s="132" t="str">
        <f t="shared" si="33"/>
        <v/>
      </c>
      <c r="C450" s="132" t="str">
        <f t="shared" si="34"/>
        <v xml:space="preserve">, </v>
      </c>
      <c r="D450" s="132" t="str">
        <f t="shared" ref="D450:D513" si="35">IF(LEN(VLOOKUP($A450,playerDetails,6,FALSE))=0,"",VLOOKUP($A450,playerDetails,6,FALSE))</f>
        <v/>
      </c>
      <c r="E450" s="154" t="str">
        <f t="shared" ref="E450:E513" si="36">IF(LEN(VLOOKUP($A450,playerDetails,5,FALSE))=0,"",VLOOKUP($A450,playerDetails,5,FALSE))</f>
        <v/>
      </c>
      <c r="F450" s="132"/>
      <c r="G450" s="132"/>
      <c r="H450" s="132">
        <f t="shared" ref="H450:H513" si="37">VLOOKUP(LEFT($A450,1),TeamLookup,2,FALSE)</f>
        <v>0</v>
      </c>
    </row>
    <row r="451" spans="1:8" x14ac:dyDescent="0.2">
      <c r="A451" s="132" t="s">
        <v>1037</v>
      </c>
      <c r="B451" s="132" t="str">
        <f t="shared" ref="B451:B514" si="38">IF(LEN(VLOOKUP($A451,playerDetails,7,FALSE))=0,"",VLOOKUP($A451,playerDetails,7,FALSE))</f>
        <v/>
      </c>
      <c r="C451" s="132" t="str">
        <f t="shared" ref="C451:C514" si="39">IF(LEN(VLOOKUP($A451,playerDetails,9,FALSE))=0,"",VLOOKUP($A451,playerDetails,9,FALSE))</f>
        <v xml:space="preserve">, </v>
      </c>
      <c r="D451" s="132" t="str">
        <f t="shared" si="35"/>
        <v/>
      </c>
      <c r="E451" s="154" t="str">
        <f t="shared" si="36"/>
        <v/>
      </c>
      <c r="F451" s="132"/>
      <c r="G451" s="132"/>
      <c r="H451" s="132">
        <f t="shared" si="37"/>
        <v>0</v>
      </c>
    </row>
    <row r="452" spans="1:8" x14ac:dyDescent="0.2">
      <c r="A452" s="132" t="s">
        <v>1038</v>
      </c>
      <c r="B452" s="132" t="str">
        <f t="shared" si="38"/>
        <v/>
      </c>
      <c r="C452" s="132" t="str">
        <f t="shared" si="39"/>
        <v xml:space="preserve">, </v>
      </c>
      <c r="D452" s="132" t="str">
        <f t="shared" si="35"/>
        <v/>
      </c>
      <c r="E452" s="154" t="str">
        <f t="shared" si="36"/>
        <v/>
      </c>
      <c r="F452" s="132"/>
      <c r="G452" s="132"/>
      <c r="H452" s="132">
        <f t="shared" si="37"/>
        <v>0</v>
      </c>
    </row>
    <row r="453" spans="1:8" x14ac:dyDescent="0.2">
      <c r="A453" s="132" t="s">
        <v>1039</v>
      </c>
      <c r="B453" s="132" t="str">
        <f t="shared" si="38"/>
        <v/>
      </c>
      <c r="C453" s="132" t="str">
        <f t="shared" si="39"/>
        <v xml:space="preserve">, </v>
      </c>
      <c r="D453" s="132" t="str">
        <f t="shared" si="35"/>
        <v/>
      </c>
      <c r="E453" s="154" t="str">
        <f t="shared" si="36"/>
        <v/>
      </c>
      <c r="F453" s="132"/>
      <c r="G453" s="132"/>
      <c r="H453" s="132">
        <f t="shared" si="37"/>
        <v>0</v>
      </c>
    </row>
    <row r="454" spans="1:8" x14ac:dyDescent="0.2">
      <c r="A454" s="132" t="s">
        <v>1040</v>
      </c>
      <c r="B454" s="132" t="str">
        <f t="shared" si="38"/>
        <v/>
      </c>
      <c r="C454" s="132" t="str">
        <f t="shared" si="39"/>
        <v xml:space="preserve">, </v>
      </c>
      <c r="D454" s="132" t="str">
        <f t="shared" si="35"/>
        <v/>
      </c>
      <c r="E454" s="154" t="str">
        <f t="shared" si="36"/>
        <v/>
      </c>
      <c r="F454" s="132"/>
      <c r="G454" s="132"/>
      <c r="H454" s="132">
        <f t="shared" si="37"/>
        <v>0</v>
      </c>
    </row>
    <row r="455" spans="1:8" x14ac:dyDescent="0.2">
      <c r="A455" s="132" t="s">
        <v>1041</v>
      </c>
      <c r="B455" s="132" t="str">
        <f t="shared" si="38"/>
        <v/>
      </c>
      <c r="C455" s="132" t="str">
        <f t="shared" si="39"/>
        <v xml:space="preserve">, </v>
      </c>
      <c r="D455" s="132" t="str">
        <f t="shared" si="35"/>
        <v/>
      </c>
      <c r="E455" s="154" t="str">
        <f t="shared" si="36"/>
        <v/>
      </c>
      <c r="F455" s="132"/>
      <c r="G455" s="132"/>
      <c r="H455" s="132">
        <f t="shared" si="37"/>
        <v>0</v>
      </c>
    </row>
    <row r="456" spans="1:8" x14ac:dyDescent="0.2">
      <c r="A456" s="132" t="s">
        <v>1042</v>
      </c>
      <c r="B456" s="132" t="str">
        <f t="shared" si="38"/>
        <v/>
      </c>
      <c r="C456" s="132" t="str">
        <f t="shared" si="39"/>
        <v xml:space="preserve">, </v>
      </c>
      <c r="D456" s="132" t="str">
        <f t="shared" si="35"/>
        <v/>
      </c>
      <c r="E456" s="154" t="str">
        <f t="shared" si="36"/>
        <v/>
      </c>
      <c r="F456" s="132"/>
      <c r="G456" s="132"/>
      <c r="H456" s="132">
        <f t="shared" si="37"/>
        <v>0</v>
      </c>
    </row>
    <row r="457" spans="1:8" x14ac:dyDescent="0.2">
      <c r="A457" s="132" t="s">
        <v>1043</v>
      </c>
      <c r="B457" s="132" t="str">
        <f t="shared" si="38"/>
        <v/>
      </c>
      <c r="C457" s="132" t="str">
        <f t="shared" si="39"/>
        <v xml:space="preserve">, </v>
      </c>
      <c r="D457" s="132" t="str">
        <f t="shared" si="35"/>
        <v/>
      </c>
      <c r="E457" s="154" t="str">
        <f t="shared" si="36"/>
        <v/>
      </c>
      <c r="F457" s="132"/>
      <c r="G457" s="132"/>
      <c r="H457" s="132">
        <f t="shared" si="37"/>
        <v>0</v>
      </c>
    </row>
    <row r="458" spans="1:8" x14ac:dyDescent="0.2">
      <c r="A458" s="132" t="s">
        <v>868</v>
      </c>
      <c r="B458" s="132" t="str">
        <f t="shared" si="38"/>
        <v/>
      </c>
      <c r="C458" s="132" t="str">
        <f t="shared" si="39"/>
        <v xml:space="preserve">, </v>
      </c>
      <c r="D458" s="132" t="str">
        <f t="shared" si="35"/>
        <v/>
      </c>
      <c r="E458" s="154" t="str">
        <f t="shared" si="36"/>
        <v/>
      </c>
      <c r="F458" s="132"/>
      <c r="G458" s="132"/>
      <c r="H458" s="132">
        <f t="shared" si="37"/>
        <v>0</v>
      </c>
    </row>
    <row r="459" spans="1:8" x14ac:dyDescent="0.2">
      <c r="A459" s="132" t="s">
        <v>869</v>
      </c>
      <c r="B459" s="132" t="str">
        <f t="shared" si="38"/>
        <v/>
      </c>
      <c r="C459" s="132" t="str">
        <f t="shared" si="39"/>
        <v xml:space="preserve">, </v>
      </c>
      <c r="D459" s="132" t="str">
        <f t="shared" si="35"/>
        <v/>
      </c>
      <c r="E459" s="154" t="str">
        <f t="shared" si="36"/>
        <v/>
      </c>
      <c r="F459" s="132"/>
      <c r="G459" s="132"/>
      <c r="H459" s="132">
        <f t="shared" si="37"/>
        <v>0</v>
      </c>
    </row>
    <row r="460" spans="1:8" x14ac:dyDescent="0.2">
      <c r="A460" s="132" t="s">
        <v>870</v>
      </c>
      <c r="B460" s="132" t="str">
        <f t="shared" si="38"/>
        <v/>
      </c>
      <c r="C460" s="132" t="str">
        <f t="shared" si="39"/>
        <v xml:space="preserve">, </v>
      </c>
      <c r="D460" s="132" t="str">
        <f t="shared" si="35"/>
        <v/>
      </c>
      <c r="E460" s="154" t="str">
        <f t="shared" si="36"/>
        <v/>
      </c>
      <c r="F460" s="132"/>
      <c r="G460" s="132"/>
      <c r="H460" s="132">
        <f t="shared" si="37"/>
        <v>0</v>
      </c>
    </row>
    <row r="461" spans="1:8" x14ac:dyDescent="0.2">
      <c r="A461" s="132" t="s">
        <v>871</v>
      </c>
      <c r="B461" s="132" t="str">
        <f t="shared" si="38"/>
        <v/>
      </c>
      <c r="C461" s="132" t="str">
        <f t="shared" si="39"/>
        <v xml:space="preserve">, </v>
      </c>
      <c r="D461" s="132" t="str">
        <f t="shared" si="35"/>
        <v/>
      </c>
      <c r="E461" s="154" t="str">
        <f t="shared" si="36"/>
        <v/>
      </c>
      <c r="F461" s="132"/>
      <c r="G461" s="132"/>
      <c r="H461" s="132">
        <f t="shared" si="37"/>
        <v>0</v>
      </c>
    </row>
    <row r="462" spans="1:8" x14ac:dyDescent="0.2">
      <c r="A462" s="132" t="s">
        <v>872</v>
      </c>
      <c r="B462" s="132" t="str">
        <f t="shared" si="38"/>
        <v/>
      </c>
      <c r="C462" s="132" t="str">
        <f t="shared" si="39"/>
        <v xml:space="preserve">, </v>
      </c>
      <c r="D462" s="132" t="str">
        <f t="shared" si="35"/>
        <v/>
      </c>
      <c r="E462" s="154" t="str">
        <f t="shared" si="36"/>
        <v/>
      </c>
      <c r="F462" s="132"/>
      <c r="G462" s="132"/>
      <c r="H462" s="132">
        <f t="shared" si="37"/>
        <v>0</v>
      </c>
    </row>
    <row r="463" spans="1:8" x14ac:dyDescent="0.2">
      <c r="A463" s="132" t="s">
        <v>873</v>
      </c>
      <c r="B463" s="132" t="str">
        <f t="shared" si="38"/>
        <v/>
      </c>
      <c r="C463" s="132" t="str">
        <f t="shared" si="39"/>
        <v xml:space="preserve">, </v>
      </c>
      <c r="D463" s="132" t="str">
        <f t="shared" si="35"/>
        <v/>
      </c>
      <c r="E463" s="154" t="str">
        <f t="shared" si="36"/>
        <v/>
      </c>
      <c r="F463" s="132"/>
      <c r="G463" s="132"/>
      <c r="H463" s="132">
        <f t="shared" si="37"/>
        <v>0</v>
      </c>
    </row>
    <row r="464" spans="1:8" x14ac:dyDescent="0.2">
      <c r="A464" s="132" t="s">
        <v>874</v>
      </c>
      <c r="B464" s="132" t="str">
        <f t="shared" si="38"/>
        <v/>
      </c>
      <c r="C464" s="132" t="str">
        <f t="shared" si="39"/>
        <v xml:space="preserve">, </v>
      </c>
      <c r="D464" s="132" t="str">
        <f t="shared" si="35"/>
        <v/>
      </c>
      <c r="E464" s="154" t="str">
        <f t="shared" si="36"/>
        <v/>
      </c>
      <c r="F464" s="132"/>
      <c r="G464" s="132"/>
      <c r="H464" s="132">
        <f t="shared" si="37"/>
        <v>0</v>
      </c>
    </row>
    <row r="465" spans="1:8" x14ac:dyDescent="0.2">
      <c r="A465" s="132" t="s">
        <v>875</v>
      </c>
      <c r="B465" s="132" t="str">
        <f t="shared" si="38"/>
        <v/>
      </c>
      <c r="C465" s="132" t="str">
        <f t="shared" si="39"/>
        <v xml:space="preserve">, </v>
      </c>
      <c r="D465" s="132" t="str">
        <f t="shared" si="35"/>
        <v/>
      </c>
      <c r="E465" s="154" t="str">
        <f t="shared" si="36"/>
        <v/>
      </c>
      <c r="F465" s="132"/>
      <c r="G465" s="132"/>
      <c r="H465" s="132">
        <f t="shared" si="37"/>
        <v>0</v>
      </c>
    </row>
    <row r="466" spans="1:8" x14ac:dyDescent="0.2">
      <c r="A466" s="132" t="s">
        <v>876</v>
      </c>
      <c r="B466" s="132" t="str">
        <f t="shared" si="38"/>
        <v/>
      </c>
      <c r="C466" s="132" t="str">
        <f t="shared" si="39"/>
        <v xml:space="preserve">, </v>
      </c>
      <c r="D466" s="132" t="str">
        <f t="shared" si="35"/>
        <v/>
      </c>
      <c r="E466" s="154" t="str">
        <f t="shared" si="36"/>
        <v/>
      </c>
      <c r="F466" s="132"/>
      <c r="G466" s="132"/>
      <c r="H466" s="132">
        <f t="shared" si="37"/>
        <v>0</v>
      </c>
    </row>
    <row r="467" spans="1:8" x14ac:dyDescent="0.2">
      <c r="A467" s="132" t="s">
        <v>877</v>
      </c>
      <c r="B467" s="132" t="str">
        <f t="shared" si="38"/>
        <v/>
      </c>
      <c r="C467" s="132" t="str">
        <f t="shared" si="39"/>
        <v xml:space="preserve">, </v>
      </c>
      <c r="D467" s="132" t="str">
        <f t="shared" si="35"/>
        <v/>
      </c>
      <c r="E467" s="154" t="str">
        <f t="shared" si="36"/>
        <v/>
      </c>
      <c r="F467" s="132"/>
      <c r="G467" s="132"/>
      <c r="H467" s="132">
        <f t="shared" si="37"/>
        <v>0</v>
      </c>
    </row>
    <row r="468" spans="1:8" x14ac:dyDescent="0.2">
      <c r="A468" s="132" t="s">
        <v>878</v>
      </c>
      <c r="B468" s="132" t="str">
        <f t="shared" si="38"/>
        <v/>
      </c>
      <c r="C468" s="132" t="str">
        <f t="shared" si="39"/>
        <v xml:space="preserve">, </v>
      </c>
      <c r="D468" s="132" t="str">
        <f t="shared" si="35"/>
        <v/>
      </c>
      <c r="E468" s="154" t="str">
        <f t="shared" si="36"/>
        <v/>
      </c>
      <c r="F468" s="132"/>
      <c r="G468" s="132"/>
      <c r="H468" s="132">
        <f t="shared" si="37"/>
        <v>0</v>
      </c>
    </row>
    <row r="469" spans="1:8" x14ac:dyDescent="0.2">
      <c r="A469" s="132" t="s">
        <v>879</v>
      </c>
      <c r="B469" s="132" t="str">
        <f t="shared" si="38"/>
        <v/>
      </c>
      <c r="C469" s="132" t="str">
        <f t="shared" si="39"/>
        <v xml:space="preserve">, </v>
      </c>
      <c r="D469" s="132" t="str">
        <f t="shared" si="35"/>
        <v/>
      </c>
      <c r="E469" s="154" t="str">
        <f t="shared" si="36"/>
        <v/>
      </c>
      <c r="F469" s="132"/>
      <c r="G469" s="132"/>
      <c r="H469" s="132">
        <f t="shared" si="37"/>
        <v>0</v>
      </c>
    </row>
    <row r="470" spans="1:8" x14ac:dyDescent="0.2">
      <c r="A470" s="132" t="s">
        <v>880</v>
      </c>
      <c r="B470" s="132" t="str">
        <f t="shared" si="38"/>
        <v/>
      </c>
      <c r="C470" s="132" t="str">
        <f t="shared" si="39"/>
        <v xml:space="preserve">, </v>
      </c>
      <c r="D470" s="132" t="str">
        <f t="shared" si="35"/>
        <v/>
      </c>
      <c r="E470" s="154" t="str">
        <f t="shared" si="36"/>
        <v/>
      </c>
      <c r="F470" s="132"/>
      <c r="G470" s="132"/>
      <c r="H470" s="132">
        <f t="shared" si="37"/>
        <v>0</v>
      </c>
    </row>
    <row r="471" spans="1:8" x14ac:dyDescent="0.2">
      <c r="A471" s="132" t="s">
        <v>881</v>
      </c>
      <c r="B471" s="132" t="str">
        <f t="shared" si="38"/>
        <v/>
      </c>
      <c r="C471" s="132" t="str">
        <f t="shared" si="39"/>
        <v xml:space="preserve">, </v>
      </c>
      <c r="D471" s="132" t="str">
        <f t="shared" si="35"/>
        <v/>
      </c>
      <c r="E471" s="154" t="str">
        <f t="shared" si="36"/>
        <v/>
      </c>
      <c r="F471" s="132"/>
      <c r="G471" s="132"/>
      <c r="H471" s="132">
        <f t="shared" si="37"/>
        <v>0</v>
      </c>
    </row>
    <row r="472" spans="1:8" x14ac:dyDescent="0.2">
      <c r="A472" s="132" t="s">
        <v>882</v>
      </c>
      <c r="B472" s="132" t="str">
        <f t="shared" si="38"/>
        <v/>
      </c>
      <c r="C472" s="132" t="str">
        <f t="shared" si="39"/>
        <v xml:space="preserve">, </v>
      </c>
      <c r="D472" s="132" t="str">
        <f t="shared" si="35"/>
        <v/>
      </c>
      <c r="E472" s="154" t="str">
        <f t="shared" si="36"/>
        <v/>
      </c>
      <c r="F472" s="132"/>
      <c r="G472" s="132"/>
      <c r="H472" s="132">
        <f t="shared" si="37"/>
        <v>0</v>
      </c>
    </row>
    <row r="473" spans="1:8" x14ac:dyDescent="0.2">
      <c r="A473" s="132" t="s">
        <v>883</v>
      </c>
      <c r="B473" s="132" t="str">
        <f t="shared" si="38"/>
        <v/>
      </c>
      <c r="C473" s="132" t="str">
        <f t="shared" si="39"/>
        <v xml:space="preserve">, </v>
      </c>
      <c r="D473" s="132" t="str">
        <f t="shared" si="35"/>
        <v/>
      </c>
      <c r="E473" s="154" t="str">
        <f t="shared" si="36"/>
        <v/>
      </c>
      <c r="F473" s="132"/>
      <c r="G473" s="132"/>
      <c r="H473" s="132">
        <f t="shared" si="37"/>
        <v>0</v>
      </c>
    </row>
    <row r="474" spans="1:8" x14ac:dyDescent="0.2">
      <c r="A474" s="132" t="s">
        <v>1044</v>
      </c>
      <c r="B474" s="132" t="str">
        <f t="shared" si="38"/>
        <v/>
      </c>
      <c r="C474" s="132" t="str">
        <f t="shared" si="39"/>
        <v xml:space="preserve">, </v>
      </c>
      <c r="D474" s="132" t="str">
        <f t="shared" si="35"/>
        <v/>
      </c>
      <c r="E474" s="154" t="str">
        <f t="shared" si="36"/>
        <v/>
      </c>
      <c r="F474" s="132"/>
      <c r="G474" s="132"/>
      <c r="H474" s="132">
        <f t="shared" si="37"/>
        <v>0</v>
      </c>
    </row>
    <row r="475" spans="1:8" x14ac:dyDescent="0.2">
      <c r="A475" s="132" t="s">
        <v>1045</v>
      </c>
      <c r="B475" s="132" t="str">
        <f t="shared" si="38"/>
        <v/>
      </c>
      <c r="C475" s="132" t="str">
        <f t="shared" si="39"/>
        <v xml:space="preserve">, </v>
      </c>
      <c r="D475" s="132" t="str">
        <f t="shared" si="35"/>
        <v/>
      </c>
      <c r="E475" s="154" t="str">
        <f t="shared" si="36"/>
        <v/>
      </c>
      <c r="F475" s="132"/>
      <c r="G475" s="132"/>
      <c r="H475" s="132">
        <f t="shared" si="37"/>
        <v>0</v>
      </c>
    </row>
    <row r="476" spans="1:8" x14ac:dyDescent="0.2">
      <c r="A476" s="132" t="s">
        <v>1046</v>
      </c>
      <c r="B476" s="132" t="str">
        <f t="shared" si="38"/>
        <v/>
      </c>
      <c r="C476" s="132" t="str">
        <f t="shared" si="39"/>
        <v xml:space="preserve">, </v>
      </c>
      <c r="D476" s="132" t="str">
        <f t="shared" si="35"/>
        <v/>
      </c>
      <c r="E476" s="154" t="str">
        <f t="shared" si="36"/>
        <v/>
      </c>
      <c r="F476" s="132"/>
      <c r="G476" s="132"/>
      <c r="H476" s="132">
        <f t="shared" si="37"/>
        <v>0</v>
      </c>
    </row>
    <row r="477" spans="1:8" x14ac:dyDescent="0.2">
      <c r="A477" s="132" t="s">
        <v>1047</v>
      </c>
      <c r="B477" s="132" t="str">
        <f t="shared" si="38"/>
        <v/>
      </c>
      <c r="C477" s="132" t="str">
        <f t="shared" si="39"/>
        <v xml:space="preserve">, </v>
      </c>
      <c r="D477" s="132" t="str">
        <f t="shared" si="35"/>
        <v/>
      </c>
      <c r="E477" s="154" t="str">
        <f t="shared" si="36"/>
        <v/>
      </c>
      <c r="F477" s="132"/>
      <c r="G477" s="132"/>
      <c r="H477" s="132">
        <f t="shared" si="37"/>
        <v>0</v>
      </c>
    </row>
    <row r="478" spans="1:8" x14ac:dyDescent="0.2">
      <c r="A478" s="132" t="s">
        <v>1048</v>
      </c>
      <c r="B478" s="132" t="str">
        <f t="shared" si="38"/>
        <v/>
      </c>
      <c r="C478" s="132" t="str">
        <f t="shared" si="39"/>
        <v xml:space="preserve">, </v>
      </c>
      <c r="D478" s="132" t="str">
        <f t="shared" si="35"/>
        <v/>
      </c>
      <c r="E478" s="154" t="str">
        <f t="shared" si="36"/>
        <v/>
      </c>
      <c r="F478" s="132"/>
      <c r="G478" s="132"/>
      <c r="H478" s="132">
        <f t="shared" si="37"/>
        <v>0</v>
      </c>
    </row>
    <row r="479" spans="1:8" x14ac:dyDescent="0.2">
      <c r="A479" s="132" t="s">
        <v>1049</v>
      </c>
      <c r="B479" s="132" t="str">
        <f t="shared" si="38"/>
        <v/>
      </c>
      <c r="C479" s="132" t="str">
        <f t="shared" si="39"/>
        <v xml:space="preserve">, </v>
      </c>
      <c r="D479" s="132" t="str">
        <f t="shared" si="35"/>
        <v/>
      </c>
      <c r="E479" s="154" t="str">
        <f t="shared" si="36"/>
        <v/>
      </c>
      <c r="F479" s="132"/>
      <c r="G479" s="132"/>
      <c r="H479" s="132">
        <f t="shared" si="37"/>
        <v>0</v>
      </c>
    </row>
    <row r="480" spans="1:8" x14ac:dyDescent="0.2">
      <c r="A480" s="132" t="s">
        <v>1050</v>
      </c>
      <c r="B480" s="132" t="str">
        <f t="shared" si="38"/>
        <v/>
      </c>
      <c r="C480" s="132" t="str">
        <f t="shared" si="39"/>
        <v xml:space="preserve">, </v>
      </c>
      <c r="D480" s="132" t="str">
        <f t="shared" si="35"/>
        <v/>
      </c>
      <c r="E480" s="154" t="str">
        <f t="shared" si="36"/>
        <v/>
      </c>
      <c r="F480" s="132"/>
      <c r="G480" s="132"/>
      <c r="H480" s="132">
        <f t="shared" si="37"/>
        <v>0</v>
      </c>
    </row>
    <row r="481" spans="1:8" x14ac:dyDescent="0.2">
      <c r="A481" s="132" t="s">
        <v>1051</v>
      </c>
      <c r="B481" s="132" t="str">
        <f t="shared" si="38"/>
        <v/>
      </c>
      <c r="C481" s="132" t="str">
        <f t="shared" si="39"/>
        <v xml:space="preserve">, </v>
      </c>
      <c r="D481" s="132" t="str">
        <f t="shared" si="35"/>
        <v/>
      </c>
      <c r="E481" s="154" t="str">
        <f t="shared" si="36"/>
        <v/>
      </c>
      <c r="F481" s="132"/>
      <c r="G481" s="132"/>
      <c r="H481" s="132">
        <f t="shared" si="37"/>
        <v>0</v>
      </c>
    </row>
    <row r="482" spans="1:8" x14ac:dyDescent="0.2">
      <c r="A482" s="132" t="s">
        <v>1052</v>
      </c>
      <c r="B482" s="132" t="str">
        <f t="shared" si="38"/>
        <v/>
      </c>
      <c r="C482" s="132" t="str">
        <f t="shared" si="39"/>
        <v xml:space="preserve">, </v>
      </c>
      <c r="D482" s="132" t="str">
        <f t="shared" si="35"/>
        <v/>
      </c>
      <c r="E482" s="154" t="str">
        <f t="shared" si="36"/>
        <v/>
      </c>
      <c r="F482" s="132"/>
      <c r="G482" s="132"/>
      <c r="H482" s="132">
        <f t="shared" si="37"/>
        <v>0</v>
      </c>
    </row>
    <row r="483" spans="1:8" x14ac:dyDescent="0.2">
      <c r="A483" s="132" t="s">
        <v>1053</v>
      </c>
      <c r="B483" s="132" t="str">
        <f t="shared" si="38"/>
        <v/>
      </c>
      <c r="C483" s="132" t="str">
        <f t="shared" si="39"/>
        <v xml:space="preserve">, </v>
      </c>
      <c r="D483" s="132" t="str">
        <f t="shared" si="35"/>
        <v/>
      </c>
      <c r="E483" s="154" t="str">
        <f t="shared" si="36"/>
        <v/>
      </c>
      <c r="F483" s="132"/>
      <c r="G483" s="132"/>
      <c r="H483" s="132">
        <f t="shared" si="37"/>
        <v>0</v>
      </c>
    </row>
    <row r="484" spans="1:8" x14ac:dyDescent="0.2">
      <c r="A484" s="132" t="s">
        <v>1054</v>
      </c>
      <c r="B484" s="132" t="str">
        <f t="shared" si="38"/>
        <v/>
      </c>
      <c r="C484" s="132" t="str">
        <f t="shared" si="39"/>
        <v xml:space="preserve">, </v>
      </c>
      <c r="D484" s="132" t="str">
        <f t="shared" si="35"/>
        <v/>
      </c>
      <c r="E484" s="154" t="str">
        <f t="shared" si="36"/>
        <v/>
      </c>
      <c r="F484" s="132"/>
      <c r="G484" s="132"/>
      <c r="H484" s="132">
        <f t="shared" si="37"/>
        <v>0</v>
      </c>
    </row>
    <row r="485" spans="1:8" x14ac:dyDescent="0.2">
      <c r="A485" s="132" t="s">
        <v>1055</v>
      </c>
      <c r="B485" s="132" t="str">
        <f t="shared" si="38"/>
        <v/>
      </c>
      <c r="C485" s="132" t="str">
        <f t="shared" si="39"/>
        <v xml:space="preserve">, </v>
      </c>
      <c r="D485" s="132" t="str">
        <f t="shared" si="35"/>
        <v/>
      </c>
      <c r="E485" s="154" t="str">
        <f t="shared" si="36"/>
        <v/>
      </c>
      <c r="F485" s="132"/>
      <c r="G485" s="132"/>
      <c r="H485" s="132">
        <f t="shared" si="37"/>
        <v>0</v>
      </c>
    </row>
    <row r="486" spans="1:8" x14ac:dyDescent="0.2">
      <c r="A486" s="132" t="s">
        <v>1056</v>
      </c>
      <c r="B486" s="132" t="str">
        <f t="shared" si="38"/>
        <v/>
      </c>
      <c r="C486" s="132" t="str">
        <f t="shared" si="39"/>
        <v xml:space="preserve">, </v>
      </c>
      <c r="D486" s="132" t="str">
        <f t="shared" si="35"/>
        <v/>
      </c>
      <c r="E486" s="154" t="str">
        <f t="shared" si="36"/>
        <v/>
      </c>
      <c r="F486" s="132"/>
      <c r="G486" s="132"/>
      <c r="H486" s="132">
        <f t="shared" si="37"/>
        <v>0</v>
      </c>
    </row>
    <row r="487" spans="1:8" x14ac:dyDescent="0.2">
      <c r="A487" s="132" t="s">
        <v>1057</v>
      </c>
      <c r="B487" s="132" t="str">
        <f t="shared" si="38"/>
        <v/>
      </c>
      <c r="C487" s="132" t="str">
        <f t="shared" si="39"/>
        <v xml:space="preserve">, </v>
      </c>
      <c r="D487" s="132" t="str">
        <f t="shared" si="35"/>
        <v/>
      </c>
      <c r="E487" s="154" t="str">
        <f t="shared" si="36"/>
        <v/>
      </c>
      <c r="F487" s="132"/>
      <c r="G487" s="132"/>
      <c r="H487" s="132">
        <f t="shared" si="37"/>
        <v>0</v>
      </c>
    </row>
    <row r="488" spans="1:8" x14ac:dyDescent="0.2">
      <c r="A488" s="132" t="s">
        <v>1058</v>
      </c>
      <c r="B488" s="132" t="str">
        <f t="shared" si="38"/>
        <v/>
      </c>
      <c r="C488" s="132" t="str">
        <f t="shared" si="39"/>
        <v xml:space="preserve">, </v>
      </c>
      <c r="D488" s="132" t="str">
        <f t="shared" si="35"/>
        <v/>
      </c>
      <c r="E488" s="154" t="str">
        <f t="shared" si="36"/>
        <v/>
      </c>
      <c r="F488" s="132"/>
      <c r="G488" s="132"/>
      <c r="H488" s="132">
        <f t="shared" si="37"/>
        <v>0</v>
      </c>
    </row>
    <row r="489" spans="1:8" x14ac:dyDescent="0.2">
      <c r="A489" s="132" t="s">
        <v>1059</v>
      </c>
      <c r="B489" s="132" t="str">
        <f t="shared" si="38"/>
        <v/>
      </c>
      <c r="C489" s="132" t="str">
        <f t="shared" si="39"/>
        <v xml:space="preserve">, </v>
      </c>
      <c r="D489" s="132" t="str">
        <f t="shared" si="35"/>
        <v/>
      </c>
      <c r="E489" s="154" t="str">
        <f t="shared" si="36"/>
        <v/>
      </c>
      <c r="F489" s="132"/>
      <c r="G489" s="132"/>
      <c r="H489" s="132">
        <f t="shared" si="37"/>
        <v>0</v>
      </c>
    </row>
    <row r="490" spans="1:8" x14ac:dyDescent="0.2">
      <c r="A490" s="132" t="s">
        <v>1060</v>
      </c>
      <c r="B490" s="132" t="str">
        <f t="shared" si="38"/>
        <v/>
      </c>
      <c r="C490" s="132" t="str">
        <f t="shared" si="39"/>
        <v xml:space="preserve">, </v>
      </c>
      <c r="D490" s="132" t="str">
        <f t="shared" si="35"/>
        <v/>
      </c>
      <c r="E490" s="154" t="str">
        <f t="shared" si="36"/>
        <v/>
      </c>
      <c r="F490" s="132"/>
      <c r="G490" s="132"/>
      <c r="H490" s="132">
        <f t="shared" si="37"/>
        <v>0</v>
      </c>
    </row>
    <row r="491" spans="1:8" x14ac:dyDescent="0.2">
      <c r="A491" s="132" t="s">
        <v>1061</v>
      </c>
      <c r="B491" s="132" t="str">
        <f t="shared" si="38"/>
        <v/>
      </c>
      <c r="C491" s="132" t="str">
        <f t="shared" si="39"/>
        <v xml:space="preserve">, </v>
      </c>
      <c r="D491" s="132" t="str">
        <f t="shared" si="35"/>
        <v/>
      </c>
      <c r="E491" s="154" t="str">
        <f t="shared" si="36"/>
        <v/>
      </c>
      <c r="F491" s="132"/>
      <c r="G491" s="132"/>
      <c r="H491" s="132">
        <f t="shared" si="37"/>
        <v>0</v>
      </c>
    </row>
    <row r="492" spans="1:8" x14ac:dyDescent="0.2">
      <c r="A492" s="132" t="s">
        <v>1062</v>
      </c>
      <c r="B492" s="132" t="str">
        <f t="shared" si="38"/>
        <v/>
      </c>
      <c r="C492" s="132" t="str">
        <f t="shared" si="39"/>
        <v xml:space="preserve">, </v>
      </c>
      <c r="D492" s="132" t="str">
        <f t="shared" si="35"/>
        <v/>
      </c>
      <c r="E492" s="154" t="str">
        <f t="shared" si="36"/>
        <v/>
      </c>
      <c r="F492" s="132"/>
      <c r="G492" s="132"/>
      <c r="H492" s="132">
        <f t="shared" si="37"/>
        <v>0</v>
      </c>
    </row>
    <row r="493" spans="1:8" x14ac:dyDescent="0.2">
      <c r="A493" s="132" t="s">
        <v>1063</v>
      </c>
      <c r="B493" s="132" t="str">
        <f t="shared" si="38"/>
        <v/>
      </c>
      <c r="C493" s="132" t="str">
        <f t="shared" si="39"/>
        <v xml:space="preserve">, </v>
      </c>
      <c r="D493" s="132" t="str">
        <f t="shared" si="35"/>
        <v/>
      </c>
      <c r="E493" s="154" t="str">
        <f t="shared" si="36"/>
        <v/>
      </c>
      <c r="F493" s="132"/>
      <c r="G493" s="132"/>
      <c r="H493" s="132">
        <f t="shared" si="37"/>
        <v>0</v>
      </c>
    </row>
    <row r="494" spans="1:8" x14ac:dyDescent="0.2">
      <c r="A494" s="132" t="s">
        <v>1064</v>
      </c>
      <c r="B494" s="132" t="str">
        <f t="shared" si="38"/>
        <v/>
      </c>
      <c r="C494" s="132" t="str">
        <f t="shared" si="39"/>
        <v xml:space="preserve">, </v>
      </c>
      <c r="D494" s="132" t="str">
        <f t="shared" si="35"/>
        <v/>
      </c>
      <c r="E494" s="154" t="str">
        <f t="shared" si="36"/>
        <v/>
      </c>
      <c r="F494" s="132"/>
      <c r="G494" s="132"/>
      <c r="H494" s="132">
        <f t="shared" si="37"/>
        <v>0</v>
      </c>
    </row>
    <row r="495" spans="1:8" x14ac:dyDescent="0.2">
      <c r="A495" s="132" t="s">
        <v>1065</v>
      </c>
      <c r="B495" s="132" t="str">
        <f t="shared" si="38"/>
        <v/>
      </c>
      <c r="C495" s="132" t="str">
        <f t="shared" si="39"/>
        <v xml:space="preserve">, </v>
      </c>
      <c r="D495" s="132" t="str">
        <f t="shared" si="35"/>
        <v/>
      </c>
      <c r="E495" s="154" t="str">
        <f t="shared" si="36"/>
        <v/>
      </c>
      <c r="F495" s="132"/>
      <c r="G495" s="132"/>
      <c r="H495" s="132">
        <f t="shared" si="37"/>
        <v>0</v>
      </c>
    </row>
    <row r="496" spans="1:8" x14ac:dyDescent="0.2">
      <c r="A496" s="132" t="s">
        <v>1066</v>
      </c>
      <c r="B496" s="132" t="str">
        <f t="shared" si="38"/>
        <v/>
      </c>
      <c r="C496" s="132" t="str">
        <f t="shared" si="39"/>
        <v xml:space="preserve">, </v>
      </c>
      <c r="D496" s="132" t="str">
        <f t="shared" si="35"/>
        <v/>
      </c>
      <c r="E496" s="154" t="str">
        <f t="shared" si="36"/>
        <v/>
      </c>
      <c r="F496" s="132"/>
      <c r="G496" s="132"/>
      <c r="H496" s="132">
        <f t="shared" si="37"/>
        <v>0</v>
      </c>
    </row>
    <row r="497" spans="1:8" x14ac:dyDescent="0.2">
      <c r="A497" s="132" t="s">
        <v>1067</v>
      </c>
      <c r="B497" s="132" t="str">
        <f t="shared" si="38"/>
        <v/>
      </c>
      <c r="C497" s="132" t="str">
        <f t="shared" si="39"/>
        <v xml:space="preserve">, </v>
      </c>
      <c r="D497" s="132" t="str">
        <f t="shared" si="35"/>
        <v/>
      </c>
      <c r="E497" s="154" t="str">
        <f t="shared" si="36"/>
        <v/>
      </c>
      <c r="F497" s="132"/>
      <c r="G497" s="132"/>
      <c r="H497" s="132">
        <f t="shared" si="37"/>
        <v>0</v>
      </c>
    </row>
    <row r="498" spans="1:8" x14ac:dyDescent="0.2">
      <c r="A498" s="132" t="s">
        <v>1068</v>
      </c>
      <c r="B498" s="132" t="str">
        <f t="shared" si="38"/>
        <v/>
      </c>
      <c r="C498" s="132" t="str">
        <f t="shared" si="39"/>
        <v xml:space="preserve">, </v>
      </c>
      <c r="D498" s="132" t="str">
        <f t="shared" si="35"/>
        <v/>
      </c>
      <c r="E498" s="154" t="str">
        <f t="shared" si="36"/>
        <v/>
      </c>
      <c r="F498" s="132"/>
      <c r="G498" s="132"/>
      <c r="H498" s="132">
        <f t="shared" si="37"/>
        <v>0</v>
      </c>
    </row>
    <row r="499" spans="1:8" x14ac:dyDescent="0.2">
      <c r="A499" s="132" t="s">
        <v>1069</v>
      </c>
      <c r="B499" s="132" t="str">
        <f t="shared" si="38"/>
        <v/>
      </c>
      <c r="C499" s="132" t="str">
        <f t="shared" si="39"/>
        <v xml:space="preserve">, </v>
      </c>
      <c r="D499" s="132" t="str">
        <f t="shared" si="35"/>
        <v/>
      </c>
      <c r="E499" s="154" t="str">
        <f t="shared" si="36"/>
        <v/>
      </c>
      <c r="F499" s="132"/>
      <c r="G499" s="132"/>
      <c r="H499" s="132">
        <f t="shared" si="37"/>
        <v>0</v>
      </c>
    </row>
    <row r="500" spans="1:8" x14ac:dyDescent="0.2">
      <c r="A500" s="132" t="s">
        <v>1070</v>
      </c>
      <c r="B500" s="132" t="str">
        <f t="shared" si="38"/>
        <v/>
      </c>
      <c r="C500" s="132" t="str">
        <f t="shared" si="39"/>
        <v xml:space="preserve">, </v>
      </c>
      <c r="D500" s="132" t="str">
        <f t="shared" si="35"/>
        <v/>
      </c>
      <c r="E500" s="154" t="str">
        <f t="shared" si="36"/>
        <v/>
      </c>
      <c r="F500" s="132"/>
      <c r="G500" s="132"/>
      <c r="H500" s="132">
        <f t="shared" si="37"/>
        <v>0</v>
      </c>
    </row>
    <row r="501" spans="1:8" x14ac:dyDescent="0.2">
      <c r="A501" s="132" t="s">
        <v>1071</v>
      </c>
      <c r="B501" s="132" t="str">
        <f t="shared" si="38"/>
        <v/>
      </c>
      <c r="C501" s="132" t="str">
        <f t="shared" si="39"/>
        <v xml:space="preserve">, </v>
      </c>
      <c r="D501" s="132" t="str">
        <f t="shared" si="35"/>
        <v/>
      </c>
      <c r="E501" s="154" t="str">
        <f t="shared" si="36"/>
        <v/>
      </c>
      <c r="F501" s="132"/>
      <c r="G501" s="132"/>
      <c r="H501" s="132">
        <f t="shared" si="37"/>
        <v>0</v>
      </c>
    </row>
    <row r="502" spans="1:8" x14ac:dyDescent="0.2">
      <c r="A502" s="132" t="s">
        <v>1072</v>
      </c>
      <c r="B502" s="132" t="str">
        <f t="shared" si="38"/>
        <v/>
      </c>
      <c r="C502" s="132" t="str">
        <f t="shared" si="39"/>
        <v xml:space="preserve">, </v>
      </c>
      <c r="D502" s="132" t="str">
        <f t="shared" si="35"/>
        <v/>
      </c>
      <c r="E502" s="154" t="str">
        <f t="shared" si="36"/>
        <v/>
      </c>
      <c r="F502" s="132"/>
      <c r="G502" s="132"/>
      <c r="H502" s="132">
        <f t="shared" si="37"/>
        <v>0</v>
      </c>
    </row>
    <row r="503" spans="1:8" x14ac:dyDescent="0.2">
      <c r="A503" s="132" t="s">
        <v>1073</v>
      </c>
      <c r="B503" s="132" t="str">
        <f t="shared" si="38"/>
        <v/>
      </c>
      <c r="C503" s="132" t="str">
        <f t="shared" si="39"/>
        <v xml:space="preserve">, </v>
      </c>
      <c r="D503" s="132" t="str">
        <f t="shared" si="35"/>
        <v/>
      </c>
      <c r="E503" s="154" t="str">
        <f t="shared" si="36"/>
        <v/>
      </c>
      <c r="F503" s="132"/>
      <c r="G503" s="132"/>
      <c r="H503" s="132">
        <f t="shared" si="37"/>
        <v>0</v>
      </c>
    </row>
    <row r="504" spans="1:8" x14ac:dyDescent="0.2">
      <c r="A504" s="132" t="s">
        <v>1074</v>
      </c>
      <c r="B504" s="132" t="str">
        <f t="shared" si="38"/>
        <v/>
      </c>
      <c r="C504" s="132" t="str">
        <f t="shared" si="39"/>
        <v xml:space="preserve">, </v>
      </c>
      <c r="D504" s="132" t="str">
        <f t="shared" si="35"/>
        <v/>
      </c>
      <c r="E504" s="154" t="str">
        <f t="shared" si="36"/>
        <v/>
      </c>
      <c r="F504" s="132"/>
      <c r="G504" s="132"/>
      <c r="H504" s="132">
        <f t="shared" si="37"/>
        <v>0</v>
      </c>
    </row>
    <row r="505" spans="1:8" x14ac:dyDescent="0.2">
      <c r="A505" s="132" t="s">
        <v>1075</v>
      </c>
      <c r="B505" s="132" t="str">
        <f t="shared" si="38"/>
        <v/>
      </c>
      <c r="C505" s="132" t="str">
        <f t="shared" si="39"/>
        <v xml:space="preserve">, </v>
      </c>
      <c r="D505" s="132" t="str">
        <f t="shared" si="35"/>
        <v/>
      </c>
      <c r="E505" s="154" t="str">
        <f t="shared" si="36"/>
        <v/>
      </c>
      <c r="F505" s="132"/>
      <c r="G505" s="132"/>
      <c r="H505" s="132">
        <f t="shared" si="37"/>
        <v>0</v>
      </c>
    </row>
    <row r="506" spans="1:8" x14ac:dyDescent="0.2">
      <c r="A506" s="132" t="s">
        <v>1076</v>
      </c>
      <c r="B506" s="132" t="str">
        <f t="shared" si="38"/>
        <v/>
      </c>
      <c r="C506" s="132" t="str">
        <f t="shared" si="39"/>
        <v xml:space="preserve">, </v>
      </c>
      <c r="D506" s="132" t="str">
        <f t="shared" si="35"/>
        <v/>
      </c>
      <c r="E506" s="154" t="str">
        <f t="shared" si="36"/>
        <v/>
      </c>
      <c r="F506" s="132"/>
      <c r="G506" s="132"/>
      <c r="H506" s="132">
        <f t="shared" si="37"/>
        <v>0</v>
      </c>
    </row>
    <row r="507" spans="1:8" x14ac:dyDescent="0.2">
      <c r="A507" s="132" t="s">
        <v>1077</v>
      </c>
      <c r="B507" s="132" t="str">
        <f t="shared" si="38"/>
        <v/>
      </c>
      <c r="C507" s="132" t="str">
        <f t="shared" si="39"/>
        <v xml:space="preserve">, </v>
      </c>
      <c r="D507" s="132" t="str">
        <f t="shared" si="35"/>
        <v/>
      </c>
      <c r="E507" s="154" t="str">
        <f t="shared" si="36"/>
        <v/>
      </c>
      <c r="F507" s="132"/>
      <c r="G507" s="132"/>
      <c r="H507" s="132">
        <f t="shared" si="37"/>
        <v>0</v>
      </c>
    </row>
    <row r="508" spans="1:8" x14ac:dyDescent="0.2">
      <c r="A508" s="132" t="s">
        <v>1078</v>
      </c>
      <c r="B508" s="132" t="str">
        <f t="shared" si="38"/>
        <v/>
      </c>
      <c r="C508" s="132" t="str">
        <f t="shared" si="39"/>
        <v xml:space="preserve">, </v>
      </c>
      <c r="D508" s="132" t="str">
        <f t="shared" si="35"/>
        <v/>
      </c>
      <c r="E508" s="154" t="str">
        <f t="shared" si="36"/>
        <v/>
      </c>
      <c r="F508" s="132"/>
      <c r="G508" s="132"/>
      <c r="H508" s="132">
        <f t="shared" si="37"/>
        <v>0</v>
      </c>
    </row>
    <row r="509" spans="1:8" x14ac:dyDescent="0.2">
      <c r="A509" s="132" t="s">
        <v>1079</v>
      </c>
      <c r="B509" s="132" t="str">
        <f t="shared" si="38"/>
        <v/>
      </c>
      <c r="C509" s="132" t="str">
        <f t="shared" si="39"/>
        <v xml:space="preserve">, </v>
      </c>
      <c r="D509" s="132" t="str">
        <f t="shared" si="35"/>
        <v/>
      </c>
      <c r="E509" s="154" t="str">
        <f t="shared" si="36"/>
        <v/>
      </c>
      <c r="F509" s="132"/>
      <c r="G509" s="132"/>
      <c r="H509" s="132">
        <f t="shared" si="37"/>
        <v>0</v>
      </c>
    </row>
    <row r="510" spans="1:8" x14ac:dyDescent="0.2">
      <c r="A510" s="132" t="s">
        <v>1080</v>
      </c>
      <c r="B510" s="132" t="str">
        <f t="shared" si="38"/>
        <v/>
      </c>
      <c r="C510" s="132" t="str">
        <f t="shared" si="39"/>
        <v xml:space="preserve">, </v>
      </c>
      <c r="D510" s="132" t="str">
        <f t="shared" si="35"/>
        <v/>
      </c>
      <c r="E510" s="154" t="str">
        <f t="shared" si="36"/>
        <v/>
      </c>
      <c r="F510" s="132"/>
      <c r="G510" s="132"/>
      <c r="H510" s="132">
        <f t="shared" si="37"/>
        <v>0</v>
      </c>
    </row>
    <row r="511" spans="1:8" x14ac:dyDescent="0.2">
      <c r="A511" s="132" t="s">
        <v>1081</v>
      </c>
      <c r="B511" s="132" t="str">
        <f t="shared" si="38"/>
        <v/>
      </c>
      <c r="C511" s="132" t="str">
        <f t="shared" si="39"/>
        <v xml:space="preserve">, </v>
      </c>
      <c r="D511" s="132" t="str">
        <f t="shared" si="35"/>
        <v/>
      </c>
      <c r="E511" s="154" t="str">
        <f t="shared" si="36"/>
        <v/>
      </c>
      <c r="F511" s="132"/>
      <c r="G511" s="132"/>
      <c r="H511" s="132">
        <f t="shared" si="37"/>
        <v>0</v>
      </c>
    </row>
    <row r="512" spans="1:8" x14ac:dyDescent="0.2">
      <c r="A512" s="132" t="s">
        <v>1082</v>
      </c>
      <c r="B512" s="132" t="str">
        <f t="shared" si="38"/>
        <v/>
      </c>
      <c r="C512" s="132" t="str">
        <f t="shared" si="39"/>
        <v xml:space="preserve">, </v>
      </c>
      <c r="D512" s="132" t="str">
        <f t="shared" si="35"/>
        <v/>
      </c>
      <c r="E512" s="154" t="str">
        <f t="shared" si="36"/>
        <v/>
      </c>
      <c r="F512" s="132"/>
      <c r="G512" s="132"/>
      <c r="H512" s="132">
        <f t="shared" si="37"/>
        <v>0</v>
      </c>
    </row>
    <row r="513" spans="1:8" x14ac:dyDescent="0.2">
      <c r="A513" s="132" t="s">
        <v>1083</v>
      </c>
      <c r="B513" s="132" t="str">
        <f t="shared" si="38"/>
        <v/>
      </c>
      <c r="C513" s="132" t="str">
        <f t="shared" si="39"/>
        <v xml:space="preserve">, </v>
      </c>
      <c r="D513" s="132" t="str">
        <f t="shared" si="35"/>
        <v/>
      </c>
      <c r="E513" s="154" t="str">
        <f t="shared" si="36"/>
        <v/>
      </c>
      <c r="F513" s="132"/>
      <c r="G513" s="132"/>
      <c r="H513" s="132">
        <f t="shared" si="37"/>
        <v>0</v>
      </c>
    </row>
    <row r="514" spans="1:8" x14ac:dyDescent="0.2">
      <c r="A514" s="132" t="s">
        <v>1084</v>
      </c>
      <c r="B514" s="132" t="str">
        <f t="shared" si="38"/>
        <v/>
      </c>
      <c r="C514" s="132" t="str">
        <f t="shared" si="39"/>
        <v xml:space="preserve">, </v>
      </c>
      <c r="D514" s="132" t="str">
        <f t="shared" ref="D514:D577" si="40">IF(LEN(VLOOKUP($A514,playerDetails,6,FALSE))=0,"",VLOOKUP($A514,playerDetails,6,FALSE))</f>
        <v/>
      </c>
      <c r="E514" s="154" t="str">
        <f t="shared" ref="E514:E577" si="41">IF(LEN(VLOOKUP($A514,playerDetails,5,FALSE))=0,"",VLOOKUP($A514,playerDetails,5,FALSE))</f>
        <v/>
      </c>
      <c r="F514" s="132"/>
      <c r="G514" s="132"/>
      <c r="H514" s="132">
        <f t="shared" ref="H514:H577" si="42">VLOOKUP(LEFT($A514,1),TeamLookup,2,FALSE)</f>
        <v>0</v>
      </c>
    </row>
    <row r="515" spans="1:8" x14ac:dyDescent="0.2">
      <c r="A515" s="132" t="s">
        <v>1085</v>
      </c>
      <c r="B515" s="132" t="str">
        <f t="shared" ref="B515:B578" si="43">IF(LEN(VLOOKUP($A515,playerDetails,7,FALSE))=0,"",VLOOKUP($A515,playerDetails,7,FALSE))</f>
        <v/>
      </c>
      <c r="C515" s="132" t="str">
        <f t="shared" ref="C515:C578" si="44">IF(LEN(VLOOKUP($A515,playerDetails,9,FALSE))=0,"",VLOOKUP($A515,playerDetails,9,FALSE))</f>
        <v xml:space="preserve">, </v>
      </c>
      <c r="D515" s="132" t="str">
        <f t="shared" si="40"/>
        <v/>
      </c>
      <c r="E515" s="154" t="str">
        <f t="shared" si="41"/>
        <v/>
      </c>
      <c r="F515" s="132"/>
      <c r="G515" s="132"/>
      <c r="H515" s="132">
        <f t="shared" si="42"/>
        <v>0</v>
      </c>
    </row>
    <row r="516" spans="1:8" x14ac:dyDescent="0.2">
      <c r="A516" s="132" t="s">
        <v>1086</v>
      </c>
      <c r="B516" s="132" t="str">
        <f t="shared" si="43"/>
        <v/>
      </c>
      <c r="C516" s="132" t="str">
        <f t="shared" si="44"/>
        <v xml:space="preserve">, </v>
      </c>
      <c r="D516" s="132" t="str">
        <f t="shared" si="40"/>
        <v/>
      </c>
      <c r="E516" s="154" t="str">
        <f t="shared" si="41"/>
        <v/>
      </c>
      <c r="F516" s="132"/>
      <c r="G516" s="132"/>
      <c r="H516" s="132">
        <f t="shared" si="42"/>
        <v>0</v>
      </c>
    </row>
    <row r="517" spans="1:8" x14ac:dyDescent="0.2">
      <c r="A517" s="132" t="s">
        <v>1087</v>
      </c>
      <c r="B517" s="132" t="str">
        <f t="shared" si="43"/>
        <v/>
      </c>
      <c r="C517" s="132" t="str">
        <f t="shared" si="44"/>
        <v xml:space="preserve">, </v>
      </c>
      <c r="D517" s="132" t="str">
        <f t="shared" si="40"/>
        <v/>
      </c>
      <c r="E517" s="154" t="str">
        <f t="shared" si="41"/>
        <v/>
      </c>
      <c r="F517" s="132"/>
      <c r="G517" s="132"/>
      <c r="H517" s="132">
        <f t="shared" si="42"/>
        <v>0</v>
      </c>
    </row>
    <row r="518" spans="1:8" x14ac:dyDescent="0.2">
      <c r="A518" s="132" t="s">
        <v>1088</v>
      </c>
      <c r="B518" s="132" t="str">
        <f t="shared" si="43"/>
        <v/>
      </c>
      <c r="C518" s="132" t="str">
        <f t="shared" si="44"/>
        <v xml:space="preserve">, </v>
      </c>
      <c r="D518" s="132" t="str">
        <f t="shared" si="40"/>
        <v/>
      </c>
      <c r="E518" s="154" t="str">
        <f t="shared" si="41"/>
        <v/>
      </c>
      <c r="F518" s="132"/>
      <c r="G518" s="132"/>
      <c r="H518" s="132">
        <f t="shared" si="42"/>
        <v>0</v>
      </c>
    </row>
    <row r="519" spans="1:8" x14ac:dyDescent="0.2">
      <c r="A519" s="132" t="s">
        <v>1089</v>
      </c>
      <c r="B519" s="132" t="str">
        <f t="shared" si="43"/>
        <v/>
      </c>
      <c r="C519" s="132" t="str">
        <f t="shared" si="44"/>
        <v xml:space="preserve">, </v>
      </c>
      <c r="D519" s="132" t="str">
        <f t="shared" si="40"/>
        <v/>
      </c>
      <c r="E519" s="154" t="str">
        <f t="shared" si="41"/>
        <v/>
      </c>
      <c r="F519" s="132"/>
      <c r="G519" s="132"/>
      <c r="H519" s="132">
        <f t="shared" si="42"/>
        <v>0</v>
      </c>
    </row>
    <row r="520" spans="1:8" x14ac:dyDescent="0.2">
      <c r="A520" s="132" t="s">
        <v>1090</v>
      </c>
      <c r="B520" s="132" t="str">
        <f t="shared" si="43"/>
        <v/>
      </c>
      <c r="C520" s="132" t="str">
        <f t="shared" si="44"/>
        <v xml:space="preserve">, </v>
      </c>
      <c r="D520" s="132" t="str">
        <f t="shared" si="40"/>
        <v/>
      </c>
      <c r="E520" s="154" t="str">
        <f t="shared" si="41"/>
        <v/>
      </c>
      <c r="F520" s="132"/>
      <c r="G520" s="132"/>
      <c r="H520" s="132">
        <f t="shared" si="42"/>
        <v>0</v>
      </c>
    </row>
    <row r="521" spans="1:8" x14ac:dyDescent="0.2">
      <c r="A521" s="132" t="s">
        <v>1091</v>
      </c>
      <c r="B521" s="132" t="str">
        <f t="shared" si="43"/>
        <v/>
      </c>
      <c r="C521" s="132" t="str">
        <f t="shared" si="44"/>
        <v xml:space="preserve">, </v>
      </c>
      <c r="D521" s="132" t="str">
        <f t="shared" si="40"/>
        <v/>
      </c>
      <c r="E521" s="154" t="str">
        <f t="shared" si="41"/>
        <v/>
      </c>
      <c r="F521" s="132"/>
      <c r="G521" s="132"/>
      <c r="H521" s="132">
        <f t="shared" si="42"/>
        <v>0</v>
      </c>
    </row>
    <row r="522" spans="1:8" x14ac:dyDescent="0.2">
      <c r="A522" s="132" t="s">
        <v>1092</v>
      </c>
      <c r="B522" s="132" t="str">
        <f t="shared" si="43"/>
        <v/>
      </c>
      <c r="C522" s="132" t="str">
        <f t="shared" si="44"/>
        <v xml:space="preserve">, </v>
      </c>
      <c r="D522" s="132" t="str">
        <f t="shared" si="40"/>
        <v/>
      </c>
      <c r="E522" s="154" t="str">
        <f t="shared" si="41"/>
        <v/>
      </c>
      <c r="F522" s="132"/>
      <c r="G522" s="132"/>
      <c r="H522" s="132">
        <f t="shared" si="42"/>
        <v>0</v>
      </c>
    </row>
    <row r="523" spans="1:8" x14ac:dyDescent="0.2">
      <c r="A523" s="132" t="s">
        <v>1093</v>
      </c>
      <c r="B523" s="132" t="str">
        <f t="shared" si="43"/>
        <v/>
      </c>
      <c r="C523" s="132" t="str">
        <f t="shared" si="44"/>
        <v xml:space="preserve">, </v>
      </c>
      <c r="D523" s="132" t="str">
        <f t="shared" si="40"/>
        <v/>
      </c>
      <c r="E523" s="154" t="str">
        <f t="shared" si="41"/>
        <v/>
      </c>
      <c r="F523" s="132"/>
      <c r="G523" s="132"/>
      <c r="H523" s="132">
        <f t="shared" si="42"/>
        <v>0</v>
      </c>
    </row>
    <row r="524" spans="1:8" x14ac:dyDescent="0.2">
      <c r="A524" s="132" t="s">
        <v>1094</v>
      </c>
      <c r="B524" s="132" t="str">
        <f t="shared" si="43"/>
        <v/>
      </c>
      <c r="C524" s="132" t="str">
        <f t="shared" si="44"/>
        <v xml:space="preserve">, </v>
      </c>
      <c r="D524" s="132" t="str">
        <f t="shared" si="40"/>
        <v/>
      </c>
      <c r="E524" s="154" t="str">
        <f t="shared" si="41"/>
        <v/>
      </c>
      <c r="F524" s="132"/>
      <c r="G524" s="132"/>
      <c r="H524" s="132">
        <f t="shared" si="42"/>
        <v>0</v>
      </c>
    </row>
    <row r="525" spans="1:8" x14ac:dyDescent="0.2">
      <c r="A525" s="132" t="s">
        <v>1095</v>
      </c>
      <c r="B525" s="132" t="str">
        <f t="shared" si="43"/>
        <v/>
      </c>
      <c r="C525" s="132" t="str">
        <f t="shared" si="44"/>
        <v xml:space="preserve">, </v>
      </c>
      <c r="D525" s="132" t="str">
        <f t="shared" si="40"/>
        <v/>
      </c>
      <c r="E525" s="154" t="str">
        <f t="shared" si="41"/>
        <v/>
      </c>
      <c r="F525" s="132"/>
      <c r="G525" s="132"/>
      <c r="H525" s="132">
        <f t="shared" si="42"/>
        <v>0</v>
      </c>
    </row>
    <row r="526" spans="1:8" x14ac:dyDescent="0.2">
      <c r="A526" s="132" t="s">
        <v>1096</v>
      </c>
      <c r="B526" s="132" t="str">
        <f t="shared" si="43"/>
        <v/>
      </c>
      <c r="C526" s="132" t="str">
        <f t="shared" si="44"/>
        <v xml:space="preserve">, </v>
      </c>
      <c r="D526" s="132" t="str">
        <f t="shared" si="40"/>
        <v/>
      </c>
      <c r="E526" s="154" t="str">
        <f t="shared" si="41"/>
        <v/>
      </c>
      <c r="F526" s="132"/>
      <c r="G526" s="132"/>
      <c r="H526" s="132">
        <f t="shared" si="42"/>
        <v>0</v>
      </c>
    </row>
    <row r="527" spans="1:8" x14ac:dyDescent="0.2">
      <c r="A527" s="132" t="s">
        <v>1097</v>
      </c>
      <c r="B527" s="132" t="str">
        <f t="shared" si="43"/>
        <v/>
      </c>
      <c r="C527" s="132" t="str">
        <f t="shared" si="44"/>
        <v xml:space="preserve">, </v>
      </c>
      <c r="D527" s="132" t="str">
        <f t="shared" si="40"/>
        <v/>
      </c>
      <c r="E527" s="154" t="str">
        <f t="shared" si="41"/>
        <v/>
      </c>
      <c r="F527" s="132"/>
      <c r="G527" s="132"/>
      <c r="H527" s="132">
        <f t="shared" si="42"/>
        <v>0</v>
      </c>
    </row>
    <row r="528" spans="1:8" x14ac:dyDescent="0.2">
      <c r="A528" s="132" t="s">
        <v>1098</v>
      </c>
      <c r="B528" s="132" t="str">
        <f t="shared" si="43"/>
        <v/>
      </c>
      <c r="C528" s="132" t="str">
        <f t="shared" si="44"/>
        <v xml:space="preserve">, </v>
      </c>
      <c r="D528" s="132" t="str">
        <f t="shared" si="40"/>
        <v/>
      </c>
      <c r="E528" s="154" t="str">
        <f t="shared" si="41"/>
        <v/>
      </c>
      <c r="F528" s="132"/>
      <c r="G528" s="132"/>
      <c r="H528" s="132">
        <f t="shared" si="42"/>
        <v>0</v>
      </c>
    </row>
    <row r="529" spans="1:8" x14ac:dyDescent="0.2">
      <c r="A529" s="132" t="s">
        <v>1099</v>
      </c>
      <c r="B529" s="132" t="str">
        <f t="shared" si="43"/>
        <v/>
      </c>
      <c r="C529" s="132" t="str">
        <f t="shared" si="44"/>
        <v xml:space="preserve">, </v>
      </c>
      <c r="D529" s="132" t="str">
        <f t="shared" si="40"/>
        <v/>
      </c>
      <c r="E529" s="154" t="str">
        <f t="shared" si="41"/>
        <v/>
      </c>
      <c r="F529" s="132"/>
      <c r="G529" s="132"/>
      <c r="H529" s="132">
        <f t="shared" si="42"/>
        <v>0</v>
      </c>
    </row>
    <row r="530" spans="1:8" x14ac:dyDescent="0.2">
      <c r="A530" s="132" t="s">
        <v>1100</v>
      </c>
      <c r="B530" s="132" t="str">
        <f t="shared" si="43"/>
        <v/>
      </c>
      <c r="C530" s="132" t="str">
        <f t="shared" si="44"/>
        <v xml:space="preserve">, </v>
      </c>
      <c r="D530" s="132" t="str">
        <f t="shared" si="40"/>
        <v/>
      </c>
      <c r="E530" s="154" t="str">
        <f t="shared" si="41"/>
        <v/>
      </c>
      <c r="F530" s="132"/>
      <c r="G530" s="132"/>
      <c r="H530" s="132">
        <f t="shared" si="42"/>
        <v>0</v>
      </c>
    </row>
    <row r="531" spans="1:8" x14ac:dyDescent="0.2">
      <c r="A531" s="132" t="s">
        <v>1101</v>
      </c>
      <c r="B531" s="132" t="str">
        <f t="shared" si="43"/>
        <v/>
      </c>
      <c r="C531" s="132" t="str">
        <f t="shared" si="44"/>
        <v xml:space="preserve">, </v>
      </c>
      <c r="D531" s="132" t="str">
        <f t="shared" si="40"/>
        <v/>
      </c>
      <c r="E531" s="154" t="str">
        <f t="shared" si="41"/>
        <v/>
      </c>
      <c r="F531" s="132"/>
      <c r="G531" s="132"/>
      <c r="H531" s="132">
        <f t="shared" si="42"/>
        <v>0</v>
      </c>
    </row>
    <row r="532" spans="1:8" x14ac:dyDescent="0.2">
      <c r="A532" s="132" t="s">
        <v>1102</v>
      </c>
      <c r="B532" s="132" t="str">
        <f t="shared" si="43"/>
        <v/>
      </c>
      <c r="C532" s="132" t="str">
        <f t="shared" si="44"/>
        <v xml:space="preserve">, </v>
      </c>
      <c r="D532" s="132" t="str">
        <f t="shared" si="40"/>
        <v/>
      </c>
      <c r="E532" s="154" t="str">
        <f t="shared" si="41"/>
        <v/>
      </c>
      <c r="F532" s="132"/>
      <c r="G532" s="132"/>
      <c r="H532" s="132">
        <f t="shared" si="42"/>
        <v>0</v>
      </c>
    </row>
    <row r="533" spans="1:8" x14ac:dyDescent="0.2">
      <c r="A533" s="132" t="s">
        <v>1103</v>
      </c>
      <c r="B533" s="132" t="str">
        <f t="shared" si="43"/>
        <v/>
      </c>
      <c r="C533" s="132" t="str">
        <f t="shared" si="44"/>
        <v xml:space="preserve">, </v>
      </c>
      <c r="D533" s="132" t="str">
        <f t="shared" si="40"/>
        <v/>
      </c>
      <c r="E533" s="154" t="str">
        <f t="shared" si="41"/>
        <v/>
      </c>
      <c r="F533" s="132"/>
      <c r="G533" s="132"/>
      <c r="H533" s="132">
        <f t="shared" si="42"/>
        <v>0</v>
      </c>
    </row>
    <row r="534" spans="1:8" x14ac:dyDescent="0.2">
      <c r="A534" s="132" t="s">
        <v>1104</v>
      </c>
      <c r="B534" s="132" t="str">
        <f t="shared" si="43"/>
        <v/>
      </c>
      <c r="C534" s="132" t="str">
        <f t="shared" si="44"/>
        <v xml:space="preserve">, </v>
      </c>
      <c r="D534" s="132" t="str">
        <f t="shared" si="40"/>
        <v/>
      </c>
      <c r="E534" s="154" t="str">
        <f t="shared" si="41"/>
        <v/>
      </c>
      <c r="F534" s="132"/>
      <c r="G534" s="132"/>
      <c r="H534" s="132">
        <f t="shared" si="42"/>
        <v>0</v>
      </c>
    </row>
    <row r="535" spans="1:8" x14ac:dyDescent="0.2">
      <c r="A535" s="132" t="s">
        <v>1105</v>
      </c>
      <c r="B535" s="132" t="str">
        <f t="shared" si="43"/>
        <v/>
      </c>
      <c r="C535" s="132" t="str">
        <f t="shared" si="44"/>
        <v xml:space="preserve">, </v>
      </c>
      <c r="D535" s="132" t="str">
        <f t="shared" si="40"/>
        <v/>
      </c>
      <c r="E535" s="154" t="str">
        <f t="shared" si="41"/>
        <v/>
      </c>
      <c r="F535" s="132"/>
      <c r="G535" s="132"/>
      <c r="H535" s="132">
        <f t="shared" si="42"/>
        <v>0</v>
      </c>
    </row>
    <row r="536" spans="1:8" x14ac:dyDescent="0.2">
      <c r="A536" s="132" t="s">
        <v>1106</v>
      </c>
      <c r="B536" s="132" t="str">
        <f t="shared" si="43"/>
        <v/>
      </c>
      <c r="C536" s="132" t="str">
        <f t="shared" si="44"/>
        <v xml:space="preserve">, </v>
      </c>
      <c r="D536" s="132" t="str">
        <f t="shared" si="40"/>
        <v/>
      </c>
      <c r="E536" s="154" t="str">
        <f t="shared" si="41"/>
        <v/>
      </c>
      <c r="F536" s="132"/>
      <c r="G536" s="132"/>
      <c r="H536" s="132">
        <f t="shared" si="42"/>
        <v>0</v>
      </c>
    </row>
    <row r="537" spans="1:8" x14ac:dyDescent="0.2">
      <c r="A537" s="132" t="s">
        <v>1107</v>
      </c>
      <c r="B537" s="132" t="str">
        <f t="shared" si="43"/>
        <v/>
      </c>
      <c r="C537" s="132" t="str">
        <f t="shared" si="44"/>
        <v xml:space="preserve">, </v>
      </c>
      <c r="D537" s="132" t="str">
        <f t="shared" si="40"/>
        <v/>
      </c>
      <c r="E537" s="154" t="str">
        <f t="shared" si="41"/>
        <v/>
      </c>
      <c r="F537" s="132"/>
      <c r="G537" s="132"/>
      <c r="H537" s="132">
        <f t="shared" si="42"/>
        <v>0</v>
      </c>
    </row>
    <row r="538" spans="1:8" x14ac:dyDescent="0.2">
      <c r="A538" s="132" t="s">
        <v>1108</v>
      </c>
      <c r="B538" s="132" t="str">
        <f t="shared" si="43"/>
        <v/>
      </c>
      <c r="C538" s="132" t="str">
        <f t="shared" si="44"/>
        <v xml:space="preserve">, </v>
      </c>
      <c r="D538" s="132" t="str">
        <f t="shared" si="40"/>
        <v/>
      </c>
      <c r="E538" s="154" t="str">
        <f t="shared" si="41"/>
        <v/>
      </c>
      <c r="F538" s="132"/>
      <c r="G538" s="132"/>
      <c r="H538" s="132">
        <f t="shared" si="42"/>
        <v>0</v>
      </c>
    </row>
    <row r="539" spans="1:8" x14ac:dyDescent="0.2">
      <c r="A539" s="132" t="s">
        <v>1109</v>
      </c>
      <c r="B539" s="132" t="str">
        <f t="shared" si="43"/>
        <v/>
      </c>
      <c r="C539" s="132" t="str">
        <f t="shared" si="44"/>
        <v xml:space="preserve">, </v>
      </c>
      <c r="D539" s="132" t="str">
        <f t="shared" si="40"/>
        <v/>
      </c>
      <c r="E539" s="154" t="str">
        <f t="shared" si="41"/>
        <v/>
      </c>
      <c r="F539" s="132"/>
      <c r="G539" s="132"/>
      <c r="H539" s="132">
        <f t="shared" si="42"/>
        <v>0</v>
      </c>
    </row>
    <row r="540" spans="1:8" x14ac:dyDescent="0.2">
      <c r="A540" s="132" t="s">
        <v>1110</v>
      </c>
      <c r="B540" s="132" t="str">
        <f t="shared" si="43"/>
        <v/>
      </c>
      <c r="C540" s="132" t="str">
        <f t="shared" si="44"/>
        <v xml:space="preserve">, </v>
      </c>
      <c r="D540" s="132" t="str">
        <f t="shared" si="40"/>
        <v/>
      </c>
      <c r="E540" s="154" t="str">
        <f t="shared" si="41"/>
        <v/>
      </c>
      <c r="F540" s="132"/>
      <c r="G540" s="132"/>
      <c r="H540" s="132">
        <f t="shared" si="42"/>
        <v>0</v>
      </c>
    </row>
    <row r="541" spans="1:8" x14ac:dyDescent="0.2">
      <c r="A541" s="132" t="s">
        <v>1111</v>
      </c>
      <c r="B541" s="132" t="str">
        <f t="shared" si="43"/>
        <v/>
      </c>
      <c r="C541" s="132" t="str">
        <f t="shared" si="44"/>
        <v xml:space="preserve">, </v>
      </c>
      <c r="D541" s="132" t="str">
        <f t="shared" si="40"/>
        <v/>
      </c>
      <c r="E541" s="154" t="str">
        <f t="shared" si="41"/>
        <v/>
      </c>
      <c r="F541" s="132"/>
      <c r="G541" s="132"/>
      <c r="H541" s="132">
        <f t="shared" si="42"/>
        <v>0</v>
      </c>
    </row>
    <row r="542" spans="1:8" x14ac:dyDescent="0.2">
      <c r="A542" s="132" t="s">
        <v>1112</v>
      </c>
      <c r="B542" s="132" t="str">
        <f t="shared" si="43"/>
        <v/>
      </c>
      <c r="C542" s="132" t="str">
        <f t="shared" si="44"/>
        <v xml:space="preserve">, </v>
      </c>
      <c r="D542" s="132" t="str">
        <f t="shared" si="40"/>
        <v/>
      </c>
      <c r="E542" s="154" t="str">
        <f t="shared" si="41"/>
        <v/>
      </c>
      <c r="F542" s="132"/>
      <c r="G542" s="132"/>
      <c r="H542" s="132">
        <f t="shared" si="42"/>
        <v>0</v>
      </c>
    </row>
    <row r="543" spans="1:8" x14ac:dyDescent="0.2">
      <c r="A543" s="132" t="s">
        <v>1113</v>
      </c>
      <c r="B543" s="132" t="str">
        <f t="shared" si="43"/>
        <v/>
      </c>
      <c r="C543" s="132" t="str">
        <f t="shared" si="44"/>
        <v xml:space="preserve">, </v>
      </c>
      <c r="D543" s="132" t="str">
        <f t="shared" si="40"/>
        <v/>
      </c>
      <c r="E543" s="154" t="str">
        <f t="shared" si="41"/>
        <v/>
      </c>
      <c r="F543" s="132"/>
      <c r="G543" s="132"/>
      <c r="H543" s="132">
        <f t="shared" si="42"/>
        <v>0</v>
      </c>
    </row>
    <row r="544" spans="1:8" x14ac:dyDescent="0.2">
      <c r="A544" s="132" t="s">
        <v>1114</v>
      </c>
      <c r="B544" s="132" t="str">
        <f t="shared" si="43"/>
        <v/>
      </c>
      <c r="C544" s="132" t="str">
        <f t="shared" si="44"/>
        <v xml:space="preserve">, </v>
      </c>
      <c r="D544" s="132" t="str">
        <f t="shared" si="40"/>
        <v/>
      </c>
      <c r="E544" s="154" t="str">
        <f t="shared" si="41"/>
        <v/>
      </c>
      <c r="F544" s="132"/>
      <c r="G544" s="132"/>
      <c r="H544" s="132">
        <f t="shared" si="42"/>
        <v>0</v>
      </c>
    </row>
    <row r="545" spans="1:8" x14ac:dyDescent="0.2">
      <c r="A545" s="132" t="s">
        <v>1115</v>
      </c>
      <c r="B545" s="132" t="str">
        <f t="shared" si="43"/>
        <v/>
      </c>
      <c r="C545" s="132" t="str">
        <f t="shared" si="44"/>
        <v xml:space="preserve">, </v>
      </c>
      <c r="D545" s="132" t="str">
        <f t="shared" si="40"/>
        <v/>
      </c>
      <c r="E545" s="154" t="str">
        <f t="shared" si="41"/>
        <v/>
      </c>
      <c r="F545" s="132"/>
      <c r="G545" s="132"/>
      <c r="H545" s="132">
        <f t="shared" si="42"/>
        <v>0</v>
      </c>
    </row>
    <row r="546" spans="1:8" x14ac:dyDescent="0.2">
      <c r="A546" s="132" t="s">
        <v>1116</v>
      </c>
      <c r="B546" s="132" t="str">
        <f t="shared" si="43"/>
        <v/>
      </c>
      <c r="C546" s="132" t="str">
        <f t="shared" si="44"/>
        <v xml:space="preserve">, </v>
      </c>
      <c r="D546" s="132" t="str">
        <f t="shared" si="40"/>
        <v/>
      </c>
      <c r="E546" s="154" t="str">
        <f t="shared" si="41"/>
        <v/>
      </c>
      <c r="F546" s="132"/>
      <c r="G546" s="132"/>
      <c r="H546" s="132">
        <f t="shared" si="42"/>
        <v>0</v>
      </c>
    </row>
    <row r="547" spans="1:8" x14ac:dyDescent="0.2">
      <c r="A547" s="132" t="s">
        <v>1117</v>
      </c>
      <c r="B547" s="132" t="str">
        <f t="shared" si="43"/>
        <v/>
      </c>
      <c r="C547" s="132" t="str">
        <f t="shared" si="44"/>
        <v xml:space="preserve">, </v>
      </c>
      <c r="D547" s="132" t="str">
        <f t="shared" si="40"/>
        <v/>
      </c>
      <c r="E547" s="154" t="str">
        <f t="shared" si="41"/>
        <v/>
      </c>
      <c r="F547" s="132"/>
      <c r="G547" s="132"/>
      <c r="H547" s="132">
        <f t="shared" si="42"/>
        <v>0</v>
      </c>
    </row>
    <row r="548" spans="1:8" x14ac:dyDescent="0.2">
      <c r="A548" s="132" t="s">
        <v>1118</v>
      </c>
      <c r="B548" s="132" t="str">
        <f t="shared" si="43"/>
        <v/>
      </c>
      <c r="C548" s="132" t="str">
        <f t="shared" si="44"/>
        <v xml:space="preserve">, </v>
      </c>
      <c r="D548" s="132" t="str">
        <f t="shared" si="40"/>
        <v/>
      </c>
      <c r="E548" s="154" t="str">
        <f t="shared" si="41"/>
        <v/>
      </c>
      <c r="F548" s="132"/>
      <c r="G548" s="132"/>
      <c r="H548" s="132">
        <f t="shared" si="42"/>
        <v>0</v>
      </c>
    </row>
    <row r="549" spans="1:8" x14ac:dyDescent="0.2">
      <c r="A549" s="132" t="s">
        <v>1119</v>
      </c>
      <c r="B549" s="132" t="str">
        <f t="shared" si="43"/>
        <v/>
      </c>
      <c r="C549" s="132" t="str">
        <f t="shared" si="44"/>
        <v xml:space="preserve">, </v>
      </c>
      <c r="D549" s="132" t="str">
        <f t="shared" si="40"/>
        <v/>
      </c>
      <c r="E549" s="154" t="str">
        <f t="shared" si="41"/>
        <v/>
      </c>
      <c r="F549" s="132"/>
      <c r="G549" s="132"/>
      <c r="H549" s="132">
        <f t="shared" si="42"/>
        <v>0</v>
      </c>
    </row>
    <row r="550" spans="1:8" x14ac:dyDescent="0.2">
      <c r="A550" s="132" t="s">
        <v>1120</v>
      </c>
      <c r="B550" s="132" t="str">
        <f t="shared" si="43"/>
        <v/>
      </c>
      <c r="C550" s="132" t="str">
        <f t="shared" si="44"/>
        <v xml:space="preserve">, </v>
      </c>
      <c r="D550" s="132" t="str">
        <f t="shared" si="40"/>
        <v/>
      </c>
      <c r="E550" s="154" t="str">
        <f t="shared" si="41"/>
        <v/>
      </c>
      <c r="F550" s="132"/>
      <c r="G550" s="132"/>
      <c r="H550" s="132">
        <f t="shared" si="42"/>
        <v>0</v>
      </c>
    </row>
    <row r="551" spans="1:8" x14ac:dyDescent="0.2">
      <c r="A551" s="132" t="s">
        <v>1121</v>
      </c>
      <c r="B551" s="132" t="str">
        <f t="shared" si="43"/>
        <v/>
      </c>
      <c r="C551" s="132" t="str">
        <f t="shared" si="44"/>
        <v xml:space="preserve">, </v>
      </c>
      <c r="D551" s="132" t="str">
        <f t="shared" si="40"/>
        <v/>
      </c>
      <c r="E551" s="154" t="str">
        <f t="shared" si="41"/>
        <v/>
      </c>
      <c r="F551" s="132"/>
      <c r="G551" s="132"/>
      <c r="H551" s="132">
        <f t="shared" si="42"/>
        <v>0</v>
      </c>
    </row>
    <row r="552" spans="1:8" x14ac:dyDescent="0.2">
      <c r="A552" s="132" t="s">
        <v>1122</v>
      </c>
      <c r="B552" s="132" t="str">
        <f t="shared" si="43"/>
        <v/>
      </c>
      <c r="C552" s="132" t="str">
        <f t="shared" si="44"/>
        <v xml:space="preserve">, </v>
      </c>
      <c r="D552" s="132" t="str">
        <f t="shared" si="40"/>
        <v/>
      </c>
      <c r="E552" s="154" t="str">
        <f t="shared" si="41"/>
        <v/>
      </c>
      <c r="F552" s="132"/>
      <c r="G552" s="132"/>
      <c r="H552" s="132">
        <f t="shared" si="42"/>
        <v>0</v>
      </c>
    </row>
    <row r="553" spans="1:8" x14ac:dyDescent="0.2">
      <c r="A553" s="132" t="s">
        <v>1123</v>
      </c>
      <c r="B553" s="132" t="str">
        <f t="shared" si="43"/>
        <v/>
      </c>
      <c r="C553" s="132" t="str">
        <f t="shared" si="44"/>
        <v xml:space="preserve">, </v>
      </c>
      <c r="D553" s="132" t="str">
        <f t="shared" si="40"/>
        <v/>
      </c>
      <c r="E553" s="154" t="str">
        <f t="shared" si="41"/>
        <v/>
      </c>
      <c r="F553" s="132"/>
      <c r="G553" s="132"/>
      <c r="H553" s="132">
        <f t="shared" si="42"/>
        <v>0</v>
      </c>
    </row>
    <row r="554" spans="1:8" x14ac:dyDescent="0.2">
      <c r="A554" s="132" t="s">
        <v>1124</v>
      </c>
      <c r="B554" s="132" t="str">
        <f t="shared" si="43"/>
        <v/>
      </c>
      <c r="C554" s="132" t="str">
        <f t="shared" si="44"/>
        <v xml:space="preserve">, </v>
      </c>
      <c r="D554" s="132" t="str">
        <f t="shared" si="40"/>
        <v/>
      </c>
      <c r="E554" s="154" t="str">
        <f t="shared" si="41"/>
        <v/>
      </c>
      <c r="F554" s="132"/>
      <c r="G554" s="132"/>
      <c r="H554" s="132">
        <f t="shared" si="42"/>
        <v>0</v>
      </c>
    </row>
    <row r="555" spans="1:8" x14ac:dyDescent="0.2">
      <c r="A555" s="132" t="s">
        <v>1125</v>
      </c>
      <c r="B555" s="132" t="str">
        <f t="shared" si="43"/>
        <v/>
      </c>
      <c r="C555" s="132" t="str">
        <f t="shared" si="44"/>
        <v xml:space="preserve">, </v>
      </c>
      <c r="D555" s="132" t="str">
        <f t="shared" si="40"/>
        <v/>
      </c>
      <c r="E555" s="154" t="str">
        <f t="shared" si="41"/>
        <v/>
      </c>
      <c r="F555" s="132"/>
      <c r="G555" s="132"/>
      <c r="H555" s="132">
        <f t="shared" si="42"/>
        <v>0</v>
      </c>
    </row>
    <row r="556" spans="1:8" x14ac:dyDescent="0.2">
      <c r="A556" s="132" t="s">
        <v>1126</v>
      </c>
      <c r="B556" s="132" t="str">
        <f t="shared" si="43"/>
        <v/>
      </c>
      <c r="C556" s="132" t="str">
        <f t="shared" si="44"/>
        <v xml:space="preserve">, </v>
      </c>
      <c r="D556" s="132" t="str">
        <f t="shared" si="40"/>
        <v/>
      </c>
      <c r="E556" s="154" t="str">
        <f t="shared" si="41"/>
        <v/>
      </c>
      <c r="F556" s="132"/>
      <c r="G556" s="132"/>
      <c r="H556" s="132">
        <f t="shared" si="42"/>
        <v>0</v>
      </c>
    </row>
    <row r="557" spans="1:8" x14ac:dyDescent="0.2">
      <c r="A557" s="132" t="s">
        <v>1127</v>
      </c>
      <c r="B557" s="132" t="str">
        <f t="shared" si="43"/>
        <v/>
      </c>
      <c r="C557" s="132" t="str">
        <f t="shared" si="44"/>
        <v xml:space="preserve">, </v>
      </c>
      <c r="D557" s="132" t="str">
        <f t="shared" si="40"/>
        <v/>
      </c>
      <c r="E557" s="154" t="str">
        <f t="shared" si="41"/>
        <v/>
      </c>
      <c r="F557" s="132"/>
      <c r="G557" s="132"/>
      <c r="H557" s="132">
        <f t="shared" si="42"/>
        <v>0</v>
      </c>
    </row>
    <row r="558" spans="1:8" x14ac:dyDescent="0.2">
      <c r="A558" s="132" t="s">
        <v>1128</v>
      </c>
      <c r="B558" s="132" t="str">
        <f t="shared" si="43"/>
        <v/>
      </c>
      <c r="C558" s="132" t="str">
        <f t="shared" si="44"/>
        <v xml:space="preserve">, </v>
      </c>
      <c r="D558" s="132" t="str">
        <f t="shared" si="40"/>
        <v/>
      </c>
      <c r="E558" s="154" t="str">
        <f t="shared" si="41"/>
        <v/>
      </c>
      <c r="F558" s="132"/>
      <c r="G558" s="132"/>
      <c r="H558" s="132">
        <f t="shared" si="42"/>
        <v>0</v>
      </c>
    </row>
    <row r="559" spans="1:8" x14ac:dyDescent="0.2">
      <c r="A559" s="132" t="s">
        <v>1129</v>
      </c>
      <c r="B559" s="132" t="str">
        <f t="shared" si="43"/>
        <v/>
      </c>
      <c r="C559" s="132" t="str">
        <f t="shared" si="44"/>
        <v xml:space="preserve">, </v>
      </c>
      <c r="D559" s="132" t="str">
        <f t="shared" si="40"/>
        <v/>
      </c>
      <c r="E559" s="154" t="str">
        <f t="shared" si="41"/>
        <v/>
      </c>
      <c r="F559" s="132"/>
      <c r="G559" s="132"/>
      <c r="H559" s="132">
        <f t="shared" si="42"/>
        <v>0</v>
      </c>
    </row>
    <row r="560" spans="1:8" x14ac:dyDescent="0.2">
      <c r="A560" s="132" t="s">
        <v>1130</v>
      </c>
      <c r="B560" s="132" t="str">
        <f t="shared" si="43"/>
        <v/>
      </c>
      <c r="C560" s="132" t="str">
        <f t="shared" si="44"/>
        <v xml:space="preserve">, </v>
      </c>
      <c r="D560" s="132" t="str">
        <f t="shared" si="40"/>
        <v/>
      </c>
      <c r="E560" s="154" t="str">
        <f t="shared" si="41"/>
        <v/>
      </c>
      <c r="F560" s="132"/>
      <c r="G560" s="132"/>
      <c r="H560" s="132">
        <f t="shared" si="42"/>
        <v>0</v>
      </c>
    </row>
    <row r="561" spans="1:8" x14ac:dyDescent="0.2">
      <c r="A561" s="132" t="s">
        <v>1131</v>
      </c>
      <c r="B561" s="132" t="str">
        <f t="shared" si="43"/>
        <v/>
      </c>
      <c r="C561" s="132" t="str">
        <f t="shared" si="44"/>
        <v xml:space="preserve">, </v>
      </c>
      <c r="D561" s="132" t="str">
        <f t="shared" si="40"/>
        <v/>
      </c>
      <c r="E561" s="154" t="str">
        <f t="shared" si="41"/>
        <v/>
      </c>
      <c r="F561" s="132"/>
      <c r="G561" s="132"/>
      <c r="H561" s="132">
        <f t="shared" si="42"/>
        <v>0</v>
      </c>
    </row>
    <row r="562" spans="1:8" x14ac:dyDescent="0.2">
      <c r="A562" s="132" t="s">
        <v>1132</v>
      </c>
      <c r="B562" s="132" t="str">
        <f t="shared" si="43"/>
        <v/>
      </c>
      <c r="C562" s="132" t="str">
        <f t="shared" si="44"/>
        <v xml:space="preserve">, </v>
      </c>
      <c r="D562" s="132" t="str">
        <f t="shared" si="40"/>
        <v/>
      </c>
      <c r="E562" s="154" t="str">
        <f t="shared" si="41"/>
        <v/>
      </c>
      <c r="F562" s="132"/>
      <c r="G562" s="132"/>
      <c r="H562" s="132">
        <f t="shared" si="42"/>
        <v>0</v>
      </c>
    </row>
    <row r="563" spans="1:8" x14ac:dyDescent="0.2">
      <c r="A563" s="132" t="s">
        <v>1133</v>
      </c>
      <c r="B563" s="132" t="str">
        <f t="shared" si="43"/>
        <v/>
      </c>
      <c r="C563" s="132" t="str">
        <f t="shared" si="44"/>
        <v xml:space="preserve">, </v>
      </c>
      <c r="D563" s="132" t="str">
        <f t="shared" si="40"/>
        <v/>
      </c>
      <c r="E563" s="154" t="str">
        <f t="shared" si="41"/>
        <v/>
      </c>
      <c r="F563" s="132"/>
      <c r="G563" s="132"/>
      <c r="H563" s="132">
        <f t="shared" si="42"/>
        <v>0</v>
      </c>
    </row>
    <row r="564" spans="1:8" x14ac:dyDescent="0.2">
      <c r="A564" s="132" t="s">
        <v>1134</v>
      </c>
      <c r="B564" s="132" t="str">
        <f t="shared" si="43"/>
        <v/>
      </c>
      <c r="C564" s="132" t="str">
        <f t="shared" si="44"/>
        <v xml:space="preserve">, </v>
      </c>
      <c r="D564" s="132" t="str">
        <f t="shared" si="40"/>
        <v/>
      </c>
      <c r="E564" s="154" t="str">
        <f t="shared" si="41"/>
        <v/>
      </c>
      <c r="F564" s="132"/>
      <c r="G564" s="132"/>
      <c r="H564" s="132">
        <f t="shared" si="42"/>
        <v>0</v>
      </c>
    </row>
    <row r="565" spans="1:8" x14ac:dyDescent="0.2">
      <c r="A565" s="132" t="s">
        <v>1135</v>
      </c>
      <c r="B565" s="132" t="str">
        <f t="shared" si="43"/>
        <v/>
      </c>
      <c r="C565" s="132" t="str">
        <f t="shared" si="44"/>
        <v xml:space="preserve">, </v>
      </c>
      <c r="D565" s="132" t="str">
        <f t="shared" si="40"/>
        <v/>
      </c>
      <c r="E565" s="154" t="str">
        <f t="shared" si="41"/>
        <v/>
      </c>
      <c r="F565" s="132"/>
      <c r="G565" s="132"/>
      <c r="H565" s="132">
        <f t="shared" si="42"/>
        <v>0</v>
      </c>
    </row>
    <row r="566" spans="1:8" x14ac:dyDescent="0.2">
      <c r="A566" s="132" t="s">
        <v>1136</v>
      </c>
      <c r="B566" s="132" t="str">
        <f t="shared" si="43"/>
        <v/>
      </c>
      <c r="C566" s="132" t="str">
        <f t="shared" si="44"/>
        <v xml:space="preserve">, </v>
      </c>
      <c r="D566" s="132" t="str">
        <f t="shared" si="40"/>
        <v/>
      </c>
      <c r="E566" s="154" t="str">
        <f t="shared" si="41"/>
        <v/>
      </c>
      <c r="F566" s="132"/>
      <c r="G566" s="132"/>
      <c r="H566" s="132">
        <f t="shared" si="42"/>
        <v>0</v>
      </c>
    </row>
    <row r="567" spans="1:8" x14ac:dyDescent="0.2">
      <c r="A567" s="132" t="s">
        <v>1137</v>
      </c>
      <c r="B567" s="132" t="str">
        <f t="shared" si="43"/>
        <v/>
      </c>
      <c r="C567" s="132" t="str">
        <f t="shared" si="44"/>
        <v xml:space="preserve">, </v>
      </c>
      <c r="D567" s="132" t="str">
        <f t="shared" si="40"/>
        <v/>
      </c>
      <c r="E567" s="154" t="str">
        <f t="shared" si="41"/>
        <v/>
      </c>
      <c r="F567" s="132"/>
      <c r="G567" s="132"/>
      <c r="H567" s="132">
        <f t="shared" si="42"/>
        <v>0</v>
      </c>
    </row>
    <row r="568" spans="1:8" x14ac:dyDescent="0.2">
      <c r="A568" s="132" t="s">
        <v>1138</v>
      </c>
      <c r="B568" s="132" t="str">
        <f t="shared" si="43"/>
        <v/>
      </c>
      <c r="C568" s="132" t="str">
        <f t="shared" si="44"/>
        <v xml:space="preserve">, </v>
      </c>
      <c r="D568" s="132" t="str">
        <f t="shared" si="40"/>
        <v/>
      </c>
      <c r="E568" s="154" t="str">
        <f t="shared" si="41"/>
        <v/>
      </c>
      <c r="F568" s="132"/>
      <c r="G568" s="132"/>
      <c r="H568" s="132">
        <f t="shared" si="42"/>
        <v>0</v>
      </c>
    </row>
    <row r="569" spans="1:8" x14ac:dyDescent="0.2">
      <c r="A569" s="132" t="s">
        <v>1139</v>
      </c>
      <c r="B569" s="132" t="str">
        <f t="shared" si="43"/>
        <v/>
      </c>
      <c r="C569" s="132" t="str">
        <f t="shared" si="44"/>
        <v xml:space="preserve">, </v>
      </c>
      <c r="D569" s="132" t="str">
        <f t="shared" si="40"/>
        <v/>
      </c>
      <c r="E569" s="154" t="str">
        <f t="shared" si="41"/>
        <v/>
      </c>
      <c r="F569" s="132"/>
      <c r="G569" s="132"/>
      <c r="H569" s="132">
        <f t="shared" si="42"/>
        <v>0</v>
      </c>
    </row>
    <row r="570" spans="1:8" x14ac:dyDescent="0.2">
      <c r="A570" s="132" t="s">
        <v>1140</v>
      </c>
      <c r="B570" s="132" t="str">
        <f t="shared" si="43"/>
        <v/>
      </c>
      <c r="C570" s="132" t="str">
        <f t="shared" si="44"/>
        <v xml:space="preserve">, </v>
      </c>
      <c r="D570" s="132" t="str">
        <f t="shared" si="40"/>
        <v/>
      </c>
      <c r="E570" s="154" t="str">
        <f t="shared" si="41"/>
        <v/>
      </c>
      <c r="F570" s="132"/>
      <c r="G570" s="132"/>
      <c r="H570" s="132">
        <f t="shared" si="42"/>
        <v>0</v>
      </c>
    </row>
    <row r="571" spans="1:8" x14ac:dyDescent="0.2">
      <c r="A571" s="132" t="s">
        <v>1141</v>
      </c>
      <c r="B571" s="132" t="str">
        <f t="shared" si="43"/>
        <v/>
      </c>
      <c r="C571" s="132" t="str">
        <f t="shared" si="44"/>
        <v xml:space="preserve">, </v>
      </c>
      <c r="D571" s="132" t="str">
        <f t="shared" si="40"/>
        <v/>
      </c>
      <c r="E571" s="154" t="str">
        <f t="shared" si="41"/>
        <v/>
      </c>
      <c r="F571" s="132"/>
      <c r="G571" s="132"/>
      <c r="H571" s="132">
        <f t="shared" si="42"/>
        <v>0</v>
      </c>
    </row>
    <row r="572" spans="1:8" x14ac:dyDescent="0.2">
      <c r="A572" s="132" t="s">
        <v>1142</v>
      </c>
      <c r="B572" s="132" t="str">
        <f t="shared" si="43"/>
        <v/>
      </c>
      <c r="C572" s="132" t="str">
        <f t="shared" si="44"/>
        <v xml:space="preserve">, </v>
      </c>
      <c r="D572" s="132" t="str">
        <f t="shared" si="40"/>
        <v/>
      </c>
      <c r="E572" s="154" t="str">
        <f t="shared" si="41"/>
        <v/>
      </c>
      <c r="F572" s="132"/>
      <c r="G572" s="132"/>
      <c r="H572" s="132">
        <f t="shared" si="42"/>
        <v>0</v>
      </c>
    </row>
    <row r="573" spans="1:8" x14ac:dyDescent="0.2">
      <c r="A573" s="132" t="s">
        <v>1143</v>
      </c>
      <c r="B573" s="132" t="str">
        <f t="shared" si="43"/>
        <v/>
      </c>
      <c r="C573" s="132" t="str">
        <f t="shared" si="44"/>
        <v xml:space="preserve">, </v>
      </c>
      <c r="D573" s="132" t="str">
        <f t="shared" si="40"/>
        <v/>
      </c>
      <c r="E573" s="154" t="str">
        <f t="shared" si="41"/>
        <v/>
      </c>
      <c r="F573" s="132"/>
      <c r="G573" s="132"/>
      <c r="H573" s="132">
        <f t="shared" si="42"/>
        <v>0</v>
      </c>
    </row>
    <row r="574" spans="1:8" x14ac:dyDescent="0.2">
      <c r="A574" s="132" t="s">
        <v>1144</v>
      </c>
      <c r="B574" s="132" t="str">
        <f t="shared" si="43"/>
        <v/>
      </c>
      <c r="C574" s="132" t="str">
        <f t="shared" si="44"/>
        <v xml:space="preserve">, </v>
      </c>
      <c r="D574" s="132" t="str">
        <f t="shared" si="40"/>
        <v/>
      </c>
      <c r="E574" s="154" t="str">
        <f t="shared" si="41"/>
        <v/>
      </c>
      <c r="F574" s="132"/>
      <c r="G574" s="132"/>
      <c r="H574" s="132">
        <f t="shared" si="42"/>
        <v>0</v>
      </c>
    </row>
    <row r="575" spans="1:8" x14ac:dyDescent="0.2">
      <c r="A575" s="132" t="s">
        <v>1145</v>
      </c>
      <c r="B575" s="132" t="str">
        <f t="shared" si="43"/>
        <v/>
      </c>
      <c r="C575" s="132" t="str">
        <f t="shared" si="44"/>
        <v xml:space="preserve">, </v>
      </c>
      <c r="D575" s="132" t="str">
        <f t="shared" si="40"/>
        <v/>
      </c>
      <c r="E575" s="154" t="str">
        <f t="shared" si="41"/>
        <v/>
      </c>
      <c r="F575" s="132"/>
      <c r="G575" s="132"/>
      <c r="H575" s="132">
        <f t="shared" si="42"/>
        <v>0</v>
      </c>
    </row>
    <row r="576" spans="1:8" x14ac:dyDescent="0.2">
      <c r="A576" s="132" t="s">
        <v>1146</v>
      </c>
      <c r="B576" s="132" t="str">
        <f t="shared" si="43"/>
        <v/>
      </c>
      <c r="C576" s="132" t="str">
        <f t="shared" si="44"/>
        <v xml:space="preserve">, </v>
      </c>
      <c r="D576" s="132" t="str">
        <f t="shared" si="40"/>
        <v/>
      </c>
      <c r="E576" s="154" t="str">
        <f t="shared" si="41"/>
        <v/>
      </c>
      <c r="F576" s="132"/>
      <c r="G576" s="132"/>
      <c r="H576" s="132">
        <f t="shared" si="42"/>
        <v>0</v>
      </c>
    </row>
    <row r="577" spans="1:8" x14ac:dyDescent="0.2">
      <c r="A577" s="132" t="s">
        <v>1147</v>
      </c>
      <c r="B577" s="132" t="str">
        <f t="shared" si="43"/>
        <v/>
      </c>
      <c r="C577" s="132" t="str">
        <f t="shared" si="44"/>
        <v xml:space="preserve">, </v>
      </c>
      <c r="D577" s="132" t="str">
        <f t="shared" si="40"/>
        <v/>
      </c>
      <c r="E577" s="154" t="str">
        <f t="shared" si="41"/>
        <v/>
      </c>
      <c r="F577" s="132"/>
      <c r="G577" s="132"/>
      <c r="H577" s="132">
        <f t="shared" si="42"/>
        <v>0</v>
      </c>
    </row>
    <row r="578" spans="1:8" x14ac:dyDescent="0.2">
      <c r="A578" s="132" t="s">
        <v>1148</v>
      </c>
      <c r="B578" s="132" t="str">
        <f t="shared" si="43"/>
        <v/>
      </c>
      <c r="C578" s="132" t="str">
        <f t="shared" si="44"/>
        <v xml:space="preserve">, </v>
      </c>
      <c r="D578" s="132" t="str">
        <f t="shared" ref="D578:D625" si="45">IF(LEN(VLOOKUP($A578,playerDetails,6,FALSE))=0,"",VLOOKUP($A578,playerDetails,6,FALSE))</f>
        <v/>
      </c>
      <c r="E578" s="154" t="str">
        <f t="shared" ref="E578:E625" si="46">IF(LEN(VLOOKUP($A578,playerDetails,5,FALSE))=0,"",VLOOKUP($A578,playerDetails,5,FALSE))</f>
        <v/>
      </c>
      <c r="F578" s="132"/>
      <c r="G578" s="132"/>
      <c r="H578" s="132">
        <f t="shared" ref="H578:H625" si="47">VLOOKUP(LEFT($A578,1),TeamLookup,2,FALSE)</f>
        <v>0</v>
      </c>
    </row>
    <row r="579" spans="1:8" x14ac:dyDescent="0.2">
      <c r="A579" s="132" t="s">
        <v>1149</v>
      </c>
      <c r="B579" s="132" t="str">
        <f t="shared" ref="B579:B625" si="48">IF(LEN(VLOOKUP($A579,playerDetails,7,FALSE))=0,"",VLOOKUP($A579,playerDetails,7,FALSE))</f>
        <v/>
      </c>
      <c r="C579" s="132" t="str">
        <f t="shared" ref="C579:C625" si="49">IF(LEN(VLOOKUP($A579,playerDetails,9,FALSE))=0,"",VLOOKUP($A579,playerDetails,9,FALSE))</f>
        <v xml:space="preserve">, </v>
      </c>
      <c r="D579" s="132" t="str">
        <f t="shared" si="45"/>
        <v/>
      </c>
      <c r="E579" s="154" t="str">
        <f t="shared" si="46"/>
        <v/>
      </c>
      <c r="F579" s="132"/>
      <c r="G579" s="132"/>
      <c r="H579" s="132">
        <f t="shared" si="47"/>
        <v>0</v>
      </c>
    </row>
    <row r="580" spans="1:8" x14ac:dyDescent="0.2">
      <c r="A580" s="132" t="s">
        <v>1150</v>
      </c>
      <c r="B580" s="132" t="str">
        <f t="shared" si="48"/>
        <v/>
      </c>
      <c r="C580" s="132" t="str">
        <f t="shared" si="49"/>
        <v xml:space="preserve">, </v>
      </c>
      <c r="D580" s="132" t="str">
        <f t="shared" si="45"/>
        <v/>
      </c>
      <c r="E580" s="154" t="str">
        <f t="shared" si="46"/>
        <v/>
      </c>
      <c r="F580" s="132"/>
      <c r="G580" s="132"/>
      <c r="H580" s="132">
        <f t="shared" si="47"/>
        <v>0</v>
      </c>
    </row>
    <row r="581" spans="1:8" x14ac:dyDescent="0.2">
      <c r="A581" s="132" t="s">
        <v>1151</v>
      </c>
      <c r="B581" s="132" t="str">
        <f t="shared" si="48"/>
        <v/>
      </c>
      <c r="C581" s="132" t="str">
        <f t="shared" si="49"/>
        <v xml:space="preserve">, </v>
      </c>
      <c r="D581" s="132" t="str">
        <f t="shared" si="45"/>
        <v/>
      </c>
      <c r="E581" s="154" t="str">
        <f t="shared" si="46"/>
        <v/>
      </c>
      <c r="F581" s="132"/>
      <c r="G581" s="132"/>
      <c r="H581" s="132">
        <f t="shared" si="47"/>
        <v>0</v>
      </c>
    </row>
    <row r="582" spans="1:8" x14ac:dyDescent="0.2">
      <c r="A582" s="132" t="s">
        <v>1152</v>
      </c>
      <c r="B582" s="132" t="str">
        <f t="shared" si="48"/>
        <v/>
      </c>
      <c r="C582" s="132" t="str">
        <f t="shared" si="49"/>
        <v xml:space="preserve">, </v>
      </c>
      <c r="D582" s="132" t="str">
        <f t="shared" si="45"/>
        <v/>
      </c>
      <c r="E582" s="154" t="str">
        <f t="shared" si="46"/>
        <v/>
      </c>
      <c r="F582" s="132"/>
      <c r="G582" s="132"/>
      <c r="H582" s="132">
        <f t="shared" si="47"/>
        <v>0</v>
      </c>
    </row>
    <row r="583" spans="1:8" x14ac:dyDescent="0.2">
      <c r="A583" s="132" t="s">
        <v>1153</v>
      </c>
      <c r="B583" s="132" t="str">
        <f t="shared" si="48"/>
        <v/>
      </c>
      <c r="C583" s="132" t="str">
        <f t="shared" si="49"/>
        <v xml:space="preserve">, </v>
      </c>
      <c r="D583" s="132" t="str">
        <f t="shared" si="45"/>
        <v/>
      </c>
      <c r="E583" s="154" t="str">
        <f t="shared" si="46"/>
        <v/>
      </c>
      <c r="F583" s="132"/>
      <c r="G583" s="132"/>
      <c r="H583" s="132">
        <f t="shared" si="47"/>
        <v>0</v>
      </c>
    </row>
    <row r="584" spans="1:8" x14ac:dyDescent="0.2">
      <c r="A584" s="132" t="s">
        <v>1154</v>
      </c>
      <c r="B584" s="132" t="str">
        <f t="shared" si="48"/>
        <v/>
      </c>
      <c r="C584" s="132" t="str">
        <f t="shared" si="49"/>
        <v xml:space="preserve">, </v>
      </c>
      <c r="D584" s="132" t="str">
        <f t="shared" si="45"/>
        <v/>
      </c>
      <c r="E584" s="154" t="str">
        <f t="shared" si="46"/>
        <v/>
      </c>
      <c r="F584" s="132"/>
      <c r="G584" s="132"/>
      <c r="H584" s="132">
        <f t="shared" si="47"/>
        <v>0</v>
      </c>
    </row>
    <row r="585" spans="1:8" x14ac:dyDescent="0.2">
      <c r="A585" s="132" t="s">
        <v>1155</v>
      </c>
      <c r="B585" s="132" t="str">
        <f t="shared" si="48"/>
        <v/>
      </c>
      <c r="C585" s="132" t="str">
        <f t="shared" si="49"/>
        <v xml:space="preserve">, </v>
      </c>
      <c r="D585" s="132" t="str">
        <f t="shared" si="45"/>
        <v/>
      </c>
      <c r="E585" s="154" t="str">
        <f t="shared" si="46"/>
        <v/>
      </c>
      <c r="F585" s="132"/>
      <c r="G585" s="132"/>
      <c r="H585" s="132">
        <f t="shared" si="47"/>
        <v>0</v>
      </c>
    </row>
    <row r="586" spans="1:8" x14ac:dyDescent="0.2">
      <c r="A586" s="132" t="s">
        <v>1156</v>
      </c>
      <c r="B586" s="132" t="str">
        <f t="shared" si="48"/>
        <v/>
      </c>
      <c r="C586" s="132" t="str">
        <f t="shared" si="49"/>
        <v xml:space="preserve">, </v>
      </c>
      <c r="D586" s="132" t="str">
        <f t="shared" si="45"/>
        <v/>
      </c>
      <c r="E586" s="154" t="str">
        <f t="shared" si="46"/>
        <v/>
      </c>
      <c r="F586" s="132"/>
      <c r="G586" s="132"/>
      <c r="H586" s="132">
        <f t="shared" si="47"/>
        <v>0</v>
      </c>
    </row>
    <row r="587" spans="1:8" x14ac:dyDescent="0.2">
      <c r="A587" s="132" t="s">
        <v>1157</v>
      </c>
      <c r="B587" s="132" t="str">
        <f t="shared" si="48"/>
        <v/>
      </c>
      <c r="C587" s="132" t="str">
        <f t="shared" si="49"/>
        <v xml:space="preserve">, </v>
      </c>
      <c r="D587" s="132" t="str">
        <f t="shared" si="45"/>
        <v/>
      </c>
      <c r="E587" s="154" t="str">
        <f t="shared" si="46"/>
        <v/>
      </c>
      <c r="F587" s="132"/>
      <c r="G587" s="132"/>
      <c r="H587" s="132">
        <f t="shared" si="47"/>
        <v>0</v>
      </c>
    </row>
    <row r="588" spans="1:8" x14ac:dyDescent="0.2">
      <c r="A588" s="132" t="s">
        <v>1158</v>
      </c>
      <c r="B588" s="132" t="str">
        <f t="shared" si="48"/>
        <v/>
      </c>
      <c r="C588" s="132" t="str">
        <f t="shared" si="49"/>
        <v xml:space="preserve">, </v>
      </c>
      <c r="D588" s="132" t="str">
        <f t="shared" si="45"/>
        <v/>
      </c>
      <c r="E588" s="154" t="str">
        <f t="shared" si="46"/>
        <v/>
      </c>
      <c r="F588" s="132"/>
      <c r="G588" s="132"/>
      <c r="H588" s="132">
        <f t="shared" si="47"/>
        <v>0</v>
      </c>
    </row>
    <row r="589" spans="1:8" x14ac:dyDescent="0.2">
      <c r="A589" s="132" t="s">
        <v>1159</v>
      </c>
      <c r="B589" s="132" t="str">
        <f t="shared" si="48"/>
        <v/>
      </c>
      <c r="C589" s="132" t="str">
        <f t="shared" si="49"/>
        <v xml:space="preserve">, </v>
      </c>
      <c r="D589" s="132" t="str">
        <f t="shared" si="45"/>
        <v/>
      </c>
      <c r="E589" s="154" t="str">
        <f t="shared" si="46"/>
        <v/>
      </c>
      <c r="F589" s="132"/>
      <c r="G589" s="132"/>
      <c r="H589" s="132">
        <f t="shared" si="47"/>
        <v>0</v>
      </c>
    </row>
    <row r="590" spans="1:8" x14ac:dyDescent="0.2">
      <c r="A590" s="132" t="s">
        <v>1160</v>
      </c>
      <c r="B590" s="132" t="str">
        <f t="shared" si="48"/>
        <v/>
      </c>
      <c r="C590" s="132" t="str">
        <f t="shared" si="49"/>
        <v xml:space="preserve">, </v>
      </c>
      <c r="D590" s="132" t="str">
        <f t="shared" si="45"/>
        <v/>
      </c>
      <c r="E590" s="154" t="str">
        <f t="shared" si="46"/>
        <v/>
      </c>
      <c r="F590" s="132"/>
      <c r="G590" s="132"/>
      <c r="H590" s="132">
        <f t="shared" si="47"/>
        <v>0</v>
      </c>
    </row>
    <row r="591" spans="1:8" x14ac:dyDescent="0.2">
      <c r="A591" s="132" t="s">
        <v>1161</v>
      </c>
      <c r="B591" s="132" t="str">
        <f t="shared" si="48"/>
        <v/>
      </c>
      <c r="C591" s="132" t="str">
        <f t="shared" si="49"/>
        <v xml:space="preserve">, </v>
      </c>
      <c r="D591" s="132" t="str">
        <f t="shared" si="45"/>
        <v/>
      </c>
      <c r="E591" s="154" t="str">
        <f t="shared" si="46"/>
        <v/>
      </c>
      <c r="F591" s="132"/>
      <c r="G591" s="132"/>
      <c r="H591" s="132">
        <f t="shared" si="47"/>
        <v>0</v>
      </c>
    </row>
    <row r="592" spans="1:8" x14ac:dyDescent="0.2">
      <c r="A592" s="132" t="s">
        <v>1162</v>
      </c>
      <c r="B592" s="132" t="str">
        <f t="shared" si="48"/>
        <v/>
      </c>
      <c r="C592" s="132" t="str">
        <f t="shared" si="49"/>
        <v xml:space="preserve">, </v>
      </c>
      <c r="D592" s="132" t="str">
        <f t="shared" si="45"/>
        <v/>
      </c>
      <c r="E592" s="154" t="str">
        <f t="shared" si="46"/>
        <v/>
      </c>
      <c r="F592" s="132"/>
      <c r="G592" s="132"/>
      <c r="H592" s="132">
        <f t="shared" si="47"/>
        <v>0</v>
      </c>
    </row>
    <row r="593" spans="1:8" x14ac:dyDescent="0.2">
      <c r="A593" s="132" t="s">
        <v>1163</v>
      </c>
      <c r="B593" s="132" t="str">
        <f t="shared" si="48"/>
        <v/>
      </c>
      <c r="C593" s="132" t="str">
        <f t="shared" si="49"/>
        <v xml:space="preserve">, </v>
      </c>
      <c r="D593" s="132" t="str">
        <f t="shared" si="45"/>
        <v/>
      </c>
      <c r="E593" s="154" t="str">
        <f t="shared" si="46"/>
        <v/>
      </c>
      <c r="F593" s="132"/>
      <c r="G593" s="132"/>
      <c r="H593" s="132">
        <f t="shared" si="47"/>
        <v>0</v>
      </c>
    </row>
    <row r="594" spans="1:8" x14ac:dyDescent="0.2">
      <c r="A594" s="132" t="s">
        <v>1164</v>
      </c>
      <c r="B594" s="132" t="str">
        <f t="shared" si="48"/>
        <v/>
      </c>
      <c r="C594" s="132" t="str">
        <f t="shared" si="49"/>
        <v xml:space="preserve">, </v>
      </c>
      <c r="D594" s="132" t="str">
        <f t="shared" si="45"/>
        <v/>
      </c>
      <c r="E594" s="154" t="str">
        <f t="shared" si="46"/>
        <v/>
      </c>
      <c r="F594" s="132"/>
      <c r="G594" s="132"/>
      <c r="H594" s="132">
        <f t="shared" si="47"/>
        <v>0</v>
      </c>
    </row>
    <row r="595" spans="1:8" x14ac:dyDescent="0.2">
      <c r="A595" s="132" t="s">
        <v>1165</v>
      </c>
      <c r="B595" s="132" t="str">
        <f t="shared" si="48"/>
        <v/>
      </c>
      <c r="C595" s="132" t="str">
        <f t="shared" si="49"/>
        <v xml:space="preserve">, </v>
      </c>
      <c r="D595" s="132" t="str">
        <f t="shared" si="45"/>
        <v/>
      </c>
      <c r="E595" s="154" t="str">
        <f t="shared" si="46"/>
        <v/>
      </c>
      <c r="F595" s="132"/>
      <c r="G595" s="132"/>
      <c r="H595" s="132">
        <f t="shared" si="47"/>
        <v>0</v>
      </c>
    </row>
    <row r="596" spans="1:8" x14ac:dyDescent="0.2">
      <c r="A596" s="132" t="s">
        <v>1166</v>
      </c>
      <c r="B596" s="132" t="str">
        <f t="shared" si="48"/>
        <v/>
      </c>
      <c r="C596" s="132" t="str">
        <f t="shared" si="49"/>
        <v xml:space="preserve">, </v>
      </c>
      <c r="D596" s="132" t="str">
        <f t="shared" si="45"/>
        <v/>
      </c>
      <c r="E596" s="154" t="str">
        <f t="shared" si="46"/>
        <v/>
      </c>
      <c r="F596" s="132"/>
      <c r="G596" s="132"/>
      <c r="H596" s="132">
        <f t="shared" si="47"/>
        <v>0</v>
      </c>
    </row>
    <row r="597" spans="1:8" x14ac:dyDescent="0.2">
      <c r="A597" s="132" t="s">
        <v>1167</v>
      </c>
      <c r="B597" s="132" t="str">
        <f t="shared" si="48"/>
        <v/>
      </c>
      <c r="C597" s="132" t="str">
        <f t="shared" si="49"/>
        <v xml:space="preserve">, </v>
      </c>
      <c r="D597" s="132" t="str">
        <f t="shared" si="45"/>
        <v/>
      </c>
      <c r="E597" s="154" t="str">
        <f t="shared" si="46"/>
        <v/>
      </c>
      <c r="F597" s="132"/>
      <c r="G597" s="132"/>
      <c r="H597" s="132">
        <f t="shared" si="47"/>
        <v>0</v>
      </c>
    </row>
    <row r="598" spans="1:8" x14ac:dyDescent="0.2">
      <c r="A598" s="132" t="s">
        <v>1168</v>
      </c>
      <c r="B598" s="132" t="str">
        <f t="shared" si="48"/>
        <v/>
      </c>
      <c r="C598" s="132" t="str">
        <f t="shared" si="49"/>
        <v xml:space="preserve">, </v>
      </c>
      <c r="D598" s="132" t="str">
        <f t="shared" si="45"/>
        <v/>
      </c>
      <c r="E598" s="154" t="str">
        <f t="shared" si="46"/>
        <v/>
      </c>
      <c r="F598" s="132"/>
      <c r="G598" s="132"/>
      <c r="H598" s="132">
        <f t="shared" si="47"/>
        <v>0</v>
      </c>
    </row>
    <row r="599" spans="1:8" x14ac:dyDescent="0.2">
      <c r="A599" s="132" t="s">
        <v>1169</v>
      </c>
      <c r="B599" s="132" t="str">
        <f t="shared" si="48"/>
        <v/>
      </c>
      <c r="C599" s="132" t="str">
        <f t="shared" si="49"/>
        <v xml:space="preserve">, </v>
      </c>
      <c r="D599" s="132" t="str">
        <f t="shared" si="45"/>
        <v/>
      </c>
      <c r="E599" s="154" t="str">
        <f t="shared" si="46"/>
        <v/>
      </c>
      <c r="F599" s="132"/>
      <c r="G599" s="132"/>
      <c r="H599" s="132">
        <f t="shared" si="47"/>
        <v>0</v>
      </c>
    </row>
    <row r="600" spans="1:8" x14ac:dyDescent="0.2">
      <c r="A600" s="132" t="s">
        <v>1170</v>
      </c>
      <c r="B600" s="132" t="str">
        <f t="shared" si="48"/>
        <v/>
      </c>
      <c r="C600" s="132" t="str">
        <f t="shared" si="49"/>
        <v xml:space="preserve">, </v>
      </c>
      <c r="D600" s="132" t="str">
        <f t="shared" si="45"/>
        <v/>
      </c>
      <c r="E600" s="154" t="str">
        <f t="shared" si="46"/>
        <v/>
      </c>
      <c r="F600" s="132"/>
      <c r="G600" s="132"/>
      <c r="H600" s="132">
        <f t="shared" si="47"/>
        <v>0</v>
      </c>
    </row>
    <row r="601" spans="1:8" x14ac:dyDescent="0.2">
      <c r="A601" s="132" t="s">
        <v>1171</v>
      </c>
      <c r="B601" s="132" t="str">
        <f t="shared" si="48"/>
        <v/>
      </c>
      <c r="C601" s="132" t="str">
        <f t="shared" si="49"/>
        <v xml:space="preserve">, </v>
      </c>
      <c r="D601" s="132" t="str">
        <f t="shared" si="45"/>
        <v/>
      </c>
      <c r="E601" s="154" t="str">
        <f t="shared" si="46"/>
        <v/>
      </c>
      <c r="F601" s="132"/>
      <c r="G601" s="132"/>
      <c r="H601" s="132">
        <f t="shared" si="47"/>
        <v>0</v>
      </c>
    </row>
    <row r="602" spans="1:8" x14ac:dyDescent="0.2">
      <c r="A602" s="132" t="s">
        <v>1172</v>
      </c>
      <c r="B602" s="132" t="str">
        <f t="shared" si="48"/>
        <v/>
      </c>
      <c r="C602" s="132" t="str">
        <f t="shared" si="49"/>
        <v xml:space="preserve">, </v>
      </c>
      <c r="D602" s="132" t="str">
        <f t="shared" si="45"/>
        <v/>
      </c>
      <c r="E602" s="154" t="str">
        <f t="shared" si="46"/>
        <v/>
      </c>
      <c r="F602" s="132"/>
      <c r="G602" s="132"/>
      <c r="H602" s="132">
        <f t="shared" si="47"/>
        <v>0</v>
      </c>
    </row>
    <row r="603" spans="1:8" x14ac:dyDescent="0.2">
      <c r="A603" s="132" t="s">
        <v>1173</v>
      </c>
      <c r="B603" s="132" t="str">
        <f t="shared" si="48"/>
        <v/>
      </c>
      <c r="C603" s="132" t="str">
        <f t="shared" si="49"/>
        <v xml:space="preserve">, </v>
      </c>
      <c r="D603" s="132" t="str">
        <f t="shared" si="45"/>
        <v/>
      </c>
      <c r="E603" s="154" t="str">
        <f t="shared" si="46"/>
        <v/>
      </c>
      <c r="F603" s="132"/>
      <c r="G603" s="132"/>
      <c r="H603" s="132">
        <f t="shared" si="47"/>
        <v>0</v>
      </c>
    </row>
    <row r="604" spans="1:8" x14ac:dyDescent="0.2">
      <c r="A604" s="132" t="s">
        <v>1174</v>
      </c>
      <c r="B604" s="132" t="str">
        <f t="shared" si="48"/>
        <v/>
      </c>
      <c r="C604" s="132" t="str">
        <f t="shared" si="49"/>
        <v xml:space="preserve">, </v>
      </c>
      <c r="D604" s="132" t="str">
        <f t="shared" si="45"/>
        <v/>
      </c>
      <c r="E604" s="154" t="str">
        <f t="shared" si="46"/>
        <v/>
      </c>
      <c r="F604" s="132"/>
      <c r="G604" s="132"/>
      <c r="H604" s="132">
        <f t="shared" si="47"/>
        <v>0</v>
      </c>
    </row>
    <row r="605" spans="1:8" x14ac:dyDescent="0.2">
      <c r="A605" s="132" t="s">
        <v>1175</v>
      </c>
      <c r="B605" s="132" t="str">
        <f t="shared" si="48"/>
        <v/>
      </c>
      <c r="C605" s="132" t="str">
        <f t="shared" si="49"/>
        <v xml:space="preserve">, </v>
      </c>
      <c r="D605" s="132" t="str">
        <f t="shared" si="45"/>
        <v/>
      </c>
      <c r="E605" s="154" t="str">
        <f t="shared" si="46"/>
        <v/>
      </c>
      <c r="F605" s="132"/>
      <c r="G605" s="132"/>
      <c r="H605" s="132">
        <f t="shared" si="47"/>
        <v>0</v>
      </c>
    </row>
    <row r="606" spans="1:8" x14ac:dyDescent="0.2">
      <c r="A606" s="132" t="s">
        <v>1176</v>
      </c>
      <c r="B606" s="132" t="str">
        <f t="shared" si="48"/>
        <v/>
      </c>
      <c r="C606" s="132" t="str">
        <f t="shared" si="49"/>
        <v xml:space="preserve">, </v>
      </c>
      <c r="D606" s="132" t="str">
        <f t="shared" si="45"/>
        <v/>
      </c>
      <c r="E606" s="154" t="str">
        <f t="shared" si="46"/>
        <v/>
      </c>
      <c r="F606" s="132"/>
      <c r="G606" s="132"/>
      <c r="H606" s="132">
        <f t="shared" si="47"/>
        <v>0</v>
      </c>
    </row>
    <row r="607" spans="1:8" x14ac:dyDescent="0.2">
      <c r="A607" s="132" t="s">
        <v>1177</v>
      </c>
      <c r="B607" s="132" t="str">
        <f t="shared" si="48"/>
        <v/>
      </c>
      <c r="C607" s="132" t="str">
        <f t="shared" si="49"/>
        <v xml:space="preserve">, </v>
      </c>
      <c r="D607" s="132" t="str">
        <f t="shared" si="45"/>
        <v/>
      </c>
      <c r="E607" s="154" t="str">
        <f t="shared" si="46"/>
        <v/>
      </c>
      <c r="F607" s="132"/>
      <c r="G607" s="132"/>
      <c r="H607" s="132">
        <f t="shared" si="47"/>
        <v>0</v>
      </c>
    </row>
    <row r="608" spans="1:8" x14ac:dyDescent="0.2">
      <c r="A608" s="132" t="s">
        <v>1178</v>
      </c>
      <c r="B608" s="132" t="str">
        <f t="shared" si="48"/>
        <v/>
      </c>
      <c r="C608" s="132" t="str">
        <f t="shared" si="49"/>
        <v xml:space="preserve">, </v>
      </c>
      <c r="D608" s="132" t="str">
        <f t="shared" si="45"/>
        <v/>
      </c>
      <c r="E608" s="154" t="str">
        <f t="shared" si="46"/>
        <v/>
      </c>
      <c r="F608" s="132"/>
      <c r="G608" s="132"/>
      <c r="H608" s="132">
        <f t="shared" si="47"/>
        <v>0</v>
      </c>
    </row>
    <row r="609" spans="1:8" x14ac:dyDescent="0.2">
      <c r="A609" s="132" t="s">
        <v>1179</v>
      </c>
      <c r="B609" s="132" t="str">
        <f t="shared" si="48"/>
        <v/>
      </c>
      <c r="C609" s="132" t="str">
        <f t="shared" si="49"/>
        <v xml:space="preserve">, </v>
      </c>
      <c r="D609" s="132" t="str">
        <f t="shared" si="45"/>
        <v/>
      </c>
      <c r="E609" s="154" t="str">
        <f t="shared" si="46"/>
        <v/>
      </c>
      <c r="F609" s="132"/>
      <c r="G609" s="132"/>
      <c r="H609" s="132">
        <f t="shared" si="47"/>
        <v>0</v>
      </c>
    </row>
    <row r="610" spans="1:8" x14ac:dyDescent="0.2">
      <c r="A610" s="132" t="s">
        <v>1180</v>
      </c>
      <c r="B610" s="132" t="str">
        <f t="shared" si="48"/>
        <v/>
      </c>
      <c r="C610" s="132" t="str">
        <f t="shared" si="49"/>
        <v xml:space="preserve">, </v>
      </c>
      <c r="D610" s="132" t="str">
        <f t="shared" si="45"/>
        <v/>
      </c>
      <c r="E610" s="154" t="str">
        <f t="shared" si="46"/>
        <v/>
      </c>
      <c r="F610" s="132"/>
      <c r="G610" s="132"/>
      <c r="H610" s="132">
        <f t="shared" si="47"/>
        <v>0</v>
      </c>
    </row>
    <row r="611" spans="1:8" x14ac:dyDescent="0.2">
      <c r="A611" s="132" t="s">
        <v>1181</v>
      </c>
      <c r="B611" s="132" t="str">
        <f t="shared" si="48"/>
        <v/>
      </c>
      <c r="C611" s="132" t="str">
        <f t="shared" si="49"/>
        <v xml:space="preserve">, </v>
      </c>
      <c r="D611" s="132" t="str">
        <f t="shared" si="45"/>
        <v/>
      </c>
      <c r="E611" s="154" t="str">
        <f t="shared" si="46"/>
        <v/>
      </c>
      <c r="F611" s="132"/>
      <c r="G611" s="132"/>
      <c r="H611" s="132">
        <f t="shared" si="47"/>
        <v>0</v>
      </c>
    </row>
    <row r="612" spans="1:8" x14ac:dyDescent="0.2">
      <c r="A612" s="132" t="s">
        <v>1182</v>
      </c>
      <c r="B612" s="132" t="str">
        <f t="shared" si="48"/>
        <v/>
      </c>
      <c r="C612" s="132" t="str">
        <f t="shared" si="49"/>
        <v xml:space="preserve">, </v>
      </c>
      <c r="D612" s="132" t="str">
        <f t="shared" si="45"/>
        <v/>
      </c>
      <c r="E612" s="154" t="str">
        <f t="shared" si="46"/>
        <v/>
      </c>
      <c r="F612" s="132"/>
      <c r="G612" s="132"/>
      <c r="H612" s="132">
        <f t="shared" si="47"/>
        <v>0</v>
      </c>
    </row>
    <row r="613" spans="1:8" x14ac:dyDescent="0.2">
      <c r="A613" s="132" t="s">
        <v>1183</v>
      </c>
      <c r="B613" s="132" t="str">
        <f t="shared" si="48"/>
        <v/>
      </c>
      <c r="C613" s="132" t="str">
        <f t="shared" si="49"/>
        <v xml:space="preserve">, </v>
      </c>
      <c r="D613" s="132" t="str">
        <f t="shared" si="45"/>
        <v/>
      </c>
      <c r="E613" s="154" t="str">
        <f t="shared" si="46"/>
        <v/>
      </c>
      <c r="F613" s="132"/>
      <c r="G613" s="132"/>
      <c r="H613" s="132">
        <f t="shared" si="47"/>
        <v>0</v>
      </c>
    </row>
    <row r="614" spans="1:8" x14ac:dyDescent="0.2">
      <c r="A614" s="132" t="s">
        <v>1184</v>
      </c>
      <c r="B614" s="132" t="str">
        <f t="shared" si="48"/>
        <v/>
      </c>
      <c r="C614" s="132" t="str">
        <f t="shared" si="49"/>
        <v xml:space="preserve">, </v>
      </c>
      <c r="D614" s="132" t="str">
        <f t="shared" si="45"/>
        <v/>
      </c>
      <c r="E614" s="154" t="str">
        <f t="shared" si="46"/>
        <v/>
      </c>
      <c r="F614" s="132"/>
      <c r="G614" s="132"/>
      <c r="H614" s="132">
        <f t="shared" si="47"/>
        <v>0</v>
      </c>
    </row>
    <row r="615" spans="1:8" x14ac:dyDescent="0.2">
      <c r="A615" s="132" t="s">
        <v>1185</v>
      </c>
      <c r="B615" s="132" t="str">
        <f t="shared" si="48"/>
        <v/>
      </c>
      <c r="C615" s="132" t="str">
        <f t="shared" si="49"/>
        <v xml:space="preserve">, </v>
      </c>
      <c r="D615" s="132" t="str">
        <f t="shared" si="45"/>
        <v/>
      </c>
      <c r="E615" s="154" t="str">
        <f t="shared" si="46"/>
        <v/>
      </c>
      <c r="F615" s="132"/>
      <c r="G615" s="132"/>
      <c r="H615" s="132">
        <f t="shared" si="47"/>
        <v>0</v>
      </c>
    </row>
    <row r="616" spans="1:8" x14ac:dyDescent="0.2">
      <c r="A616" s="132" t="s">
        <v>1186</v>
      </c>
      <c r="B616" s="132" t="str">
        <f t="shared" si="48"/>
        <v/>
      </c>
      <c r="C616" s="132" t="str">
        <f t="shared" si="49"/>
        <v xml:space="preserve">, </v>
      </c>
      <c r="D616" s="132" t="str">
        <f t="shared" si="45"/>
        <v/>
      </c>
      <c r="E616" s="154" t="str">
        <f t="shared" si="46"/>
        <v/>
      </c>
      <c r="F616" s="132"/>
      <c r="G616" s="132"/>
      <c r="H616" s="132">
        <f t="shared" si="47"/>
        <v>0</v>
      </c>
    </row>
    <row r="617" spans="1:8" x14ac:dyDescent="0.2">
      <c r="A617" s="132" t="s">
        <v>1187</v>
      </c>
      <c r="B617" s="132" t="str">
        <f t="shared" si="48"/>
        <v/>
      </c>
      <c r="C617" s="132" t="str">
        <f t="shared" si="49"/>
        <v xml:space="preserve">, </v>
      </c>
      <c r="D617" s="132" t="str">
        <f t="shared" si="45"/>
        <v/>
      </c>
      <c r="E617" s="154" t="str">
        <f t="shared" si="46"/>
        <v/>
      </c>
      <c r="F617" s="132"/>
      <c r="G617" s="132"/>
      <c r="H617" s="132">
        <f t="shared" si="47"/>
        <v>0</v>
      </c>
    </row>
    <row r="618" spans="1:8" x14ac:dyDescent="0.2">
      <c r="A618" s="132" t="s">
        <v>1188</v>
      </c>
      <c r="B618" s="132" t="str">
        <f t="shared" si="48"/>
        <v/>
      </c>
      <c r="C618" s="132" t="str">
        <f t="shared" si="49"/>
        <v xml:space="preserve">, </v>
      </c>
      <c r="D618" s="132" t="str">
        <f t="shared" si="45"/>
        <v/>
      </c>
      <c r="E618" s="154" t="str">
        <f t="shared" si="46"/>
        <v/>
      </c>
      <c r="F618" s="132"/>
      <c r="G618" s="132"/>
      <c r="H618" s="132">
        <f t="shared" si="47"/>
        <v>0</v>
      </c>
    </row>
    <row r="619" spans="1:8" x14ac:dyDescent="0.2">
      <c r="A619" s="132" t="s">
        <v>1189</v>
      </c>
      <c r="B619" s="132" t="str">
        <f t="shared" si="48"/>
        <v/>
      </c>
      <c r="C619" s="132" t="str">
        <f t="shared" si="49"/>
        <v xml:space="preserve">, </v>
      </c>
      <c r="D619" s="132" t="str">
        <f t="shared" si="45"/>
        <v/>
      </c>
      <c r="E619" s="154" t="str">
        <f t="shared" si="46"/>
        <v/>
      </c>
      <c r="F619" s="132"/>
      <c r="G619" s="132"/>
      <c r="H619" s="132">
        <f t="shared" si="47"/>
        <v>0</v>
      </c>
    </row>
    <row r="620" spans="1:8" x14ac:dyDescent="0.2">
      <c r="A620" s="132" t="s">
        <v>1190</v>
      </c>
      <c r="B620" s="132" t="str">
        <f t="shared" si="48"/>
        <v/>
      </c>
      <c r="C620" s="132" t="str">
        <f t="shared" si="49"/>
        <v xml:space="preserve">, </v>
      </c>
      <c r="D620" s="132" t="str">
        <f t="shared" si="45"/>
        <v/>
      </c>
      <c r="E620" s="154" t="str">
        <f t="shared" si="46"/>
        <v/>
      </c>
      <c r="F620" s="132"/>
      <c r="G620" s="132"/>
      <c r="H620" s="132">
        <f t="shared" si="47"/>
        <v>0</v>
      </c>
    </row>
    <row r="621" spans="1:8" x14ac:dyDescent="0.2">
      <c r="A621" s="132" t="s">
        <v>1191</v>
      </c>
      <c r="B621" s="132" t="str">
        <f t="shared" si="48"/>
        <v/>
      </c>
      <c r="C621" s="132" t="str">
        <f t="shared" si="49"/>
        <v xml:space="preserve">, </v>
      </c>
      <c r="D621" s="132" t="str">
        <f t="shared" si="45"/>
        <v/>
      </c>
      <c r="E621" s="154" t="str">
        <f t="shared" si="46"/>
        <v/>
      </c>
      <c r="F621" s="132"/>
      <c r="G621" s="132"/>
      <c r="H621" s="132">
        <f t="shared" si="47"/>
        <v>0</v>
      </c>
    </row>
    <row r="622" spans="1:8" x14ac:dyDescent="0.2">
      <c r="A622" s="132" t="s">
        <v>1192</v>
      </c>
      <c r="B622" s="132" t="str">
        <f t="shared" si="48"/>
        <v/>
      </c>
      <c r="C622" s="132" t="str">
        <f t="shared" si="49"/>
        <v xml:space="preserve">, </v>
      </c>
      <c r="D622" s="132" t="str">
        <f t="shared" si="45"/>
        <v/>
      </c>
      <c r="E622" s="154" t="str">
        <f t="shared" si="46"/>
        <v/>
      </c>
      <c r="F622" s="132"/>
      <c r="G622" s="132"/>
      <c r="H622" s="132">
        <f t="shared" si="47"/>
        <v>0</v>
      </c>
    </row>
    <row r="623" spans="1:8" x14ac:dyDescent="0.2">
      <c r="A623" s="132" t="s">
        <v>1193</v>
      </c>
      <c r="B623" s="132" t="str">
        <f t="shared" si="48"/>
        <v/>
      </c>
      <c r="C623" s="132" t="str">
        <f t="shared" si="49"/>
        <v xml:space="preserve">, </v>
      </c>
      <c r="D623" s="132" t="str">
        <f t="shared" si="45"/>
        <v/>
      </c>
      <c r="E623" s="154" t="str">
        <f t="shared" si="46"/>
        <v/>
      </c>
      <c r="F623" s="132"/>
      <c r="G623" s="132"/>
      <c r="H623" s="132">
        <f t="shared" si="47"/>
        <v>0</v>
      </c>
    </row>
    <row r="624" spans="1:8" x14ac:dyDescent="0.2">
      <c r="A624" s="132" t="s">
        <v>1194</v>
      </c>
      <c r="B624" s="132" t="str">
        <f t="shared" si="48"/>
        <v/>
      </c>
      <c r="C624" s="132" t="str">
        <f t="shared" si="49"/>
        <v xml:space="preserve">, </v>
      </c>
      <c r="D624" s="132" t="str">
        <f t="shared" si="45"/>
        <v/>
      </c>
      <c r="E624" s="154" t="str">
        <f t="shared" si="46"/>
        <v/>
      </c>
      <c r="F624" s="132"/>
      <c r="G624" s="132"/>
      <c r="H624" s="132">
        <f t="shared" si="47"/>
        <v>0</v>
      </c>
    </row>
    <row r="625" spans="1:8" x14ac:dyDescent="0.2">
      <c r="A625" s="132" t="s">
        <v>1195</v>
      </c>
      <c r="B625" s="132" t="str">
        <f t="shared" si="48"/>
        <v/>
      </c>
      <c r="C625" s="132" t="str">
        <f t="shared" si="49"/>
        <v xml:space="preserve">, </v>
      </c>
      <c r="D625" s="132" t="str">
        <f t="shared" si="45"/>
        <v/>
      </c>
      <c r="E625" s="154" t="str">
        <f t="shared" si="46"/>
        <v/>
      </c>
      <c r="F625" s="132"/>
      <c r="G625" s="132"/>
      <c r="H625" s="132">
        <f t="shared" si="47"/>
        <v>0</v>
      </c>
    </row>
  </sheetData>
  <sheetProtection sheet="1" objects="1" scenarios="1" formatCells="0" formatColumns="0" sort="0" autoFilter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781"/>
  <sheetViews>
    <sheetView workbookViewId="0">
      <pane ySplit="1" topLeftCell="A2" activePane="bottomLeft" state="frozen"/>
      <selection pane="bottomLeft" activeCell="D8" sqref="D8"/>
    </sheetView>
  </sheetViews>
  <sheetFormatPr defaultRowHeight="12.75" x14ac:dyDescent="0.2"/>
  <cols>
    <col min="1" max="6" width="9.140625" style="122"/>
    <col min="7" max="7" width="9.140625" style="125"/>
    <col min="8" max="16384" width="9.140625" style="122"/>
  </cols>
  <sheetData>
    <row r="1" spans="1:8" x14ac:dyDescent="0.2">
      <c r="A1" s="123" t="s">
        <v>884</v>
      </c>
      <c r="B1" s="123" t="s">
        <v>885</v>
      </c>
      <c r="C1" s="123" t="s">
        <v>3</v>
      </c>
      <c r="D1" s="123" t="s">
        <v>886</v>
      </c>
      <c r="E1" s="124" t="s">
        <v>887</v>
      </c>
      <c r="F1" s="123" t="s">
        <v>123</v>
      </c>
      <c r="G1" s="125" t="str">
        <f>Pairings!B1</f>
        <v>Round</v>
      </c>
      <c r="H1" s="123" t="s">
        <v>888</v>
      </c>
    </row>
    <row r="2" spans="1:8" x14ac:dyDescent="0.2">
      <c r="A2" s="132" t="e">
        <f ca="1">IF(ISNUMBER($G2),INDEX(PlayerDetails!$B:$B,VLOOKUP(ResultsInput!D2,TeamDeclarations!$B$3:$J$418,6+$G2)),"")</f>
        <v>#N/A</v>
      </c>
      <c r="B2" s="132" t="e">
        <f ca="1">IF(ISNUMBER($G2),INDEX(PlayerDetails!$B:$B,VLOOKUP(ResultsInput!E2,TeamDeclarations!$B$3:$J$418,6+$G2)),"")</f>
        <v>#N/A</v>
      </c>
      <c r="C2" s="132" t="str">
        <f>IF(ISNUMBER($G2),VLOOKUP(ResultsInput!C2,ResultsInput!$I$3:$L$6,4,FALSE),"")</f>
        <v>01</v>
      </c>
      <c r="D2" s="132" t="str">
        <f t="shared" ref="D2:D65" si="0">IF(ISNUMBER($G2),"W","")</f>
        <v>W</v>
      </c>
      <c r="E2" s="132"/>
      <c r="F2" s="132"/>
      <c r="G2" s="133">
        <f>Pairings!B2</f>
        <v>1</v>
      </c>
    </row>
    <row r="3" spans="1:8" x14ac:dyDescent="0.2">
      <c r="A3" s="132" t="e">
        <f ca="1">IF(ISNUMBER($G3),INDEX(PlayerDetails!$B:$B,VLOOKUP(ResultsInput!D3,TeamDeclarations!$B$3:$J$418,6+$G3)),"")</f>
        <v>#N/A</v>
      </c>
      <c r="B3" s="132" t="e">
        <f ca="1">IF(ISNUMBER($G3),INDEX(PlayerDetails!$B:$B,VLOOKUP(ResultsInput!E3,TeamDeclarations!$B$3:$J$418,6+$G3)),"")</f>
        <v>#N/A</v>
      </c>
      <c r="C3" s="132" t="str">
        <f>IF(ISNUMBER($G3),VLOOKUP(ResultsInput!C3,ResultsInput!$I$3:$L$6,4,FALSE),"")</f>
        <v>01</v>
      </c>
      <c r="D3" s="132" t="str">
        <f t="shared" si="0"/>
        <v>W</v>
      </c>
      <c r="E3" s="132"/>
      <c r="F3" s="132"/>
      <c r="G3" s="133">
        <f>Pairings!B3</f>
        <v>1</v>
      </c>
    </row>
    <row r="4" spans="1:8" x14ac:dyDescent="0.2">
      <c r="A4" s="132" t="e">
        <f ca="1">IF(ISNUMBER($G4),INDEX(PlayerDetails!$B:$B,VLOOKUP(ResultsInput!D4,TeamDeclarations!$B$3:$J$418,6+$G4)),"")</f>
        <v>#N/A</v>
      </c>
      <c r="B4" s="132" t="e">
        <f ca="1">IF(ISNUMBER($G4),INDEX(PlayerDetails!$B:$B,VLOOKUP(ResultsInput!E4,TeamDeclarations!$B$3:$J$418,6+$G4)),"")</f>
        <v>#N/A</v>
      </c>
      <c r="C4" s="132" t="str">
        <f>IF(ISNUMBER($G4),VLOOKUP(ResultsInput!C4,ResultsInput!$I$3:$L$6,4,FALSE),"")</f>
        <v>01</v>
      </c>
      <c r="D4" s="132" t="str">
        <f t="shared" si="0"/>
        <v>W</v>
      </c>
      <c r="E4" s="132"/>
      <c r="F4" s="132"/>
      <c r="G4" s="133">
        <f>Pairings!B4</f>
        <v>1</v>
      </c>
    </row>
    <row r="5" spans="1:8" x14ac:dyDescent="0.2">
      <c r="A5" s="132" t="e">
        <f ca="1">IF(ISNUMBER($G5),INDEX(PlayerDetails!$B:$B,VLOOKUP(ResultsInput!D5,TeamDeclarations!$B$3:$J$418,6+$G5)),"")</f>
        <v>#N/A</v>
      </c>
      <c r="B5" s="132" t="e">
        <f ca="1">IF(ISNUMBER($G5),INDEX(PlayerDetails!$B:$B,VLOOKUP(ResultsInput!E5,TeamDeclarations!$B$3:$J$418,6+$G5)),"")</f>
        <v>#N/A</v>
      </c>
      <c r="C5" s="132" t="str">
        <f>IF(ISNUMBER($G5),VLOOKUP(ResultsInput!C5,ResultsInput!$I$3:$L$6,4,FALSE),"")</f>
        <v>01</v>
      </c>
      <c r="D5" s="132" t="str">
        <f t="shared" si="0"/>
        <v>W</v>
      </c>
      <c r="E5" s="132"/>
      <c r="F5" s="132"/>
      <c r="G5" s="133">
        <f>Pairings!B5</f>
        <v>1</v>
      </c>
    </row>
    <row r="6" spans="1:8" x14ac:dyDescent="0.2">
      <c r="A6" s="132" t="e">
        <f ca="1">IF(ISNUMBER($G6),INDEX(PlayerDetails!$B:$B,VLOOKUP(ResultsInput!D6,TeamDeclarations!$B$3:$J$418,6+$G6)),"")</f>
        <v>#N/A</v>
      </c>
      <c r="B6" s="132" t="e">
        <f ca="1">IF(ISNUMBER($G6),INDEX(PlayerDetails!$B:$B,VLOOKUP(ResultsInput!E6,TeamDeclarations!$B$3:$J$418,6+$G6)),"")</f>
        <v>#N/A</v>
      </c>
      <c r="C6" s="132" t="str">
        <f>IF(ISNUMBER($G6),VLOOKUP(ResultsInput!C6,ResultsInput!$I$3:$L$6,4,FALSE),"")</f>
        <v>01</v>
      </c>
      <c r="D6" s="132" t="str">
        <f t="shared" si="0"/>
        <v>W</v>
      </c>
      <c r="E6" s="132"/>
      <c r="F6" s="132"/>
      <c r="G6" s="133">
        <f>Pairings!B6</f>
        <v>1</v>
      </c>
    </row>
    <row r="7" spans="1:8" x14ac:dyDescent="0.2">
      <c r="A7" s="132" t="e">
        <f ca="1">IF(ISNUMBER($G7),INDEX(PlayerDetails!$B:$B,VLOOKUP(ResultsInput!D7,TeamDeclarations!$B$3:$J$418,6+$G7)),"")</f>
        <v>#N/A</v>
      </c>
      <c r="B7" s="132" t="e">
        <f ca="1">IF(ISNUMBER($G7),INDEX(PlayerDetails!$B:$B,VLOOKUP(ResultsInput!E7,TeamDeclarations!$B$3:$J$418,6+$G7)),"")</f>
        <v>#N/A</v>
      </c>
      <c r="C7" s="132" t="str">
        <f>IF(ISNUMBER($G7),VLOOKUP(ResultsInput!C7,ResultsInput!$I$3:$L$6,4,FALSE),"")</f>
        <v>01</v>
      </c>
      <c r="D7" s="132" t="str">
        <f t="shared" si="0"/>
        <v>W</v>
      </c>
      <c r="E7" s="132"/>
      <c r="F7" s="132"/>
      <c r="G7" s="133">
        <f>Pairings!B7</f>
        <v>1</v>
      </c>
    </row>
    <row r="8" spans="1:8" x14ac:dyDescent="0.2">
      <c r="A8" s="132" t="e">
        <f ca="1">IF(ISNUMBER($G8),INDEX(PlayerDetails!$B:$B,VLOOKUP(ResultsInput!D8,TeamDeclarations!$B$3:$J$418,6+$G8)),"")</f>
        <v>#N/A</v>
      </c>
      <c r="B8" s="132" t="e">
        <f ca="1">IF(ISNUMBER($G8),INDEX(PlayerDetails!$B:$B,VLOOKUP(ResultsInput!E8,TeamDeclarations!$B$3:$J$418,6+$G8)),"")</f>
        <v>#N/A</v>
      </c>
      <c r="C8" s="132" t="str">
        <f>IF(ISNUMBER($G8),VLOOKUP(ResultsInput!C8,ResultsInput!$I$3:$L$6,4,FALSE),"")</f>
        <v>01</v>
      </c>
      <c r="D8" s="132" t="str">
        <f t="shared" si="0"/>
        <v>W</v>
      </c>
      <c r="E8" s="132"/>
      <c r="F8" s="132"/>
      <c r="G8" s="133">
        <f>Pairings!B8</f>
        <v>1</v>
      </c>
    </row>
    <row r="9" spans="1:8" x14ac:dyDescent="0.2">
      <c r="A9" s="132" t="e">
        <f ca="1">IF(ISNUMBER($G9),INDEX(PlayerDetails!$B:$B,VLOOKUP(ResultsInput!D9,TeamDeclarations!$B$3:$J$418,6+$G9)),"")</f>
        <v>#N/A</v>
      </c>
      <c r="B9" s="132" t="e">
        <f ca="1">IF(ISNUMBER($G9),INDEX(PlayerDetails!$B:$B,VLOOKUP(ResultsInput!E9,TeamDeclarations!$B$3:$J$418,6+$G9)),"")</f>
        <v>#N/A</v>
      </c>
      <c r="C9" s="132" t="str">
        <f>IF(ISNUMBER($G9),VLOOKUP(ResultsInput!C9,ResultsInput!$I$3:$L$6,4,FALSE),"")</f>
        <v>01</v>
      </c>
      <c r="D9" s="132" t="str">
        <f t="shared" si="0"/>
        <v>W</v>
      </c>
      <c r="E9" s="132"/>
      <c r="F9" s="132"/>
      <c r="G9" s="133">
        <f>Pairings!B9</f>
        <v>1</v>
      </c>
    </row>
    <row r="10" spans="1:8" x14ac:dyDescent="0.2">
      <c r="A10" s="132" t="e">
        <f ca="1">IF(ISNUMBER($G10),INDEX(PlayerDetails!$B:$B,VLOOKUP(ResultsInput!D10,TeamDeclarations!$B$3:$J$418,6+$G10)),"")</f>
        <v>#N/A</v>
      </c>
      <c r="B10" s="132" t="e">
        <f ca="1">IF(ISNUMBER($G10),INDEX(PlayerDetails!$B:$B,VLOOKUP(ResultsInput!E10,TeamDeclarations!$B$3:$J$418,6+$G10)),"")</f>
        <v>#N/A</v>
      </c>
      <c r="C10" s="132" t="str">
        <f>IF(ISNUMBER($G10),VLOOKUP(ResultsInput!C10,ResultsInput!$I$3:$L$6,4,FALSE),"")</f>
        <v>01</v>
      </c>
      <c r="D10" s="132" t="str">
        <f t="shared" si="0"/>
        <v>W</v>
      </c>
      <c r="E10" s="132"/>
      <c r="F10" s="132"/>
      <c r="G10" s="133">
        <f>Pairings!B10</f>
        <v>1</v>
      </c>
    </row>
    <row r="11" spans="1:8" x14ac:dyDescent="0.2">
      <c r="A11" s="132" t="e">
        <f ca="1">IF(ISNUMBER($G11),INDEX(PlayerDetails!$B:$B,VLOOKUP(ResultsInput!D11,TeamDeclarations!$B$3:$J$418,6+$G11)),"")</f>
        <v>#N/A</v>
      </c>
      <c r="B11" s="132" t="e">
        <f ca="1">IF(ISNUMBER($G11),INDEX(PlayerDetails!$B:$B,VLOOKUP(ResultsInput!E11,TeamDeclarations!$B$3:$J$418,6+$G11)),"")</f>
        <v>#N/A</v>
      </c>
      <c r="C11" s="132" t="str">
        <f>IF(ISNUMBER($G11),VLOOKUP(ResultsInput!C11,ResultsInput!$I$3:$L$6,4,FALSE),"")</f>
        <v>01</v>
      </c>
      <c r="D11" s="132" t="str">
        <f t="shared" si="0"/>
        <v>W</v>
      </c>
      <c r="E11" s="132"/>
      <c r="F11" s="132"/>
      <c r="G11" s="133">
        <f>Pairings!B11</f>
        <v>1</v>
      </c>
    </row>
    <row r="12" spans="1:8" x14ac:dyDescent="0.2">
      <c r="A12" s="132" t="e">
        <f ca="1">IF(ISNUMBER($G12),INDEX(PlayerDetails!$B:$B,VLOOKUP(ResultsInput!D12,TeamDeclarations!$B$3:$J$418,6+$G12)),"")</f>
        <v>#N/A</v>
      </c>
      <c r="B12" s="132" t="e">
        <f ca="1">IF(ISNUMBER($G12),INDEX(PlayerDetails!$B:$B,VLOOKUP(ResultsInput!E12,TeamDeclarations!$B$3:$J$418,6+$G12)),"")</f>
        <v>#N/A</v>
      </c>
      <c r="C12" s="132" t="str">
        <f>IF(ISNUMBER($G12),VLOOKUP(ResultsInput!C12,ResultsInput!$I$3:$L$6,4,FALSE),"")</f>
        <v>01</v>
      </c>
      <c r="D12" s="132" t="str">
        <f t="shared" si="0"/>
        <v>W</v>
      </c>
      <c r="E12" s="132"/>
      <c r="F12" s="132"/>
      <c r="G12" s="133">
        <f>Pairings!B12</f>
        <v>1</v>
      </c>
    </row>
    <row r="13" spans="1:8" x14ac:dyDescent="0.2">
      <c r="A13" s="132" t="e">
        <f ca="1">IF(ISNUMBER($G13),INDEX(PlayerDetails!$B:$B,VLOOKUP(ResultsInput!D13,TeamDeclarations!$B$3:$J$418,6+$G13)),"")</f>
        <v>#N/A</v>
      </c>
      <c r="B13" s="132" t="e">
        <f ca="1">IF(ISNUMBER($G13),INDEX(PlayerDetails!$B:$B,VLOOKUP(ResultsInput!E13,TeamDeclarations!$B$3:$J$418,6+$G13)),"")</f>
        <v>#N/A</v>
      </c>
      <c r="C13" s="132" t="str">
        <f>IF(ISNUMBER($G13),VLOOKUP(ResultsInput!C13,ResultsInput!$I$3:$L$6,4,FALSE),"")</f>
        <v>01</v>
      </c>
      <c r="D13" s="132" t="str">
        <f t="shared" si="0"/>
        <v>W</v>
      </c>
      <c r="E13" s="132"/>
      <c r="F13" s="132"/>
      <c r="G13" s="133">
        <f>Pairings!B13</f>
        <v>1</v>
      </c>
    </row>
    <row r="14" spans="1:8" x14ac:dyDescent="0.2">
      <c r="A14" s="132" t="e">
        <f ca="1">IF(ISNUMBER($G14),INDEX(PlayerDetails!$B:$B,VLOOKUP(ResultsInput!D14,TeamDeclarations!$B$3:$J$418,6+$G14)),"")</f>
        <v>#N/A</v>
      </c>
      <c r="B14" s="132" t="e">
        <f ca="1">IF(ISNUMBER($G14),INDEX(PlayerDetails!$B:$B,VLOOKUP(ResultsInput!E14,TeamDeclarations!$B$3:$J$418,6+$G14)),"")</f>
        <v>#N/A</v>
      </c>
      <c r="C14" s="132" t="str">
        <f>IF(ISNUMBER($G14),VLOOKUP(ResultsInput!C14,ResultsInput!$I$3:$L$6,4,FALSE),"")</f>
        <v>01</v>
      </c>
      <c r="D14" s="132" t="str">
        <f t="shared" si="0"/>
        <v>W</v>
      </c>
      <c r="E14" s="132"/>
      <c r="F14" s="132"/>
      <c r="G14" s="133">
        <f>Pairings!B14</f>
        <v>1</v>
      </c>
    </row>
    <row r="15" spans="1:8" x14ac:dyDescent="0.2">
      <c r="A15" s="132" t="e">
        <f ca="1">IF(ISNUMBER($G15),INDEX(PlayerDetails!$B:$B,VLOOKUP(ResultsInput!D15,TeamDeclarations!$B$3:$J$418,6+$G15)),"")</f>
        <v>#N/A</v>
      </c>
      <c r="B15" s="132" t="e">
        <f ca="1">IF(ISNUMBER($G15),INDEX(PlayerDetails!$B:$B,VLOOKUP(ResultsInput!E15,TeamDeclarations!$B$3:$J$418,6+$G15)),"")</f>
        <v>#N/A</v>
      </c>
      <c r="C15" s="132" t="str">
        <f>IF(ISNUMBER($G15),VLOOKUP(ResultsInput!C15,ResultsInput!$I$3:$L$6,4,FALSE),"")</f>
        <v>01</v>
      </c>
      <c r="D15" s="132" t="str">
        <f t="shared" si="0"/>
        <v>W</v>
      </c>
      <c r="E15" s="132"/>
      <c r="F15" s="132"/>
      <c r="G15" s="133">
        <f>Pairings!B15</f>
        <v>1</v>
      </c>
    </row>
    <row r="16" spans="1:8" x14ac:dyDescent="0.2">
      <c r="A16" s="132" t="e">
        <f ca="1">IF(ISNUMBER($G16),INDEX(PlayerDetails!$B:$B,VLOOKUP(ResultsInput!D16,TeamDeclarations!$B$3:$J$418,6+$G16)),"")</f>
        <v>#N/A</v>
      </c>
      <c r="B16" s="132" t="e">
        <f ca="1">IF(ISNUMBER($G16),INDEX(PlayerDetails!$B:$B,VLOOKUP(ResultsInput!E16,TeamDeclarations!$B$3:$J$418,6+$G16)),"")</f>
        <v>#N/A</v>
      </c>
      <c r="C16" s="132" t="str">
        <f>IF(ISNUMBER($G16),VLOOKUP(ResultsInput!C16,ResultsInput!$I$3:$L$6,4,FALSE),"")</f>
        <v>01</v>
      </c>
      <c r="D16" s="132" t="str">
        <f t="shared" si="0"/>
        <v>W</v>
      </c>
      <c r="E16" s="132"/>
      <c r="F16" s="132"/>
      <c r="G16" s="133">
        <f>Pairings!B16</f>
        <v>1</v>
      </c>
    </row>
    <row r="17" spans="1:7" x14ac:dyDescent="0.2">
      <c r="A17" s="132" t="e">
        <f ca="1">IF(ISNUMBER($G17),INDEX(PlayerDetails!$B:$B,VLOOKUP(ResultsInput!D17,TeamDeclarations!$B$3:$J$418,6+$G17)),"")</f>
        <v>#N/A</v>
      </c>
      <c r="B17" s="132" t="e">
        <f ca="1">IF(ISNUMBER($G17),INDEX(PlayerDetails!$B:$B,VLOOKUP(ResultsInput!E17,TeamDeclarations!$B$3:$J$418,6+$G17)),"")</f>
        <v>#N/A</v>
      </c>
      <c r="C17" s="132" t="str">
        <f>IF(ISNUMBER($G17),VLOOKUP(ResultsInput!C17,ResultsInput!$I$3:$L$6,4,FALSE),"")</f>
        <v>01</v>
      </c>
      <c r="D17" s="132" t="str">
        <f t="shared" si="0"/>
        <v>W</v>
      </c>
      <c r="E17" s="132"/>
      <c r="F17" s="132"/>
      <c r="G17" s="133">
        <f>Pairings!B17</f>
        <v>1</v>
      </c>
    </row>
    <row r="18" spans="1:7" x14ac:dyDescent="0.2">
      <c r="A18" s="132" t="e">
        <f ca="1">IF(ISNUMBER($G18),INDEX(PlayerDetails!$B:$B,VLOOKUP(ResultsInput!D18,TeamDeclarations!$B$3:$J$418,6+$G18)),"")</f>
        <v>#N/A</v>
      </c>
      <c r="B18" s="132" t="e">
        <f ca="1">IF(ISNUMBER($G18),INDEX(PlayerDetails!$B:$B,VLOOKUP(ResultsInput!E18,TeamDeclarations!$B$3:$J$418,6+$G18)),"")</f>
        <v>#N/A</v>
      </c>
      <c r="C18" s="132" t="str">
        <f>IF(ISNUMBER($G18),VLOOKUP(ResultsInput!C18,ResultsInput!$I$3:$L$6,4,FALSE),"")</f>
        <v>01</v>
      </c>
      <c r="D18" s="132" t="str">
        <f t="shared" si="0"/>
        <v>W</v>
      </c>
      <c r="E18" s="132"/>
      <c r="F18" s="132"/>
      <c r="G18" s="133">
        <f>Pairings!B18</f>
        <v>1</v>
      </c>
    </row>
    <row r="19" spans="1:7" x14ac:dyDescent="0.2">
      <c r="A19" s="132" t="e">
        <f ca="1">IF(ISNUMBER($G19),INDEX(PlayerDetails!$B:$B,VLOOKUP(ResultsInput!D19,TeamDeclarations!$B$3:$J$418,6+$G19)),"")</f>
        <v>#N/A</v>
      </c>
      <c r="B19" s="132" t="e">
        <f ca="1">IF(ISNUMBER($G19),INDEX(PlayerDetails!$B:$B,VLOOKUP(ResultsInput!E19,TeamDeclarations!$B$3:$J$418,6+$G19)),"")</f>
        <v>#N/A</v>
      </c>
      <c r="C19" s="132" t="str">
        <f>IF(ISNUMBER($G19),VLOOKUP(ResultsInput!C19,ResultsInput!$I$3:$L$6,4,FALSE),"")</f>
        <v>01</v>
      </c>
      <c r="D19" s="132" t="str">
        <f t="shared" si="0"/>
        <v>W</v>
      </c>
      <c r="E19" s="132"/>
      <c r="F19" s="132"/>
      <c r="G19" s="133">
        <f>Pairings!B19</f>
        <v>1</v>
      </c>
    </row>
    <row r="20" spans="1:7" x14ac:dyDescent="0.2">
      <c r="A20" s="132" t="e">
        <f ca="1">IF(ISNUMBER($G20),INDEX(PlayerDetails!$B:$B,VLOOKUP(ResultsInput!D20,TeamDeclarations!$B$3:$J$418,6+$G20)),"")</f>
        <v>#N/A</v>
      </c>
      <c r="B20" s="132" t="e">
        <f ca="1">IF(ISNUMBER($G20),INDEX(PlayerDetails!$B:$B,VLOOKUP(ResultsInput!E20,TeamDeclarations!$B$3:$J$418,6+$G20)),"")</f>
        <v>#N/A</v>
      </c>
      <c r="C20" s="132" t="str">
        <f>IF(ISNUMBER($G20),VLOOKUP(ResultsInput!C20,ResultsInput!$I$3:$L$6,4,FALSE),"")</f>
        <v>01</v>
      </c>
      <c r="D20" s="132" t="str">
        <f t="shared" si="0"/>
        <v>W</v>
      </c>
      <c r="E20" s="132"/>
      <c r="F20" s="132"/>
      <c r="G20" s="133">
        <f>Pairings!B20</f>
        <v>1</v>
      </c>
    </row>
    <row r="21" spans="1:7" x14ac:dyDescent="0.2">
      <c r="A21" s="132" t="e">
        <f ca="1">IF(ISNUMBER($G21),INDEX(PlayerDetails!$B:$B,VLOOKUP(ResultsInput!D21,TeamDeclarations!$B$3:$J$418,6+$G21)),"")</f>
        <v>#N/A</v>
      </c>
      <c r="B21" s="132" t="e">
        <f ca="1">IF(ISNUMBER($G21),INDEX(PlayerDetails!$B:$B,VLOOKUP(ResultsInput!E21,TeamDeclarations!$B$3:$J$418,6+$G21)),"")</f>
        <v>#N/A</v>
      </c>
      <c r="C21" s="132" t="str">
        <f>IF(ISNUMBER($G21),VLOOKUP(ResultsInput!C21,ResultsInput!$I$3:$L$6,4,FALSE),"")</f>
        <v>01</v>
      </c>
      <c r="D21" s="132" t="str">
        <f t="shared" si="0"/>
        <v>W</v>
      </c>
      <c r="E21" s="132"/>
      <c r="F21" s="132"/>
      <c r="G21" s="133">
        <f>Pairings!B21</f>
        <v>1</v>
      </c>
    </row>
    <row r="22" spans="1:7" x14ac:dyDescent="0.2">
      <c r="A22" s="132" t="e">
        <f ca="1">IF(ISNUMBER($G22),INDEX(PlayerDetails!$B:$B,VLOOKUP(ResultsInput!D22,TeamDeclarations!$B$3:$J$418,6+$G22)),"")</f>
        <v>#N/A</v>
      </c>
      <c r="B22" s="132" t="e">
        <f ca="1">IF(ISNUMBER($G22),INDEX(PlayerDetails!$B:$B,VLOOKUP(ResultsInput!E22,TeamDeclarations!$B$3:$J$418,6+$G22)),"")</f>
        <v>#N/A</v>
      </c>
      <c r="C22" s="132" t="str">
        <f>IF(ISNUMBER($G22),VLOOKUP(ResultsInput!C22,ResultsInput!$I$3:$L$6,4,FALSE),"")</f>
        <v>01</v>
      </c>
      <c r="D22" s="132" t="str">
        <f t="shared" si="0"/>
        <v>W</v>
      </c>
      <c r="E22" s="132"/>
      <c r="F22" s="132"/>
      <c r="G22" s="133">
        <f>Pairings!B22</f>
        <v>1</v>
      </c>
    </row>
    <row r="23" spans="1:7" x14ac:dyDescent="0.2">
      <c r="A23" s="132" t="e">
        <f ca="1">IF(ISNUMBER($G23),INDEX(PlayerDetails!$B:$B,VLOOKUP(ResultsInput!D23,TeamDeclarations!$B$3:$J$418,6+$G23)),"")</f>
        <v>#N/A</v>
      </c>
      <c r="B23" s="132" t="e">
        <f ca="1">IF(ISNUMBER($G23),INDEX(PlayerDetails!$B:$B,VLOOKUP(ResultsInput!E23,TeamDeclarations!$B$3:$J$418,6+$G23)),"")</f>
        <v>#N/A</v>
      </c>
      <c r="C23" s="132" t="str">
        <f>IF(ISNUMBER($G23),VLOOKUP(ResultsInput!C23,ResultsInput!$I$3:$L$6,4,FALSE),"")</f>
        <v>01</v>
      </c>
      <c r="D23" s="132" t="str">
        <f t="shared" si="0"/>
        <v>W</v>
      </c>
      <c r="E23" s="132"/>
      <c r="F23" s="132"/>
      <c r="G23" s="133">
        <f>Pairings!B23</f>
        <v>1</v>
      </c>
    </row>
    <row r="24" spans="1:7" x14ac:dyDescent="0.2">
      <c r="A24" s="132" t="e">
        <f ca="1">IF(ISNUMBER($G24),INDEX(PlayerDetails!$B:$B,VLOOKUP(ResultsInput!D24,TeamDeclarations!$B$3:$J$418,6+$G24)),"")</f>
        <v>#N/A</v>
      </c>
      <c r="B24" s="132" t="e">
        <f ca="1">IF(ISNUMBER($G24),INDEX(PlayerDetails!$B:$B,VLOOKUP(ResultsInput!E24,TeamDeclarations!$B$3:$J$418,6+$G24)),"")</f>
        <v>#N/A</v>
      </c>
      <c r="C24" s="132" t="str">
        <f>IF(ISNUMBER($G24),VLOOKUP(ResultsInput!C24,ResultsInput!$I$3:$L$6,4,FALSE),"")</f>
        <v>01</v>
      </c>
      <c r="D24" s="132" t="str">
        <f t="shared" si="0"/>
        <v>W</v>
      </c>
      <c r="E24" s="132"/>
      <c r="F24" s="132"/>
      <c r="G24" s="133">
        <f>Pairings!B24</f>
        <v>1</v>
      </c>
    </row>
    <row r="25" spans="1:7" x14ac:dyDescent="0.2">
      <c r="A25" s="132" t="e">
        <f ca="1">IF(ISNUMBER($G25),INDEX(PlayerDetails!$B:$B,VLOOKUP(ResultsInput!D25,TeamDeclarations!$B$3:$J$418,6+$G25)),"")</f>
        <v>#N/A</v>
      </c>
      <c r="B25" s="132" t="e">
        <f ca="1">IF(ISNUMBER($G25),INDEX(PlayerDetails!$B:$B,VLOOKUP(ResultsInput!E25,TeamDeclarations!$B$3:$J$418,6+$G25)),"")</f>
        <v>#N/A</v>
      </c>
      <c r="C25" s="132" t="str">
        <f>IF(ISNUMBER($G25),VLOOKUP(ResultsInput!C25,ResultsInput!$I$3:$L$6,4,FALSE),"")</f>
        <v>01</v>
      </c>
      <c r="D25" s="132" t="str">
        <f t="shared" si="0"/>
        <v>W</v>
      </c>
      <c r="E25" s="132"/>
      <c r="F25" s="132"/>
      <c r="G25" s="133">
        <f>Pairings!B25</f>
        <v>1</v>
      </c>
    </row>
    <row r="26" spans="1:7" x14ac:dyDescent="0.2">
      <c r="A26" s="132" t="e">
        <f ca="1">IF(ISNUMBER($G26),INDEX(PlayerDetails!$B:$B,VLOOKUP(ResultsInput!D26,TeamDeclarations!$B$3:$J$418,6+$G26)),"")</f>
        <v>#N/A</v>
      </c>
      <c r="B26" s="132" t="e">
        <f ca="1">IF(ISNUMBER($G26),INDEX(PlayerDetails!$B:$B,VLOOKUP(ResultsInput!E26,TeamDeclarations!$B$3:$J$418,6+$G26)),"")</f>
        <v>#N/A</v>
      </c>
      <c r="C26" s="132" t="str">
        <f>IF(ISNUMBER($G26),VLOOKUP(ResultsInput!C26,ResultsInput!$I$3:$L$6,4,FALSE),"")</f>
        <v>01</v>
      </c>
      <c r="D26" s="132" t="str">
        <f t="shared" si="0"/>
        <v>W</v>
      </c>
      <c r="E26" s="132"/>
      <c r="F26" s="132"/>
      <c r="G26" s="133">
        <f>Pairings!B26</f>
        <v>1</v>
      </c>
    </row>
    <row r="27" spans="1:7" x14ac:dyDescent="0.2">
      <c r="A27" s="132" t="e">
        <f ca="1">IF(ISNUMBER($G27),INDEX(PlayerDetails!$B:$B,VLOOKUP(ResultsInput!D27,TeamDeclarations!$B$3:$J$418,6+$G27)),"")</f>
        <v>#N/A</v>
      </c>
      <c r="B27" s="132" t="e">
        <f ca="1">IF(ISNUMBER($G27),INDEX(PlayerDetails!$B:$B,VLOOKUP(ResultsInput!E27,TeamDeclarations!$B$3:$J$418,6+$G27)),"")</f>
        <v>#N/A</v>
      </c>
      <c r="C27" s="132" t="str">
        <f>IF(ISNUMBER($G27),VLOOKUP(ResultsInput!C27,ResultsInput!$I$3:$L$6,4,FALSE),"")</f>
        <v>01</v>
      </c>
      <c r="D27" s="132" t="str">
        <f t="shared" si="0"/>
        <v>W</v>
      </c>
      <c r="E27" s="132"/>
      <c r="F27" s="132"/>
      <c r="G27" s="133">
        <f>Pairings!B27</f>
        <v>1</v>
      </c>
    </row>
    <row r="28" spans="1:7" x14ac:dyDescent="0.2">
      <c r="A28" s="132" t="e">
        <f ca="1">IF(ISNUMBER($G28),INDEX(PlayerDetails!$B:$B,VLOOKUP(ResultsInput!D28,TeamDeclarations!$B$3:$J$418,6+$G28)),"")</f>
        <v>#N/A</v>
      </c>
      <c r="B28" s="132" t="e">
        <f ca="1">IF(ISNUMBER($G28),INDEX(PlayerDetails!$B:$B,VLOOKUP(ResultsInput!E28,TeamDeclarations!$B$3:$J$418,6+$G28)),"")</f>
        <v>#N/A</v>
      </c>
      <c r="C28" s="132" t="str">
        <f>IF(ISNUMBER($G28),VLOOKUP(ResultsInput!C28,ResultsInput!$I$3:$L$6,4,FALSE),"")</f>
        <v>01</v>
      </c>
      <c r="D28" s="132" t="str">
        <f t="shared" si="0"/>
        <v>W</v>
      </c>
      <c r="E28" s="132"/>
      <c r="F28" s="132"/>
      <c r="G28" s="133">
        <f>Pairings!B28</f>
        <v>1</v>
      </c>
    </row>
    <row r="29" spans="1:7" x14ac:dyDescent="0.2">
      <c r="A29" s="132" t="e">
        <f ca="1">IF(ISNUMBER($G29),INDEX(PlayerDetails!$B:$B,VLOOKUP(ResultsInput!D29,TeamDeclarations!$B$3:$J$418,6+$G29)),"")</f>
        <v>#N/A</v>
      </c>
      <c r="B29" s="132" t="e">
        <f ca="1">IF(ISNUMBER($G29),INDEX(PlayerDetails!$B:$B,VLOOKUP(ResultsInput!E29,TeamDeclarations!$B$3:$J$418,6+$G29)),"")</f>
        <v>#N/A</v>
      </c>
      <c r="C29" s="132" t="str">
        <f>IF(ISNUMBER($G29),VLOOKUP(ResultsInput!C29,ResultsInput!$I$3:$L$6,4,FALSE),"")</f>
        <v>01</v>
      </c>
      <c r="D29" s="132" t="str">
        <f t="shared" si="0"/>
        <v>W</v>
      </c>
      <c r="E29" s="132"/>
      <c r="F29" s="132"/>
      <c r="G29" s="133">
        <f>Pairings!B29</f>
        <v>1</v>
      </c>
    </row>
    <row r="30" spans="1:7" x14ac:dyDescent="0.2">
      <c r="A30" s="132" t="e">
        <f ca="1">IF(ISNUMBER($G30),INDEX(PlayerDetails!$B:$B,VLOOKUP(ResultsInput!D30,TeamDeclarations!$B$3:$J$418,6+$G30)),"")</f>
        <v>#N/A</v>
      </c>
      <c r="B30" s="132" t="e">
        <f ca="1">IF(ISNUMBER($G30),INDEX(PlayerDetails!$B:$B,VLOOKUP(ResultsInput!E30,TeamDeclarations!$B$3:$J$418,6+$G30)),"")</f>
        <v>#N/A</v>
      </c>
      <c r="C30" s="132" t="str">
        <f>IF(ISNUMBER($G30),VLOOKUP(ResultsInput!C30,ResultsInput!$I$3:$L$6,4,FALSE),"")</f>
        <v>01</v>
      </c>
      <c r="D30" s="132" t="str">
        <f t="shared" si="0"/>
        <v>W</v>
      </c>
      <c r="E30" s="132"/>
      <c r="F30" s="132"/>
      <c r="G30" s="133">
        <f>Pairings!B30</f>
        <v>1</v>
      </c>
    </row>
    <row r="31" spans="1:7" x14ac:dyDescent="0.2">
      <c r="A31" s="132" t="e">
        <f ca="1">IF(ISNUMBER($G31),INDEX(PlayerDetails!$B:$B,VLOOKUP(ResultsInput!D31,TeamDeclarations!$B$3:$J$418,6+$G31)),"")</f>
        <v>#N/A</v>
      </c>
      <c r="B31" s="132" t="e">
        <f ca="1">IF(ISNUMBER($G31),INDEX(PlayerDetails!$B:$B,VLOOKUP(ResultsInput!E31,TeamDeclarations!$B$3:$J$418,6+$G31)),"")</f>
        <v>#N/A</v>
      </c>
      <c r="C31" s="132" t="str">
        <f>IF(ISNUMBER($G31),VLOOKUP(ResultsInput!C31,ResultsInput!$I$3:$L$6,4,FALSE),"")</f>
        <v>01</v>
      </c>
      <c r="D31" s="132" t="str">
        <f t="shared" si="0"/>
        <v>W</v>
      </c>
      <c r="E31" s="132"/>
      <c r="F31" s="132"/>
      <c r="G31" s="133">
        <f>Pairings!B31</f>
        <v>1</v>
      </c>
    </row>
    <row r="32" spans="1:7" x14ac:dyDescent="0.2">
      <c r="A32" s="132" t="e">
        <f ca="1">IF(ISNUMBER($G32),INDEX(PlayerDetails!$B:$B,VLOOKUP(ResultsInput!D32,TeamDeclarations!$B$3:$J$418,6+$G32)),"")</f>
        <v>#N/A</v>
      </c>
      <c r="B32" s="132" t="e">
        <f ca="1">IF(ISNUMBER($G32),INDEX(PlayerDetails!$B:$B,VLOOKUP(ResultsInput!E32,TeamDeclarations!$B$3:$J$418,6+$G32)),"")</f>
        <v>#N/A</v>
      </c>
      <c r="C32" s="132" t="str">
        <f>IF(ISNUMBER($G32),VLOOKUP(ResultsInput!C32,ResultsInput!$I$3:$L$6,4,FALSE),"")</f>
        <v>01</v>
      </c>
      <c r="D32" s="132" t="str">
        <f t="shared" si="0"/>
        <v>W</v>
      </c>
      <c r="E32" s="132"/>
      <c r="F32" s="132"/>
      <c r="G32" s="133">
        <f>Pairings!B32</f>
        <v>1</v>
      </c>
    </row>
    <row r="33" spans="1:7" x14ac:dyDescent="0.2">
      <c r="A33" s="132" t="e">
        <f ca="1">IF(ISNUMBER($G33),INDEX(PlayerDetails!$B:$B,VLOOKUP(ResultsInput!D33,TeamDeclarations!$B$3:$J$418,6+$G33)),"")</f>
        <v>#N/A</v>
      </c>
      <c r="B33" s="132" t="e">
        <f ca="1">IF(ISNUMBER($G33),INDEX(PlayerDetails!$B:$B,VLOOKUP(ResultsInput!E33,TeamDeclarations!$B$3:$J$418,6+$G33)),"")</f>
        <v>#N/A</v>
      </c>
      <c r="C33" s="132" t="str">
        <f>IF(ISNUMBER($G33),VLOOKUP(ResultsInput!C33,ResultsInput!$I$3:$L$6,4,FALSE),"")</f>
        <v>01</v>
      </c>
      <c r="D33" s="132" t="str">
        <f t="shared" si="0"/>
        <v>W</v>
      </c>
      <c r="E33" s="132"/>
      <c r="F33" s="132"/>
      <c r="G33" s="133">
        <f>Pairings!B33</f>
        <v>1</v>
      </c>
    </row>
    <row r="34" spans="1:7" x14ac:dyDescent="0.2">
      <c r="A34" s="132" t="e">
        <f ca="1">IF(ISNUMBER($G34),INDEX(PlayerDetails!$B:$B,VLOOKUP(ResultsInput!D34,TeamDeclarations!$B$3:$J$418,6+$G34)),"")</f>
        <v>#N/A</v>
      </c>
      <c r="B34" s="132" t="e">
        <f ca="1">IF(ISNUMBER($G34),INDEX(PlayerDetails!$B:$B,VLOOKUP(ResultsInput!E34,TeamDeclarations!$B$3:$J$418,6+$G34)),"")</f>
        <v>#N/A</v>
      </c>
      <c r="C34" s="132" t="str">
        <f>IF(ISNUMBER($G34),VLOOKUP(ResultsInput!C34,ResultsInput!$I$3:$L$6,4,FALSE),"")</f>
        <v>01</v>
      </c>
      <c r="D34" s="132" t="str">
        <f t="shared" si="0"/>
        <v>W</v>
      </c>
      <c r="E34" s="132"/>
      <c r="F34" s="132"/>
      <c r="G34" s="133">
        <f>Pairings!B34</f>
        <v>1</v>
      </c>
    </row>
    <row r="35" spans="1:7" x14ac:dyDescent="0.2">
      <c r="A35" s="132" t="e">
        <f ca="1">IF(ISNUMBER($G35),INDEX(PlayerDetails!$B:$B,VLOOKUP(ResultsInput!D35,TeamDeclarations!$B$3:$J$418,6+$G35)),"")</f>
        <v>#N/A</v>
      </c>
      <c r="B35" s="132" t="e">
        <f ca="1">IF(ISNUMBER($G35),INDEX(PlayerDetails!$B:$B,VLOOKUP(ResultsInput!E35,TeamDeclarations!$B$3:$J$418,6+$G35)),"")</f>
        <v>#N/A</v>
      </c>
      <c r="C35" s="132" t="str">
        <f>IF(ISNUMBER($G35),VLOOKUP(ResultsInput!C35,ResultsInput!$I$3:$L$6,4,FALSE),"")</f>
        <v>01</v>
      </c>
      <c r="D35" s="132" t="str">
        <f t="shared" si="0"/>
        <v>W</v>
      </c>
      <c r="E35" s="132"/>
      <c r="F35" s="132"/>
      <c r="G35" s="133">
        <f>Pairings!B35</f>
        <v>1</v>
      </c>
    </row>
    <row r="36" spans="1:7" x14ac:dyDescent="0.2">
      <c r="A36" s="132" t="e">
        <f ca="1">IF(ISNUMBER($G36),INDEX(PlayerDetails!$B:$B,VLOOKUP(ResultsInput!D36,TeamDeclarations!$B$3:$J$418,6+$G36)),"")</f>
        <v>#N/A</v>
      </c>
      <c r="B36" s="132" t="e">
        <f ca="1">IF(ISNUMBER($G36),INDEX(PlayerDetails!$B:$B,VLOOKUP(ResultsInput!E36,TeamDeclarations!$B$3:$J$418,6+$G36)),"")</f>
        <v>#N/A</v>
      </c>
      <c r="C36" s="132" t="str">
        <f>IF(ISNUMBER($G36),VLOOKUP(ResultsInput!C36,ResultsInput!$I$3:$L$6,4,FALSE),"")</f>
        <v>01</v>
      </c>
      <c r="D36" s="132" t="str">
        <f t="shared" si="0"/>
        <v>W</v>
      </c>
      <c r="E36" s="132"/>
      <c r="F36" s="132"/>
      <c r="G36" s="133">
        <f>Pairings!B36</f>
        <v>1</v>
      </c>
    </row>
    <row r="37" spans="1:7" x14ac:dyDescent="0.2">
      <c r="A37" s="132" t="e">
        <f ca="1">IF(ISNUMBER($G37),INDEX(PlayerDetails!$B:$B,VLOOKUP(ResultsInput!D37,TeamDeclarations!$B$3:$J$418,6+$G37)),"")</f>
        <v>#N/A</v>
      </c>
      <c r="B37" s="132" t="e">
        <f ca="1">IF(ISNUMBER($G37),INDEX(PlayerDetails!$B:$B,VLOOKUP(ResultsInput!E37,TeamDeclarations!$B$3:$J$418,6+$G37)),"")</f>
        <v>#N/A</v>
      </c>
      <c r="C37" s="132" t="str">
        <f>IF(ISNUMBER($G37),VLOOKUP(ResultsInput!C37,ResultsInput!$I$3:$L$6,4,FALSE),"")</f>
        <v>01</v>
      </c>
      <c r="D37" s="132" t="str">
        <f t="shared" si="0"/>
        <v>W</v>
      </c>
      <c r="E37" s="132"/>
      <c r="F37" s="132"/>
      <c r="G37" s="133">
        <f>Pairings!B37</f>
        <v>1</v>
      </c>
    </row>
    <row r="38" spans="1:7" x14ac:dyDescent="0.2">
      <c r="A38" s="132" t="e">
        <f ca="1">IF(ISNUMBER($G38),INDEX(PlayerDetails!$B:$B,VLOOKUP(ResultsInput!D38,TeamDeclarations!$B$3:$J$418,6+$G38)),"")</f>
        <v>#N/A</v>
      </c>
      <c r="B38" s="132" t="e">
        <f ca="1">IF(ISNUMBER($G38),INDEX(PlayerDetails!$B:$B,VLOOKUP(ResultsInput!E38,TeamDeclarations!$B$3:$J$418,6+$G38)),"")</f>
        <v>#N/A</v>
      </c>
      <c r="C38" s="132" t="str">
        <f>IF(ISNUMBER($G38),VLOOKUP(ResultsInput!C38,ResultsInput!$I$3:$L$6,4,FALSE),"")</f>
        <v>01</v>
      </c>
      <c r="D38" s="132" t="str">
        <f t="shared" si="0"/>
        <v>W</v>
      </c>
      <c r="E38" s="132"/>
      <c r="F38" s="132"/>
      <c r="G38" s="133">
        <f>Pairings!B38</f>
        <v>1</v>
      </c>
    </row>
    <row r="39" spans="1:7" x14ac:dyDescent="0.2">
      <c r="A39" s="132" t="e">
        <f ca="1">IF(ISNUMBER($G39),INDEX(PlayerDetails!$B:$B,VLOOKUP(ResultsInput!D39,TeamDeclarations!$B$3:$J$418,6+$G39)),"")</f>
        <v>#N/A</v>
      </c>
      <c r="B39" s="132" t="e">
        <f ca="1">IF(ISNUMBER($G39),INDEX(PlayerDetails!$B:$B,VLOOKUP(ResultsInput!E39,TeamDeclarations!$B$3:$J$418,6+$G39)),"")</f>
        <v>#N/A</v>
      </c>
      <c r="C39" s="132" t="str">
        <f>IF(ISNUMBER($G39),VLOOKUP(ResultsInput!C39,ResultsInput!$I$3:$L$6,4,FALSE),"")</f>
        <v>01</v>
      </c>
      <c r="D39" s="132" t="str">
        <f t="shared" si="0"/>
        <v>W</v>
      </c>
      <c r="E39" s="132"/>
      <c r="F39" s="132"/>
      <c r="G39" s="133">
        <f>Pairings!B39</f>
        <v>1</v>
      </c>
    </row>
    <row r="40" spans="1:7" x14ac:dyDescent="0.2">
      <c r="A40" s="132" t="e">
        <f ca="1">IF(ISNUMBER($G40),INDEX(PlayerDetails!$B:$B,VLOOKUP(ResultsInput!D40,TeamDeclarations!$B$3:$J$418,6+$G40)),"")</f>
        <v>#N/A</v>
      </c>
      <c r="B40" s="132" t="e">
        <f ca="1">IF(ISNUMBER($G40),INDEX(PlayerDetails!$B:$B,VLOOKUP(ResultsInput!E40,TeamDeclarations!$B$3:$J$418,6+$G40)),"")</f>
        <v>#N/A</v>
      </c>
      <c r="C40" s="132" t="str">
        <f>IF(ISNUMBER($G40),VLOOKUP(ResultsInput!C40,ResultsInput!$I$3:$L$6,4,FALSE),"")</f>
        <v>01</v>
      </c>
      <c r="D40" s="132" t="str">
        <f t="shared" si="0"/>
        <v>W</v>
      </c>
      <c r="E40" s="132"/>
      <c r="F40" s="132"/>
      <c r="G40" s="133">
        <f>Pairings!B40</f>
        <v>1</v>
      </c>
    </row>
    <row r="41" spans="1:7" x14ac:dyDescent="0.2">
      <c r="A41" s="132" t="e">
        <f ca="1">IF(ISNUMBER($G41),INDEX(PlayerDetails!$B:$B,VLOOKUP(ResultsInput!D41,TeamDeclarations!$B$3:$J$418,6+$G41)),"")</f>
        <v>#N/A</v>
      </c>
      <c r="B41" s="132" t="e">
        <f ca="1">IF(ISNUMBER($G41),INDEX(PlayerDetails!$B:$B,VLOOKUP(ResultsInput!E41,TeamDeclarations!$B$3:$J$418,6+$G41)),"")</f>
        <v>#N/A</v>
      </c>
      <c r="C41" s="132" t="str">
        <f>IF(ISNUMBER($G41),VLOOKUP(ResultsInput!C41,ResultsInput!$I$3:$L$6,4,FALSE),"")</f>
        <v>01</v>
      </c>
      <c r="D41" s="132" t="str">
        <f t="shared" si="0"/>
        <v>W</v>
      </c>
      <c r="E41" s="132"/>
      <c r="F41" s="132"/>
      <c r="G41" s="133">
        <f>Pairings!B41</f>
        <v>1</v>
      </c>
    </row>
    <row r="42" spans="1:7" x14ac:dyDescent="0.2">
      <c r="A42" s="132" t="e">
        <f ca="1">IF(ISNUMBER($G42),INDEX(PlayerDetails!$B:$B,VLOOKUP(ResultsInput!D42,TeamDeclarations!$B$3:$J$418,6+$G42)),"")</f>
        <v>#N/A</v>
      </c>
      <c r="B42" s="132" t="e">
        <f ca="1">IF(ISNUMBER($G42),INDEX(PlayerDetails!$B:$B,VLOOKUP(ResultsInput!E42,TeamDeclarations!$B$3:$J$418,6+$G42)),"")</f>
        <v>#N/A</v>
      </c>
      <c r="C42" s="132" t="str">
        <f>IF(ISNUMBER($G42),VLOOKUP(ResultsInput!C42,ResultsInput!$I$3:$L$6,4,FALSE),"")</f>
        <v>01</v>
      </c>
      <c r="D42" s="132" t="str">
        <f t="shared" si="0"/>
        <v>W</v>
      </c>
      <c r="E42" s="132"/>
      <c r="F42" s="132"/>
      <c r="G42" s="133">
        <f>Pairings!B42</f>
        <v>1</v>
      </c>
    </row>
    <row r="43" spans="1:7" x14ac:dyDescent="0.2">
      <c r="A43" s="132" t="e">
        <f ca="1">IF(ISNUMBER($G43),INDEX(PlayerDetails!$B:$B,VLOOKUP(ResultsInput!D43,TeamDeclarations!$B$3:$J$418,6+$G43)),"")</f>
        <v>#N/A</v>
      </c>
      <c r="B43" s="132" t="e">
        <f ca="1">IF(ISNUMBER($G43),INDEX(PlayerDetails!$B:$B,VLOOKUP(ResultsInput!E43,TeamDeclarations!$B$3:$J$418,6+$G43)),"")</f>
        <v>#N/A</v>
      </c>
      <c r="C43" s="132" t="str">
        <f>IF(ISNUMBER($G43),VLOOKUP(ResultsInput!C43,ResultsInput!$I$3:$L$6,4,FALSE),"")</f>
        <v>01</v>
      </c>
      <c r="D43" s="132" t="str">
        <f t="shared" si="0"/>
        <v>W</v>
      </c>
      <c r="E43" s="132"/>
      <c r="F43" s="132"/>
      <c r="G43" s="133">
        <f>Pairings!B43</f>
        <v>1</v>
      </c>
    </row>
    <row r="44" spans="1:7" x14ac:dyDescent="0.2">
      <c r="A44" s="132" t="e">
        <f ca="1">IF(ISNUMBER($G44),INDEX(PlayerDetails!$B:$B,VLOOKUP(ResultsInput!D44,TeamDeclarations!$B$3:$J$418,6+$G44)),"")</f>
        <v>#N/A</v>
      </c>
      <c r="B44" s="132" t="e">
        <f ca="1">IF(ISNUMBER($G44),INDEX(PlayerDetails!$B:$B,VLOOKUP(ResultsInput!E44,TeamDeclarations!$B$3:$J$418,6+$G44)),"")</f>
        <v>#N/A</v>
      </c>
      <c r="C44" s="132" t="str">
        <f>IF(ISNUMBER($G44),VLOOKUP(ResultsInput!C44,ResultsInput!$I$3:$L$6,4,FALSE),"")</f>
        <v>01</v>
      </c>
      <c r="D44" s="132" t="str">
        <f t="shared" si="0"/>
        <v>W</v>
      </c>
      <c r="E44" s="132"/>
      <c r="F44" s="132"/>
      <c r="G44" s="133">
        <f>Pairings!B44</f>
        <v>1</v>
      </c>
    </row>
    <row r="45" spans="1:7" x14ac:dyDescent="0.2">
      <c r="A45" s="132" t="e">
        <f ca="1">IF(ISNUMBER($G45),INDEX(PlayerDetails!$B:$B,VLOOKUP(ResultsInput!D45,TeamDeclarations!$B$3:$J$418,6+$G45)),"")</f>
        <v>#N/A</v>
      </c>
      <c r="B45" s="132" t="e">
        <f ca="1">IF(ISNUMBER($G45),INDEX(PlayerDetails!$B:$B,VLOOKUP(ResultsInput!E45,TeamDeclarations!$B$3:$J$418,6+$G45)),"")</f>
        <v>#N/A</v>
      </c>
      <c r="C45" s="132" t="str">
        <f>IF(ISNUMBER($G45),VLOOKUP(ResultsInput!C45,ResultsInput!$I$3:$L$6,4,FALSE),"")</f>
        <v>01</v>
      </c>
      <c r="D45" s="132" t="str">
        <f t="shared" si="0"/>
        <v>W</v>
      </c>
      <c r="E45" s="132"/>
      <c r="F45" s="132"/>
      <c r="G45" s="133">
        <f>Pairings!B45</f>
        <v>1</v>
      </c>
    </row>
    <row r="46" spans="1:7" x14ac:dyDescent="0.2">
      <c r="A46" s="132" t="e">
        <f ca="1">IF(ISNUMBER($G46),INDEX(PlayerDetails!$B:$B,VLOOKUP(ResultsInput!D46,TeamDeclarations!$B$3:$J$418,6+$G46)),"")</f>
        <v>#N/A</v>
      </c>
      <c r="B46" s="132" t="e">
        <f ca="1">IF(ISNUMBER($G46),INDEX(PlayerDetails!$B:$B,VLOOKUP(ResultsInput!E46,TeamDeclarations!$B$3:$J$418,6+$G46)),"")</f>
        <v>#N/A</v>
      </c>
      <c r="C46" s="132" t="str">
        <f>IF(ISNUMBER($G46),VLOOKUP(ResultsInput!C46,ResultsInput!$I$3:$L$6,4,FALSE),"")</f>
        <v>01</v>
      </c>
      <c r="D46" s="132" t="str">
        <f t="shared" si="0"/>
        <v>W</v>
      </c>
      <c r="E46" s="132"/>
      <c r="F46" s="132"/>
      <c r="G46" s="133">
        <f>Pairings!B46</f>
        <v>1</v>
      </c>
    </row>
    <row r="47" spans="1:7" x14ac:dyDescent="0.2">
      <c r="A47" s="132" t="e">
        <f ca="1">IF(ISNUMBER($G47),INDEX(PlayerDetails!$B:$B,VLOOKUP(ResultsInput!D47,TeamDeclarations!$B$3:$J$418,6+$G47)),"")</f>
        <v>#N/A</v>
      </c>
      <c r="B47" s="132" t="e">
        <f ca="1">IF(ISNUMBER($G47),INDEX(PlayerDetails!$B:$B,VLOOKUP(ResultsInput!E47,TeamDeclarations!$B$3:$J$418,6+$G47)),"")</f>
        <v>#N/A</v>
      </c>
      <c r="C47" s="132" t="str">
        <f>IF(ISNUMBER($G47),VLOOKUP(ResultsInput!C47,ResultsInput!$I$3:$L$6,4,FALSE),"")</f>
        <v>01</v>
      </c>
      <c r="D47" s="132" t="str">
        <f t="shared" si="0"/>
        <v>W</v>
      </c>
      <c r="E47" s="132"/>
      <c r="F47" s="132"/>
      <c r="G47" s="133">
        <f>Pairings!B47</f>
        <v>1</v>
      </c>
    </row>
    <row r="48" spans="1:7" x14ac:dyDescent="0.2">
      <c r="A48" s="132" t="e">
        <f ca="1">IF(ISNUMBER($G48),INDEX(PlayerDetails!$B:$B,VLOOKUP(ResultsInput!D48,TeamDeclarations!$B$3:$J$418,6+$G48)),"")</f>
        <v>#N/A</v>
      </c>
      <c r="B48" s="132" t="e">
        <f ca="1">IF(ISNUMBER($G48),INDEX(PlayerDetails!$B:$B,VLOOKUP(ResultsInput!E48,TeamDeclarations!$B$3:$J$418,6+$G48)),"")</f>
        <v>#N/A</v>
      </c>
      <c r="C48" s="132" t="str">
        <f>IF(ISNUMBER($G48),VLOOKUP(ResultsInput!C48,ResultsInput!$I$3:$L$6,4,FALSE),"")</f>
        <v>01</v>
      </c>
      <c r="D48" s="132" t="str">
        <f t="shared" si="0"/>
        <v>W</v>
      </c>
      <c r="E48" s="132"/>
      <c r="F48" s="132"/>
      <c r="G48" s="133">
        <f>Pairings!B48</f>
        <v>1</v>
      </c>
    </row>
    <row r="49" spans="1:7" x14ac:dyDescent="0.2">
      <c r="A49" s="132" t="e">
        <f ca="1">IF(ISNUMBER($G49),INDEX(PlayerDetails!$B:$B,VLOOKUP(ResultsInput!D49,TeamDeclarations!$B$3:$J$418,6+$G49)),"")</f>
        <v>#N/A</v>
      </c>
      <c r="B49" s="132" t="e">
        <f ca="1">IF(ISNUMBER($G49),INDEX(PlayerDetails!$B:$B,VLOOKUP(ResultsInput!E49,TeamDeclarations!$B$3:$J$418,6+$G49)),"")</f>
        <v>#N/A</v>
      </c>
      <c r="C49" s="132" t="str">
        <f>IF(ISNUMBER($G49),VLOOKUP(ResultsInput!C49,ResultsInput!$I$3:$L$6,4,FALSE),"")</f>
        <v>01</v>
      </c>
      <c r="D49" s="132" t="str">
        <f t="shared" si="0"/>
        <v>W</v>
      </c>
      <c r="E49" s="132"/>
      <c r="F49" s="132"/>
      <c r="G49" s="133">
        <f>Pairings!B49</f>
        <v>1</v>
      </c>
    </row>
    <row r="50" spans="1:7" x14ac:dyDescent="0.2">
      <c r="A50" s="132" t="e">
        <f ca="1">IF(ISNUMBER($G50),INDEX(PlayerDetails!$B:$B,VLOOKUP(ResultsInput!D50,TeamDeclarations!$B$3:$J$418,6+$G50)),"")</f>
        <v>#N/A</v>
      </c>
      <c r="B50" s="132" t="e">
        <f ca="1">IF(ISNUMBER($G50),INDEX(PlayerDetails!$B:$B,VLOOKUP(ResultsInput!E50,TeamDeclarations!$B$3:$J$418,6+$G50)),"")</f>
        <v>#N/A</v>
      </c>
      <c r="C50" s="132" t="str">
        <f>IF(ISNUMBER($G50),VLOOKUP(ResultsInput!C50,ResultsInput!$I$3:$L$6,4,FALSE),"")</f>
        <v>01</v>
      </c>
      <c r="D50" s="132" t="str">
        <f t="shared" si="0"/>
        <v>W</v>
      </c>
      <c r="E50" s="132"/>
      <c r="F50" s="132"/>
      <c r="G50" s="133">
        <f>Pairings!B50</f>
        <v>2</v>
      </c>
    </row>
    <row r="51" spans="1:7" x14ac:dyDescent="0.2">
      <c r="A51" s="132" t="e">
        <f ca="1">IF(ISNUMBER($G51),INDEX(PlayerDetails!$B:$B,VLOOKUP(ResultsInput!D51,TeamDeclarations!$B$3:$J$418,6+$G51)),"")</f>
        <v>#N/A</v>
      </c>
      <c r="B51" s="132" t="e">
        <f ca="1">IF(ISNUMBER($G51),INDEX(PlayerDetails!$B:$B,VLOOKUP(ResultsInput!E51,TeamDeclarations!$B$3:$J$418,6+$G51)),"")</f>
        <v>#N/A</v>
      </c>
      <c r="C51" s="132" t="str">
        <f>IF(ISNUMBER($G51),VLOOKUP(ResultsInput!C51,ResultsInput!$I$3:$L$6,4,FALSE),"")</f>
        <v>01</v>
      </c>
      <c r="D51" s="132" t="str">
        <f t="shared" si="0"/>
        <v>W</v>
      </c>
      <c r="E51" s="132"/>
      <c r="F51" s="132"/>
      <c r="G51" s="133">
        <f>Pairings!B51</f>
        <v>2</v>
      </c>
    </row>
    <row r="52" spans="1:7" x14ac:dyDescent="0.2">
      <c r="A52" s="132" t="e">
        <f ca="1">IF(ISNUMBER($G52),INDEX(PlayerDetails!$B:$B,VLOOKUP(ResultsInput!D52,TeamDeclarations!$B$3:$J$418,6+$G52)),"")</f>
        <v>#N/A</v>
      </c>
      <c r="B52" s="132" t="e">
        <f ca="1">IF(ISNUMBER($G52),INDEX(PlayerDetails!$B:$B,VLOOKUP(ResultsInput!E52,TeamDeclarations!$B$3:$J$418,6+$G52)),"")</f>
        <v>#N/A</v>
      </c>
      <c r="C52" s="132" t="str">
        <f>IF(ISNUMBER($G52),VLOOKUP(ResultsInput!C52,ResultsInput!$I$3:$L$6,4,FALSE),"")</f>
        <v>01</v>
      </c>
      <c r="D52" s="132" t="str">
        <f t="shared" si="0"/>
        <v>W</v>
      </c>
      <c r="E52" s="132"/>
      <c r="F52" s="132"/>
      <c r="G52" s="133">
        <f>Pairings!B52</f>
        <v>2</v>
      </c>
    </row>
    <row r="53" spans="1:7" x14ac:dyDescent="0.2">
      <c r="A53" s="132" t="e">
        <f ca="1">IF(ISNUMBER($G53),INDEX(PlayerDetails!$B:$B,VLOOKUP(ResultsInput!D53,TeamDeclarations!$B$3:$J$418,6+$G53)),"")</f>
        <v>#N/A</v>
      </c>
      <c r="B53" s="132" t="e">
        <f ca="1">IF(ISNUMBER($G53),INDEX(PlayerDetails!$B:$B,VLOOKUP(ResultsInput!E53,TeamDeclarations!$B$3:$J$418,6+$G53)),"")</f>
        <v>#N/A</v>
      </c>
      <c r="C53" s="132" t="str">
        <f>IF(ISNUMBER($G53),VLOOKUP(ResultsInput!C53,ResultsInput!$I$3:$L$6,4,FALSE),"")</f>
        <v>01</v>
      </c>
      <c r="D53" s="132" t="str">
        <f t="shared" si="0"/>
        <v>W</v>
      </c>
      <c r="E53" s="132"/>
      <c r="F53" s="132"/>
      <c r="G53" s="133">
        <f>Pairings!B53</f>
        <v>2</v>
      </c>
    </row>
    <row r="54" spans="1:7" x14ac:dyDescent="0.2">
      <c r="A54" s="132" t="e">
        <f ca="1">IF(ISNUMBER($G54),INDEX(PlayerDetails!$B:$B,VLOOKUP(ResultsInput!D54,TeamDeclarations!$B$3:$J$418,6+$G54)),"")</f>
        <v>#N/A</v>
      </c>
      <c r="B54" s="132" t="e">
        <f ca="1">IF(ISNUMBER($G54),INDEX(PlayerDetails!$B:$B,VLOOKUP(ResultsInput!E54,TeamDeclarations!$B$3:$J$418,6+$G54)),"")</f>
        <v>#N/A</v>
      </c>
      <c r="C54" s="132" t="str">
        <f>IF(ISNUMBER($G54),VLOOKUP(ResultsInput!C54,ResultsInput!$I$3:$L$6,4,FALSE),"")</f>
        <v>01</v>
      </c>
      <c r="D54" s="132" t="str">
        <f t="shared" si="0"/>
        <v>W</v>
      </c>
      <c r="E54" s="132"/>
      <c r="F54" s="132"/>
      <c r="G54" s="133">
        <f>Pairings!B54</f>
        <v>2</v>
      </c>
    </row>
    <row r="55" spans="1:7" x14ac:dyDescent="0.2">
      <c r="A55" s="132" t="e">
        <f ca="1">IF(ISNUMBER($G55),INDEX(PlayerDetails!$B:$B,VLOOKUP(ResultsInput!D55,TeamDeclarations!$B$3:$J$418,6+$G55)),"")</f>
        <v>#N/A</v>
      </c>
      <c r="B55" s="132" t="e">
        <f ca="1">IF(ISNUMBER($G55),INDEX(PlayerDetails!$B:$B,VLOOKUP(ResultsInput!E55,TeamDeclarations!$B$3:$J$418,6+$G55)),"")</f>
        <v>#N/A</v>
      </c>
      <c r="C55" s="132" t="str">
        <f>IF(ISNUMBER($G55),VLOOKUP(ResultsInput!C55,ResultsInput!$I$3:$L$6,4,FALSE),"")</f>
        <v>01</v>
      </c>
      <c r="D55" s="132" t="str">
        <f t="shared" si="0"/>
        <v>W</v>
      </c>
      <c r="E55" s="132"/>
      <c r="F55" s="132"/>
      <c r="G55" s="133">
        <f>Pairings!B55</f>
        <v>2</v>
      </c>
    </row>
    <row r="56" spans="1:7" x14ac:dyDescent="0.2">
      <c r="A56" s="132" t="e">
        <f ca="1">IF(ISNUMBER($G56),INDEX(PlayerDetails!$B:$B,VLOOKUP(ResultsInput!D56,TeamDeclarations!$B$3:$J$418,6+$G56)),"")</f>
        <v>#N/A</v>
      </c>
      <c r="B56" s="132" t="e">
        <f ca="1">IF(ISNUMBER($G56),INDEX(PlayerDetails!$B:$B,VLOOKUP(ResultsInput!E56,TeamDeclarations!$B$3:$J$418,6+$G56)),"")</f>
        <v>#N/A</v>
      </c>
      <c r="C56" s="132" t="str">
        <f>IF(ISNUMBER($G56),VLOOKUP(ResultsInput!C56,ResultsInput!$I$3:$L$6,4,FALSE),"")</f>
        <v>01</v>
      </c>
      <c r="D56" s="132" t="str">
        <f t="shared" si="0"/>
        <v>W</v>
      </c>
      <c r="E56" s="132"/>
      <c r="F56" s="132"/>
      <c r="G56" s="133">
        <f>Pairings!B56</f>
        <v>2</v>
      </c>
    </row>
    <row r="57" spans="1:7" x14ac:dyDescent="0.2">
      <c r="A57" s="132" t="e">
        <f ca="1">IF(ISNUMBER($G57),INDEX(PlayerDetails!$B:$B,VLOOKUP(ResultsInput!D57,TeamDeclarations!$B$3:$J$418,6+$G57)),"")</f>
        <v>#N/A</v>
      </c>
      <c r="B57" s="132" t="e">
        <f ca="1">IF(ISNUMBER($G57),INDEX(PlayerDetails!$B:$B,VLOOKUP(ResultsInput!E57,TeamDeclarations!$B$3:$J$418,6+$G57)),"")</f>
        <v>#N/A</v>
      </c>
      <c r="C57" s="132" t="str">
        <f>IF(ISNUMBER($G57),VLOOKUP(ResultsInput!C57,ResultsInput!$I$3:$L$6,4,FALSE),"")</f>
        <v>01</v>
      </c>
      <c r="D57" s="132" t="str">
        <f t="shared" si="0"/>
        <v>W</v>
      </c>
      <c r="E57" s="132"/>
      <c r="F57" s="132"/>
      <c r="G57" s="133">
        <f>Pairings!B57</f>
        <v>2</v>
      </c>
    </row>
    <row r="58" spans="1:7" x14ac:dyDescent="0.2">
      <c r="A58" s="132" t="e">
        <f ca="1">IF(ISNUMBER($G58),INDEX(PlayerDetails!$B:$B,VLOOKUP(ResultsInput!D58,TeamDeclarations!$B$3:$J$418,6+$G58)),"")</f>
        <v>#N/A</v>
      </c>
      <c r="B58" s="132" t="e">
        <f ca="1">IF(ISNUMBER($G58),INDEX(PlayerDetails!$B:$B,VLOOKUP(ResultsInput!E58,TeamDeclarations!$B$3:$J$418,6+$G58)),"")</f>
        <v>#N/A</v>
      </c>
      <c r="C58" s="132" t="str">
        <f>IF(ISNUMBER($G58),VLOOKUP(ResultsInput!C58,ResultsInput!$I$3:$L$6,4,FALSE),"")</f>
        <v>01</v>
      </c>
      <c r="D58" s="132" t="str">
        <f t="shared" si="0"/>
        <v>W</v>
      </c>
      <c r="E58" s="132"/>
      <c r="F58" s="132"/>
      <c r="G58" s="133">
        <f>Pairings!B58</f>
        <v>2</v>
      </c>
    </row>
    <row r="59" spans="1:7" x14ac:dyDescent="0.2">
      <c r="A59" s="132" t="e">
        <f ca="1">IF(ISNUMBER($G59),INDEX(PlayerDetails!$B:$B,VLOOKUP(ResultsInput!D59,TeamDeclarations!$B$3:$J$418,6+$G59)),"")</f>
        <v>#N/A</v>
      </c>
      <c r="B59" s="132" t="e">
        <f ca="1">IF(ISNUMBER($G59),INDEX(PlayerDetails!$B:$B,VLOOKUP(ResultsInput!E59,TeamDeclarations!$B$3:$J$418,6+$G59)),"")</f>
        <v>#N/A</v>
      </c>
      <c r="C59" s="132" t="str">
        <f>IF(ISNUMBER($G59),VLOOKUP(ResultsInput!C59,ResultsInput!$I$3:$L$6,4,FALSE),"")</f>
        <v>01</v>
      </c>
      <c r="D59" s="132" t="str">
        <f t="shared" si="0"/>
        <v>W</v>
      </c>
      <c r="E59" s="132"/>
      <c r="F59" s="132"/>
      <c r="G59" s="133">
        <f>Pairings!B59</f>
        <v>2</v>
      </c>
    </row>
    <row r="60" spans="1:7" x14ac:dyDescent="0.2">
      <c r="A60" s="132" t="e">
        <f ca="1">IF(ISNUMBER($G60),INDEX(PlayerDetails!$B:$B,VLOOKUP(ResultsInput!D60,TeamDeclarations!$B$3:$J$418,6+$G60)),"")</f>
        <v>#N/A</v>
      </c>
      <c r="B60" s="132" t="e">
        <f ca="1">IF(ISNUMBER($G60),INDEX(PlayerDetails!$B:$B,VLOOKUP(ResultsInput!E60,TeamDeclarations!$B$3:$J$418,6+$G60)),"")</f>
        <v>#N/A</v>
      </c>
      <c r="C60" s="132" t="str">
        <f>IF(ISNUMBER($G60),VLOOKUP(ResultsInput!C60,ResultsInput!$I$3:$L$6,4,FALSE),"")</f>
        <v>01</v>
      </c>
      <c r="D60" s="132" t="str">
        <f t="shared" si="0"/>
        <v>W</v>
      </c>
      <c r="E60" s="132"/>
      <c r="F60" s="132"/>
      <c r="G60" s="133">
        <f>Pairings!B60</f>
        <v>2</v>
      </c>
    </row>
    <row r="61" spans="1:7" x14ac:dyDescent="0.2">
      <c r="A61" s="132" t="e">
        <f ca="1">IF(ISNUMBER($G61),INDEX(PlayerDetails!$B:$B,VLOOKUP(ResultsInput!D61,TeamDeclarations!$B$3:$J$418,6+$G61)),"")</f>
        <v>#N/A</v>
      </c>
      <c r="B61" s="132" t="e">
        <f ca="1">IF(ISNUMBER($G61),INDEX(PlayerDetails!$B:$B,VLOOKUP(ResultsInput!E61,TeamDeclarations!$B$3:$J$418,6+$G61)),"")</f>
        <v>#N/A</v>
      </c>
      <c r="C61" s="132" t="str">
        <f>IF(ISNUMBER($G61),VLOOKUP(ResultsInput!C61,ResultsInput!$I$3:$L$6,4,FALSE),"")</f>
        <v>01</v>
      </c>
      <c r="D61" s="132" t="str">
        <f t="shared" si="0"/>
        <v>W</v>
      </c>
      <c r="E61" s="132"/>
      <c r="F61" s="132"/>
      <c r="G61" s="133">
        <f>Pairings!B61</f>
        <v>2</v>
      </c>
    </row>
    <row r="62" spans="1:7" x14ac:dyDescent="0.2">
      <c r="A62" s="132" t="e">
        <f ca="1">IF(ISNUMBER($G62),INDEX(PlayerDetails!$B:$B,VLOOKUP(ResultsInput!D62,TeamDeclarations!$B$3:$J$418,6+$G62)),"")</f>
        <v>#N/A</v>
      </c>
      <c r="B62" s="132" t="e">
        <f ca="1">IF(ISNUMBER($G62),INDEX(PlayerDetails!$B:$B,VLOOKUP(ResultsInput!E62,TeamDeclarations!$B$3:$J$418,6+$G62)),"")</f>
        <v>#N/A</v>
      </c>
      <c r="C62" s="132" t="str">
        <f>IF(ISNUMBER($G62),VLOOKUP(ResultsInput!C62,ResultsInput!$I$3:$L$6,4,FALSE),"")</f>
        <v>01</v>
      </c>
      <c r="D62" s="132" t="str">
        <f t="shared" si="0"/>
        <v>W</v>
      </c>
      <c r="E62" s="132"/>
      <c r="F62" s="132"/>
      <c r="G62" s="133">
        <f>Pairings!B62</f>
        <v>2</v>
      </c>
    </row>
    <row r="63" spans="1:7" x14ac:dyDescent="0.2">
      <c r="A63" s="132" t="e">
        <f ca="1">IF(ISNUMBER($G63),INDEX(PlayerDetails!$B:$B,VLOOKUP(ResultsInput!D63,TeamDeclarations!$B$3:$J$418,6+$G63)),"")</f>
        <v>#N/A</v>
      </c>
      <c r="B63" s="132" t="e">
        <f ca="1">IF(ISNUMBER($G63),INDEX(PlayerDetails!$B:$B,VLOOKUP(ResultsInput!E63,TeamDeclarations!$B$3:$J$418,6+$G63)),"")</f>
        <v>#N/A</v>
      </c>
      <c r="C63" s="132" t="str">
        <f>IF(ISNUMBER($G63),VLOOKUP(ResultsInput!C63,ResultsInput!$I$3:$L$6,4,FALSE),"")</f>
        <v>01</v>
      </c>
      <c r="D63" s="132" t="str">
        <f t="shared" si="0"/>
        <v>W</v>
      </c>
      <c r="E63" s="132"/>
      <c r="F63" s="132"/>
      <c r="G63" s="133">
        <f>Pairings!B63</f>
        <v>2</v>
      </c>
    </row>
    <row r="64" spans="1:7" x14ac:dyDescent="0.2">
      <c r="A64" s="132" t="e">
        <f ca="1">IF(ISNUMBER($G64),INDEX(PlayerDetails!$B:$B,VLOOKUP(ResultsInput!D64,TeamDeclarations!$B$3:$J$418,6+$G64)),"")</f>
        <v>#N/A</v>
      </c>
      <c r="B64" s="132" t="e">
        <f ca="1">IF(ISNUMBER($G64),INDEX(PlayerDetails!$B:$B,VLOOKUP(ResultsInput!E64,TeamDeclarations!$B$3:$J$418,6+$G64)),"")</f>
        <v>#N/A</v>
      </c>
      <c r="C64" s="132" t="str">
        <f>IF(ISNUMBER($G64),VLOOKUP(ResultsInput!C64,ResultsInput!$I$3:$L$6,4,FALSE),"")</f>
        <v>01</v>
      </c>
      <c r="D64" s="132" t="str">
        <f t="shared" si="0"/>
        <v>W</v>
      </c>
      <c r="E64" s="132"/>
      <c r="F64" s="132"/>
      <c r="G64" s="133">
        <f>Pairings!B64</f>
        <v>2</v>
      </c>
    </row>
    <row r="65" spans="1:7" x14ac:dyDescent="0.2">
      <c r="A65" s="132" t="e">
        <f ca="1">IF(ISNUMBER($G65),INDEX(PlayerDetails!$B:$B,VLOOKUP(ResultsInput!D65,TeamDeclarations!$B$3:$J$418,6+$G65)),"")</f>
        <v>#N/A</v>
      </c>
      <c r="B65" s="132" t="e">
        <f ca="1">IF(ISNUMBER($G65),INDEX(PlayerDetails!$B:$B,VLOOKUP(ResultsInput!E65,TeamDeclarations!$B$3:$J$418,6+$G65)),"")</f>
        <v>#N/A</v>
      </c>
      <c r="C65" s="132" t="str">
        <f>IF(ISNUMBER($G65),VLOOKUP(ResultsInput!C65,ResultsInput!$I$3:$L$6,4,FALSE),"")</f>
        <v>01</v>
      </c>
      <c r="D65" s="132" t="str">
        <f t="shared" si="0"/>
        <v>W</v>
      </c>
      <c r="E65" s="132"/>
      <c r="F65" s="132"/>
      <c r="G65" s="133">
        <f>Pairings!B65</f>
        <v>2</v>
      </c>
    </row>
    <row r="66" spans="1:7" x14ac:dyDescent="0.2">
      <c r="A66" s="132" t="e">
        <f ca="1">IF(ISNUMBER($G66),INDEX(PlayerDetails!$B:$B,VLOOKUP(ResultsInput!D66,TeamDeclarations!$B$3:$J$418,6+$G66)),"")</f>
        <v>#N/A</v>
      </c>
      <c r="B66" s="132" t="e">
        <f ca="1">IF(ISNUMBER($G66),INDEX(PlayerDetails!$B:$B,VLOOKUP(ResultsInput!E66,TeamDeclarations!$B$3:$J$418,6+$G66)),"")</f>
        <v>#N/A</v>
      </c>
      <c r="C66" s="132" t="str">
        <f>IF(ISNUMBER($G66),VLOOKUP(ResultsInput!C66,ResultsInput!$I$3:$L$6,4,FALSE),"")</f>
        <v>01</v>
      </c>
      <c r="D66" s="132" t="str">
        <f t="shared" ref="D66:D129" si="1">IF(ISNUMBER($G66),"W","")</f>
        <v>W</v>
      </c>
      <c r="E66" s="132"/>
      <c r="F66" s="132"/>
      <c r="G66" s="133">
        <f>Pairings!B66</f>
        <v>2</v>
      </c>
    </row>
    <row r="67" spans="1:7" x14ac:dyDescent="0.2">
      <c r="A67" s="132" t="e">
        <f ca="1">IF(ISNUMBER($G67),INDEX(PlayerDetails!$B:$B,VLOOKUP(ResultsInput!D67,TeamDeclarations!$B$3:$J$418,6+$G67)),"")</f>
        <v>#N/A</v>
      </c>
      <c r="B67" s="132" t="e">
        <f ca="1">IF(ISNUMBER($G67),INDEX(PlayerDetails!$B:$B,VLOOKUP(ResultsInput!E67,TeamDeclarations!$B$3:$J$418,6+$G67)),"")</f>
        <v>#N/A</v>
      </c>
      <c r="C67" s="132" t="str">
        <f>IF(ISNUMBER($G67),VLOOKUP(ResultsInput!C67,ResultsInput!$I$3:$L$6,4,FALSE),"")</f>
        <v>01</v>
      </c>
      <c r="D67" s="132" t="str">
        <f t="shared" si="1"/>
        <v>W</v>
      </c>
      <c r="E67" s="132"/>
      <c r="F67" s="132"/>
      <c r="G67" s="133">
        <f>Pairings!B67</f>
        <v>2</v>
      </c>
    </row>
    <row r="68" spans="1:7" x14ac:dyDescent="0.2">
      <c r="A68" s="132" t="e">
        <f ca="1">IF(ISNUMBER($G68),INDEX(PlayerDetails!$B:$B,VLOOKUP(ResultsInput!D68,TeamDeclarations!$B$3:$J$418,6+$G68)),"")</f>
        <v>#N/A</v>
      </c>
      <c r="B68" s="132" t="e">
        <f ca="1">IF(ISNUMBER($G68),INDEX(PlayerDetails!$B:$B,VLOOKUP(ResultsInput!E68,TeamDeclarations!$B$3:$J$418,6+$G68)),"")</f>
        <v>#N/A</v>
      </c>
      <c r="C68" s="132" t="str">
        <f>IF(ISNUMBER($G68),VLOOKUP(ResultsInput!C68,ResultsInput!$I$3:$L$6,4,FALSE),"")</f>
        <v>01</v>
      </c>
      <c r="D68" s="132" t="str">
        <f t="shared" si="1"/>
        <v>W</v>
      </c>
      <c r="E68" s="132"/>
      <c r="F68" s="132"/>
      <c r="G68" s="133">
        <f>Pairings!B68</f>
        <v>2</v>
      </c>
    </row>
    <row r="69" spans="1:7" x14ac:dyDescent="0.2">
      <c r="A69" s="132" t="e">
        <f ca="1">IF(ISNUMBER($G69),INDEX(PlayerDetails!$B:$B,VLOOKUP(ResultsInput!D69,TeamDeclarations!$B$3:$J$418,6+$G69)),"")</f>
        <v>#N/A</v>
      </c>
      <c r="B69" s="132" t="e">
        <f ca="1">IF(ISNUMBER($G69),INDEX(PlayerDetails!$B:$B,VLOOKUP(ResultsInput!E69,TeamDeclarations!$B$3:$J$418,6+$G69)),"")</f>
        <v>#N/A</v>
      </c>
      <c r="C69" s="132" t="str">
        <f>IF(ISNUMBER($G69),VLOOKUP(ResultsInput!C69,ResultsInput!$I$3:$L$6,4,FALSE),"")</f>
        <v>01</v>
      </c>
      <c r="D69" s="132" t="str">
        <f t="shared" si="1"/>
        <v>W</v>
      </c>
      <c r="E69" s="132"/>
      <c r="F69" s="132"/>
      <c r="G69" s="133">
        <f>Pairings!B69</f>
        <v>2</v>
      </c>
    </row>
    <row r="70" spans="1:7" x14ac:dyDescent="0.2">
      <c r="A70" s="132" t="e">
        <f ca="1">IF(ISNUMBER($G70),INDEX(PlayerDetails!$B:$B,VLOOKUP(ResultsInput!D70,TeamDeclarations!$B$3:$J$418,6+$G70)),"")</f>
        <v>#N/A</v>
      </c>
      <c r="B70" s="132" t="e">
        <f ca="1">IF(ISNUMBER($G70),INDEX(PlayerDetails!$B:$B,VLOOKUP(ResultsInput!E70,TeamDeclarations!$B$3:$J$418,6+$G70)),"")</f>
        <v>#N/A</v>
      </c>
      <c r="C70" s="132" t="str">
        <f>IF(ISNUMBER($G70),VLOOKUP(ResultsInput!C70,ResultsInput!$I$3:$L$6,4,FALSE),"")</f>
        <v>01</v>
      </c>
      <c r="D70" s="132" t="str">
        <f t="shared" si="1"/>
        <v>W</v>
      </c>
      <c r="E70" s="132"/>
      <c r="F70" s="132"/>
      <c r="G70" s="133">
        <f>Pairings!B70</f>
        <v>2</v>
      </c>
    </row>
    <row r="71" spans="1:7" x14ac:dyDescent="0.2">
      <c r="A71" s="132" t="e">
        <f ca="1">IF(ISNUMBER($G71),INDEX(PlayerDetails!$B:$B,VLOOKUP(ResultsInput!D71,TeamDeclarations!$B$3:$J$418,6+$G71)),"")</f>
        <v>#N/A</v>
      </c>
      <c r="B71" s="132" t="e">
        <f ca="1">IF(ISNUMBER($G71),INDEX(PlayerDetails!$B:$B,VLOOKUP(ResultsInput!E71,TeamDeclarations!$B$3:$J$418,6+$G71)),"")</f>
        <v>#N/A</v>
      </c>
      <c r="C71" s="132" t="str">
        <f>IF(ISNUMBER($G71),VLOOKUP(ResultsInput!C71,ResultsInput!$I$3:$L$6,4,FALSE),"")</f>
        <v>01</v>
      </c>
      <c r="D71" s="132" t="str">
        <f t="shared" si="1"/>
        <v>W</v>
      </c>
      <c r="E71" s="132"/>
      <c r="F71" s="132"/>
      <c r="G71" s="133">
        <f>Pairings!B71</f>
        <v>2</v>
      </c>
    </row>
    <row r="72" spans="1:7" x14ac:dyDescent="0.2">
      <c r="A72" s="132" t="e">
        <f ca="1">IF(ISNUMBER($G72),INDEX(PlayerDetails!$B:$B,VLOOKUP(ResultsInput!D72,TeamDeclarations!$B$3:$J$418,6+$G72)),"")</f>
        <v>#N/A</v>
      </c>
      <c r="B72" s="132" t="e">
        <f ca="1">IF(ISNUMBER($G72),INDEX(PlayerDetails!$B:$B,VLOOKUP(ResultsInput!E72,TeamDeclarations!$B$3:$J$418,6+$G72)),"")</f>
        <v>#N/A</v>
      </c>
      <c r="C72" s="132" t="str">
        <f>IF(ISNUMBER($G72),VLOOKUP(ResultsInput!C72,ResultsInput!$I$3:$L$6,4,FALSE),"")</f>
        <v>01</v>
      </c>
      <c r="D72" s="132" t="str">
        <f t="shared" si="1"/>
        <v>W</v>
      </c>
      <c r="E72" s="132"/>
      <c r="F72" s="132"/>
      <c r="G72" s="133">
        <f>Pairings!B72</f>
        <v>2</v>
      </c>
    </row>
    <row r="73" spans="1:7" x14ac:dyDescent="0.2">
      <c r="A73" s="132" t="e">
        <f ca="1">IF(ISNUMBER($G73),INDEX(PlayerDetails!$B:$B,VLOOKUP(ResultsInput!D73,TeamDeclarations!$B$3:$J$418,6+$G73)),"")</f>
        <v>#N/A</v>
      </c>
      <c r="B73" s="132" t="e">
        <f ca="1">IF(ISNUMBER($G73),INDEX(PlayerDetails!$B:$B,VLOOKUP(ResultsInput!E73,TeamDeclarations!$B$3:$J$418,6+$G73)),"")</f>
        <v>#N/A</v>
      </c>
      <c r="C73" s="132" t="str">
        <f>IF(ISNUMBER($G73),VLOOKUP(ResultsInput!C73,ResultsInput!$I$3:$L$6,4,FALSE),"")</f>
        <v>01</v>
      </c>
      <c r="D73" s="132" t="str">
        <f t="shared" si="1"/>
        <v>W</v>
      </c>
      <c r="E73" s="132"/>
      <c r="F73" s="132"/>
      <c r="G73" s="133">
        <f>Pairings!B73</f>
        <v>2</v>
      </c>
    </row>
    <row r="74" spans="1:7" x14ac:dyDescent="0.2">
      <c r="A74" s="132" t="e">
        <f ca="1">IF(ISNUMBER($G74),INDEX(PlayerDetails!$B:$B,VLOOKUP(ResultsInput!D74,TeamDeclarations!$B$3:$J$418,6+$G74)),"")</f>
        <v>#N/A</v>
      </c>
      <c r="B74" s="132" t="e">
        <f ca="1">IF(ISNUMBER($G74),INDEX(PlayerDetails!$B:$B,VLOOKUP(ResultsInput!E74,TeamDeclarations!$B$3:$J$418,6+$G74)),"")</f>
        <v>#N/A</v>
      </c>
      <c r="C74" s="132" t="str">
        <f>IF(ISNUMBER($G74),VLOOKUP(ResultsInput!C74,ResultsInput!$I$3:$L$6,4,FALSE),"")</f>
        <v>01</v>
      </c>
      <c r="D74" s="132" t="str">
        <f t="shared" si="1"/>
        <v>W</v>
      </c>
      <c r="E74" s="132"/>
      <c r="F74" s="132"/>
      <c r="G74" s="133">
        <f>Pairings!B74</f>
        <v>2</v>
      </c>
    </row>
    <row r="75" spans="1:7" x14ac:dyDescent="0.2">
      <c r="A75" s="132" t="e">
        <f ca="1">IF(ISNUMBER($G75),INDEX(PlayerDetails!$B:$B,VLOOKUP(ResultsInput!D75,TeamDeclarations!$B$3:$J$418,6+$G75)),"")</f>
        <v>#N/A</v>
      </c>
      <c r="B75" s="132" t="e">
        <f ca="1">IF(ISNUMBER($G75),INDEX(PlayerDetails!$B:$B,VLOOKUP(ResultsInput!E75,TeamDeclarations!$B$3:$J$418,6+$G75)),"")</f>
        <v>#N/A</v>
      </c>
      <c r="C75" s="132" t="str">
        <f>IF(ISNUMBER($G75),VLOOKUP(ResultsInput!C75,ResultsInput!$I$3:$L$6,4,FALSE),"")</f>
        <v>01</v>
      </c>
      <c r="D75" s="132" t="str">
        <f t="shared" si="1"/>
        <v>W</v>
      </c>
      <c r="E75" s="132"/>
      <c r="F75" s="132"/>
      <c r="G75" s="133">
        <f>Pairings!B75</f>
        <v>2</v>
      </c>
    </row>
    <row r="76" spans="1:7" x14ac:dyDescent="0.2">
      <c r="A76" s="132" t="e">
        <f ca="1">IF(ISNUMBER($G76),INDEX(PlayerDetails!$B:$B,VLOOKUP(ResultsInput!D76,TeamDeclarations!$B$3:$J$418,6+$G76)),"")</f>
        <v>#N/A</v>
      </c>
      <c r="B76" s="132" t="e">
        <f ca="1">IF(ISNUMBER($G76),INDEX(PlayerDetails!$B:$B,VLOOKUP(ResultsInput!E76,TeamDeclarations!$B$3:$J$418,6+$G76)),"")</f>
        <v>#N/A</v>
      </c>
      <c r="C76" s="132" t="str">
        <f>IF(ISNUMBER($G76),VLOOKUP(ResultsInput!C76,ResultsInput!$I$3:$L$6,4,FALSE),"")</f>
        <v>01</v>
      </c>
      <c r="D76" s="132" t="str">
        <f t="shared" si="1"/>
        <v>W</v>
      </c>
      <c r="E76" s="132"/>
      <c r="F76" s="132"/>
      <c r="G76" s="133">
        <f>Pairings!B76</f>
        <v>2</v>
      </c>
    </row>
    <row r="77" spans="1:7" x14ac:dyDescent="0.2">
      <c r="A77" s="132" t="e">
        <f ca="1">IF(ISNUMBER($G77),INDEX(PlayerDetails!$B:$B,VLOOKUP(ResultsInput!D77,TeamDeclarations!$B$3:$J$418,6+$G77)),"")</f>
        <v>#N/A</v>
      </c>
      <c r="B77" s="132" t="e">
        <f ca="1">IF(ISNUMBER($G77),INDEX(PlayerDetails!$B:$B,VLOOKUP(ResultsInput!E77,TeamDeclarations!$B$3:$J$418,6+$G77)),"")</f>
        <v>#N/A</v>
      </c>
      <c r="C77" s="132" t="str">
        <f>IF(ISNUMBER($G77),VLOOKUP(ResultsInput!C77,ResultsInput!$I$3:$L$6,4,FALSE),"")</f>
        <v>01</v>
      </c>
      <c r="D77" s="132" t="str">
        <f t="shared" si="1"/>
        <v>W</v>
      </c>
      <c r="E77" s="132"/>
      <c r="F77" s="132"/>
      <c r="G77" s="133">
        <f>Pairings!B77</f>
        <v>2</v>
      </c>
    </row>
    <row r="78" spans="1:7" x14ac:dyDescent="0.2">
      <c r="A78" s="132" t="e">
        <f ca="1">IF(ISNUMBER($G78),INDEX(PlayerDetails!$B:$B,VLOOKUP(ResultsInput!D78,TeamDeclarations!$B$3:$J$418,6+$G78)),"")</f>
        <v>#N/A</v>
      </c>
      <c r="B78" s="132" t="e">
        <f ca="1">IF(ISNUMBER($G78),INDEX(PlayerDetails!$B:$B,VLOOKUP(ResultsInput!E78,TeamDeclarations!$B$3:$J$418,6+$G78)),"")</f>
        <v>#N/A</v>
      </c>
      <c r="C78" s="132" t="str">
        <f>IF(ISNUMBER($G78),VLOOKUP(ResultsInput!C78,ResultsInput!$I$3:$L$6,4,FALSE),"")</f>
        <v>01</v>
      </c>
      <c r="D78" s="132" t="str">
        <f t="shared" si="1"/>
        <v>W</v>
      </c>
      <c r="E78" s="132"/>
      <c r="F78" s="132"/>
      <c r="G78" s="133">
        <f>Pairings!B78</f>
        <v>2</v>
      </c>
    </row>
    <row r="79" spans="1:7" x14ac:dyDescent="0.2">
      <c r="A79" s="132" t="e">
        <f ca="1">IF(ISNUMBER($G79),INDEX(PlayerDetails!$B:$B,VLOOKUP(ResultsInput!D79,TeamDeclarations!$B$3:$J$418,6+$G79)),"")</f>
        <v>#N/A</v>
      </c>
      <c r="B79" s="132" t="e">
        <f ca="1">IF(ISNUMBER($G79),INDEX(PlayerDetails!$B:$B,VLOOKUP(ResultsInput!E79,TeamDeclarations!$B$3:$J$418,6+$G79)),"")</f>
        <v>#N/A</v>
      </c>
      <c r="C79" s="132" t="str">
        <f>IF(ISNUMBER($G79),VLOOKUP(ResultsInput!C79,ResultsInput!$I$3:$L$6,4,FALSE),"")</f>
        <v>01</v>
      </c>
      <c r="D79" s="132" t="str">
        <f t="shared" si="1"/>
        <v>W</v>
      </c>
      <c r="E79" s="132"/>
      <c r="F79" s="132"/>
      <c r="G79" s="133">
        <f>Pairings!B79</f>
        <v>2</v>
      </c>
    </row>
    <row r="80" spans="1:7" x14ac:dyDescent="0.2">
      <c r="A80" s="132" t="e">
        <f ca="1">IF(ISNUMBER($G80),INDEX(PlayerDetails!$B:$B,VLOOKUP(ResultsInput!D80,TeamDeclarations!$B$3:$J$418,6+$G80)),"")</f>
        <v>#N/A</v>
      </c>
      <c r="B80" s="132" t="e">
        <f ca="1">IF(ISNUMBER($G80),INDEX(PlayerDetails!$B:$B,VLOOKUP(ResultsInput!E80,TeamDeclarations!$B$3:$J$418,6+$G80)),"")</f>
        <v>#N/A</v>
      </c>
      <c r="C80" s="132" t="str">
        <f>IF(ISNUMBER($G80),VLOOKUP(ResultsInput!C80,ResultsInput!$I$3:$L$6,4,FALSE),"")</f>
        <v>01</v>
      </c>
      <c r="D80" s="132" t="str">
        <f t="shared" si="1"/>
        <v>W</v>
      </c>
      <c r="E80" s="132"/>
      <c r="F80" s="132"/>
      <c r="G80" s="133">
        <f>Pairings!B80</f>
        <v>2</v>
      </c>
    </row>
    <row r="81" spans="1:7" x14ac:dyDescent="0.2">
      <c r="A81" s="132" t="e">
        <f ca="1">IF(ISNUMBER($G81),INDEX(PlayerDetails!$B:$B,VLOOKUP(ResultsInput!D81,TeamDeclarations!$B$3:$J$418,6+$G81)),"")</f>
        <v>#N/A</v>
      </c>
      <c r="B81" s="132" t="e">
        <f ca="1">IF(ISNUMBER($G81),INDEX(PlayerDetails!$B:$B,VLOOKUP(ResultsInput!E81,TeamDeclarations!$B$3:$J$418,6+$G81)),"")</f>
        <v>#N/A</v>
      </c>
      <c r="C81" s="132" t="str">
        <f>IF(ISNUMBER($G81),VLOOKUP(ResultsInput!C81,ResultsInput!$I$3:$L$6,4,FALSE),"")</f>
        <v>01</v>
      </c>
      <c r="D81" s="132" t="str">
        <f t="shared" si="1"/>
        <v>W</v>
      </c>
      <c r="E81" s="132"/>
      <c r="F81" s="132"/>
      <c r="G81" s="133">
        <f>Pairings!B81</f>
        <v>2</v>
      </c>
    </row>
    <row r="82" spans="1:7" x14ac:dyDescent="0.2">
      <c r="A82" s="132" t="e">
        <f ca="1">IF(ISNUMBER($G82),INDEX(PlayerDetails!$B:$B,VLOOKUP(ResultsInput!D82,TeamDeclarations!$B$3:$J$418,6+$G82)),"")</f>
        <v>#N/A</v>
      </c>
      <c r="B82" s="132" t="e">
        <f ca="1">IF(ISNUMBER($G82),INDEX(PlayerDetails!$B:$B,VLOOKUP(ResultsInput!E82,TeamDeclarations!$B$3:$J$418,6+$G82)),"")</f>
        <v>#N/A</v>
      </c>
      <c r="C82" s="132" t="str">
        <f>IF(ISNUMBER($G82),VLOOKUP(ResultsInput!C82,ResultsInput!$I$3:$L$6,4,FALSE),"")</f>
        <v>01</v>
      </c>
      <c r="D82" s="132" t="str">
        <f t="shared" si="1"/>
        <v>W</v>
      </c>
      <c r="E82" s="132"/>
      <c r="F82" s="132"/>
      <c r="G82" s="133">
        <f>Pairings!B82</f>
        <v>2</v>
      </c>
    </row>
    <row r="83" spans="1:7" x14ac:dyDescent="0.2">
      <c r="A83" s="132" t="e">
        <f ca="1">IF(ISNUMBER($G83),INDEX(PlayerDetails!$B:$B,VLOOKUP(ResultsInput!D83,TeamDeclarations!$B$3:$J$418,6+$G83)),"")</f>
        <v>#N/A</v>
      </c>
      <c r="B83" s="132" t="e">
        <f ca="1">IF(ISNUMBER($G83),INDEX(PlayerDetails!$B:$B,VLOOKUP(ResultsInput!E83,TeamDeclarations!$B$3:$J$418,6+$G83)),"")</f>
        <v>#N/A</v>
      </c>
      <c r="C83" s="132" t="str">
        <f>IF(ISNUMBER($G83),VLOOKUP(ResultsInput!C83,ResultsInput!$I$3:$L$6,4,FALSE),"")</f>
        <v>01</v>
      </c>
      <c r="D83" s="132" t="str">
        <f t="shared" si="1"/>
        <v>W</v>
      </c>
      <c r="E83" s="132"/>
      <c r="F83" s="132"/>
      <c r="G83" s="133">
        <f>Pairings!B83</f>
        <v>2</v>
      </c>
    </row>
    <row r="84" spans="1:7" x14ac:dyDescent="0.2">
      <c r="A84" s="132" t="e">
        <f ca="1">IF(ISNUMBER($G84),INDEX(PlayerDetails!$B:$B,VLOOKUP(ResultsInput!D84,TeamDeclarations!$B$3:$J$418,6+$G84)),"")</f>
        <v>#N/A</v>
      </c>
      <c r="B84" s="132" t="e">
        <f ca="1">IF(ISNUMBER($G84),INDEX(PlayerDetails!$B:$B,VLOOKUP(ResultsInput!E84,TeamDeclarations!$B$3:$J$418,6+$G84)),"")</f>
        <v>#N/A</v>
      </c>
      <c r="C84" s="132" t="str">
        <f>IF(ISNUMBER($G84),VLOOKUP(ResultsInput!C84,ResultsInput!$I$3:$L$6,4,FALSE),"")</f>
        <v>01</v>
      </c>
      <c r="D84" s="132" t="str">
        <f t="shared" si="1"/>
        <v>W</v>
      </c>
      <c r="E84" s="132"/>
      <c r="F84" s="132"/>
      <c r="G84" s="133">
        <f>Pairings!B84</f>
        <v>2</v>
      </c>
    </row>
    <row r="85" spans="1:7" x14ac:dyDescent="0.2">
      <c r="A85" s="132" t="e">
        <f ca="1">IF(ISNUMBER($G85),INDEX(PlayerDetails!$B:$B,VLOOKUP(ResultsInput!D85,TeamDeclarations!$B$3:$J$418,6+$G85)),"")</f>
        <v>#N/A</v>
      </c>
      <c r="B85" s="132" t="e">
        <f ca="1">IF(ISNUMBER($G85),INDEX(PlayerDetails!$B:$B,VLOOKUP(ResultsInput!E85,TeamDeclarations!$B$3:$J$418,6+$G85)),"")</f>
        <v>#N/A</v>
      </c>
      <c r="C85" s="132" t="str">
        <f>IF(ISNUMBER($G85),VLOOKUP(ResultsInput!C85,ResultsInput!$I$3:$L$6,4,FALSE),"")</f>
        <v>01</v>
      </c>
      <c r="D85" s="132" t="str">
        <f t="shared" si="1"/>
        <v>W</v>
      </c>
      <c r="E85" s="132"/>
      <c r="F85" s="132"/>
      <c r="G85" s="133">
        <f>Pairings!B85</f>
        <v>2</v>
      </c>
    </row>
    <row r="86" spans="1:7" x14ac:dyDescent="0.2">
      <c r="A86" s="132" t="e">
        <f ca="1">IF(ISNUMBER($G86),INDEX(PlayerDetails!$B:$B,VLOOKUP(ResultsInput!D86,TeamDeclarations!$B$3:$J$418,6+$G86)),"")</f>
        <v>#N/A</v>
      </c>
      <c r="B86" s="132" t="e">
        <f ca="1">IF(ISNUMBER($G86),INDEX(PlayerDetails!$B:$B,VLOOKUP(ResultsInput!E86,TeamDeclarations!$B$3:$J$418,6+$G86)),"")</f>
        <v>#N/A</v>
      </c>
      <c r="C86" s="132" t="str">
        <f>IF(ISNUMBER($G86),VLOOKUP(ResultsInput!C86,ResultsInput!$I$3:$L$6,4,FALSE),"")</f>
        <v>01</v>
      </c>
      <c r="D86" s="132" t="str">
        <f t="shared" si="1"/>
        <v>W</v>
      </c>
      <c r="E86" s="132"/>
      <c r="F86" s="132"/>
      <c r="G86" s="133">
        <f>Pairings!B86</f>
        <v>2</v>
      </c>
    </row>
    <row r="87" spans="1:7" x14ac:dyDescent="0.2">
      <c r="A87" s="132" t="e">
        <f ca="1">IF(ISNUMBER($G87),INDEX(PlayerDetails!$B:$B,VLOOKUP(ResultsInput!D87,TeamDeclarations!$B$3:$J$418,6+$G87)),"")</f>
        <v>#N/A</v>
      </c>
      <c r="B87" s="132" t="e">
        <f ca="1">IF(ISNUMBER($G87),INDEX(PlayerDetails!$B:$B,VLOOKUP(ResultsInput!E87,TeamDeclarations!$B$3:$J$418,6+$G87)),"")</f>
        <v>#N/A</v>
      </c>
      <c r="C87" s="132" t="str">
        <f>IF(ISNUMBER($G87),VLOOKUP(ResultsInput!C87,ResultsInput!$I$3:$L$6,4,FALSE),"")</f>
        <v>01</v>
      </c>
      <c r="D87" s="132" t="str">
        <f t="shared" si="1"/>
        <v>W</v>
      </c>
      <c r="E87" s="132"/>
      <c r="F87" s="132"/>
      <c r="G87" s="133">
        <f>Pairings!B87</f>
        <v>2</v>
      </c>
    </row>
    <row r="88" spans="1:7" x14ac:dyDescent="0.2">
      <c r="A88" s="132" t="e">
        <f ca="1">IF(ISNUMBER($G88),INDEX(PlayerDetails!$B:$B,VLOOKUP(ResultsInput!D88,TeamDeclarations!$B$3:$J$418,6+$G88)),"")</f>
        <v>#N/A</v>
      </c>
      <c r="B88" s="132" t="e">
        <f ca="1">IF(ISNUMBER($G88),INDEX(PlayerDetails!$B:$B,VLOOKUP(ResultsInput!E88,TeamDeclarations!$B$3:$J$418,6+$G88)),"")</f>
        <v>#N/A</v>
      </c>
      <c r="C88" s="132" t="str">
        <f>IF(ISNUMBER($G88),VLOOKUP(ResultsInput!C88,ResultsInput!$I$3:$L$6,4,FALSE),"")</f>
        <v>01</v>
      </c>
      <c r="D88" s="132" t="str">
        <f t="shared" si="1"/>
        <v>W</v>
      </c>
      <c r="E88" s="132"/>
      <c r="F88" s="132"/>
      <c r="G88" s="133">
        <f>Pairings!B88</f>
        <v>2</v>
      </c>
    </row>
    <row r="89" spans="1:7" x14ac:dyDescent="0.2">
      <c r="A89" s="132" t="e">
        <f ca="1">IF(ISNUMBER($G89),INDEX(PlayerDetails!$B:$B,VLOOKUP(ResultsInput!D89,TeamDeclarations!$B$3:$J$418,6+$G89)),"")</f>
        <v>#N/A</v>
      </c>
      <c r="B89" s="132" t="e">
        <f ca="1">IF(ISNUMBER($G89),INDEX(PlayerDetails!$B:$B,VLOOKUP(ResultsInput!E89,TeamDeclarations!$B$3:$J$418,6+$G89)),"")</f>
        <v>#N/A</v>
      </c>
      <c r="C89" s="132" t="str">
        <f>IF(ISNUMBER($G89),VLOOKUP(ResultsInput!C89,ResultsInput!$I$3:$L$6,4,FALSE),"")</f>
        <v>01</v>
      </c>
      <c r="D89" s="132" t="str">
        <f t="shared" si="1"/>
        <v>W</v>
      </c>
      <c r="E89" s="132"/>
      <c r="F89" s="132"/>
      <c r="G89" s="133">
        <f>Pairings!B89</f>
        <v>2</v>
      </c>
    </row>
    <row r="90" spans="1:7" x14ac:dyDescent="0.2">
      <c r="A90" s="132" t="e">
        <f ca="1">IF(ISNUMBER($G90),INDEX(PlayerDetails!$B:$B,VLOOKUP(ResultsInput!D90,TeamDeclarations!$B$3:$J$418,6+$G90)),"")</f>
        <v>#N/A</v>
      </c>
      <c r="B90" s="132" t="e">
        <f ca="1">IF(ISNUMBER($G90),INDEX(PlayerDetails!$B:$B,VLOOKUP(ResultsInput!E90,TeamDeclarations!$B$3:$J$418,6+$G90)),"")</f>
        <v>#N/A</v>
      </c>
      <c r="C90" s="132" t="str">
        <f>IF(ISNUMBER($G90),VLOOKUP(ResultsInput!C90,ResultsInput!$I$3:$L$6,4,FALSE),"")</f>
        <v>01</v>
      </c>
      <c r="D90" s="132" t="str">
        <f t="shared" si="1"/>
        <v>W</v>
      </c>
      <c r="E90" s="132"/>
      <c r="F90" s="132"/>
      <c r="G90" s="133">
        <f>Pairings!B90</f>
        <v>2</v>
      </c>
    </row>
    <row r="91" spans="1:7" x14ac:dyDescent="0.2">
      <c r="A91" s="132" t="e">
        <f ca="1">IF(ISNUMBER($G91),INDEX(PlayerDetails!$B:$B,VLOOKUP(ResultsInput!D91,TeamDeclarations!$B$3:$J$418,6+$G91)),"")</f>
        <v>#N/A</v>
      </c>
      <c r="B91" s="132" t="e">
        <f ca="1">IF(ISNUMBER($G91),INDEX(PlayerDetails!$B:$B,VLOOKUP(ResultsInput!E91,TeamDeclarations!$B$3:$J$418,6+$G91)),"")</f>
        <v>#N/A</v>
      </c>
      <c r="C91" s="132" t="str">
        <f>IF(ISNUMBER($G91),VLOOKUP(ResultsInput!C91,ResultsInput!$I$3:$L$6,4,FALSE),"")</f>
        <v>01</v>
      </c>
      <c r="D91" s="132" t="str">
        <f t="shared" si="1"/>
        <v>W</v>
      </c>
      <c r="E91" s="132"/>
      <c r="F91" s="132"/>
      <c r="G91" s="133">
        <f>Pairings!B91</f>
        <v>2</v>
      </c>
    </row>
    <row r="92" spans="1:7" x14ac:dyDescent="0.2">
      <c r="A92" s="132" t="e">
        <f ca="1">IF(ISNUMBER($G92),INDEX(PlayerDetails!$B:$B,VLOOKUP(ResultsInput!D92,TeamDeclarations!$B$3:$J$418,6+$G92)),"")</f>
        <v>#N/A</v>
      </c>
      <c r="B92" s="132" t="e">
        <f ca="1">IF(ISNUMBER($G92),INDEX(PlayerDetails!$B:$B,VLOOKUP(ResultsInput!E92,TeamDeclarations!$B$3:$J$418,6+$G92)),"")</f>
        <v>#N/A</v>
      </c>
      <c r="C92" s="132" t="str">
        <f>IF(ISNUMBER($G92),VLOOKUP(ResultsInput!C92,ResultsInput!$I$3:$L$6,4,FALSE),"")</f>
        <v>01</v>
      </c>
      <c r="D92" s="132" t="str">
        <f t="shared" si="1"/>
        <v>W</v>
      </c>
      <c r="E92" s="132"/>
      <c r="F92" s="132"/>
      <c r="G92" s="133">
        <f>Pairings!B92</f>
        <v>2</v>
      </c>
    </row>
    <row r="93" spans="1:7" x14ac:dyDescent="0.2">
      <c r="A93" s="132" t="e">
        <f ca="1">IF(ISNUMBER($G93),INDEX(PlayerDetails!$B:$B,VLOOKUP(ResultsInput!D93,TeamDeclarations!$B$3:$J$418,6+$G93)),"")</f>
        <v>#N/A</v>
      </c>
      <c r="B93" s="132" t="e">
        <f ca="1">IF(ISNUMBER($G93),INDEX(PlayerDetails!$B:$B,VLOOKUP(ResultsInput!E93,TeamDeclarations!$B$3:$J$418,6+$G93)),"")</f>
        <v>#N/A</v>
      </c>
      <c r="C93" s="132" t="str">
        <f>IF(ISNUMBER($G93),VLOOKUP(ResultsInput!C93,ResultsInput!$I$3:$L$6,4,FALSE),"")</f>
        <v>01</v>
      </c>
      <c r="D93" s="132" t="str">
        <f t="shared" si="1"/>
        <v>W</v>
      </c>
      <c r="E93" s="132"/>
      <c r="F93" s="132"/>
      <c r="G93" s="133">
        <f>Pairings!B93</f>
        <v>2</v>
      </c>
    </row>
    <row r="94" spans="1:7" x14ac:dyDescent="0.2">
      <c r="A94" s="132" t="e">
        <f ca="1">IF(ISNUMBER($G94),INDEX(PlayerDetails!$B:$B,VLOOKUP(ResultsInput!D94,TeamDeclarations!$B$3:$J$418,6+$G94)),"")</f>
        <v>#N/A</v>
      </c>
      <c r="B94" s="132" t="e">
        <f ca="1">IF(ISNUMBER($G94),INDEX(PlayerDetails!$B:$B,VLOOKUP(ResultsInput!E94,TeamDeclarations!$B$3:$J$418,6+$G94)),"")</f>
        <v>#N/A</v>
      </c>
      <c r="C94" s="132" t="str">
        <f>IF(ISNUMBER($G94),VLOOKUP(ResultsInput!C94,ResultsInput!$I$3:$L$6,4,FALSE),"")</f>
        <v>01</v>
      </c>
      <c r="D94" s="132" t="str">
        <f t="shared" si="1"/>
        <v>W</v>
      </c>
      <c r="E94" s="132"/>
      <c r="F94" s="132"/>
      <c r="G94" s="133">
        <f>Pairings!B94</f>
        <v>2</v>
      </c>
    </row>
    <row r="95" spans="1:7" x14ac:dyDescent="0.2">
      <c r="A95" s="132" t="e">
        <f ca="1">IF(ISNUMBER($G95),INDEX(PlayerDetails!$B:$B,VLOOKUP(ResultsInput!D95,TeamDeclarations!$B$3:$J$418,6+$G95)),"")</f>
        <v>#N/A</v>
      </c>
      <c r="B95" s="132" t="e">
        <f ca="1">IF(ISNUMBER($G95),INDEX(PlayerDetails!$B:$B,VLOOKUP(ResultsInput!E95,TeamDeclarations!$B$3:$J$418,6+$G95)),"")</f>
        <v>#N/A</v>
      </c>
      <c r="C95" s="132" t="str">
        <f>IF(ISNUMBER($G95),VLOOKUP(ResultsInput!C95,ResultsInput!$I$3:$L$6,4,FALSE),"")</f>
        <v>01</v>
      </c>
      <c r="D95" s="132" t="str">
        <f t="shared" si="1"/>
        <v>W</v>
      </c>
      <c r="E95" s="132"/>
      <c r="F95" s="132"/>
      <c r="G95" s="133">
        <f>Pairings!B95</f>
        <v>2</v>
      </c>
    </row>
    <row r="96" spans="1:7" x14ac:dyDescent="0.2">
      <c r="A96" s="132" t="e">
        <f ca="1">IF(ISNUMBER($G96),INDEX(PlayerDetails!$B:$B,VLOOKUP(ResultsInput!D96,TeamDeclarations!$B$3:$J$418,6+$G96)),"")</f>
        <v>#N/A</v>
      </c>
      <c r="B96" s="132" t="e">
        <f ca="1">IF(ISNUMBER($G96),INDEX(PlayerDetails!$B:$B,VLOOKUP(ResultsInput!E96,TeamDeclarations!$B$3:$J$418,6+$G96)),"")</f>
        <v>#N/A</v>
      </c>
      <c r="C96" s="132" t="str">
        <f>IF(ISNUMBER($G96),VLOOKUP(ResultsInput!C96,ResultsInput!$I$3:$L$6,4,FALSE),"")</f>
        <v>01</v>
      </c>
      <c r="D96" s="132" t="str">
        <f t="shared" si="1"/>
        <v>W</v>
      </c>
      <c r="E96" s="132"/>
      <c r="F96" s="132"/>
      <c r="G96" s="133">
        <f>Pairings!B96</f>
        <v>2</v>
      </c>
    </row>
    <row r="97" spans="1:7" x14ac:dyDescent="0.2">
      <c r="A97" s="132" t="e">
        <f ca="1">IF(ISNUMBER($G97),INDEX(PlayerDetails!$B:$B,VLOOKUP(ResultsInput!D97,TeamDeclarations!$B$3:$J$418,6+$G97)),"")</f>
        <v>#N/A</v>
      </c>
      <c r="B97" s="132" t="e">
        <f ca="1">IF(ISNUMBER($G97),INDEX(PlayerDetails!$B:$B,VLOOKUP(ResultsInput!E97,TeamDeclarations!$B$3:$J$418,6+$G97)),"")</f>
        <v>#N/A</v>
      </c>
      <c r="C97" s="132" t="str">
        <f>IF(ISNUMBER($G97),VLOOKUP(ResultsInput!C97,ResultsInput!$I$3:$L$6,4,FALSE),"")</f>
        <v>01</v>
      </c>
      <c r="D97" s="132" t="str">
        <f t="shared" si="1"/>
        <v>W</v>
      </c>
      <c r="E97" s="132"/>
      <c r="F97" s="132"/>
      <c r="G97" s="133">
        <f>Pairings!B97</f>
        <v>2</v>
      </c>
    </row>
    <row r="98" spans="1:7" x14ac:dyDescent="0.2">
      <c r="A98" s="132" t="e">
        <f ca="1">IF(ISNUMBER($G98),INDEX(PlayerDetails!$B:$B,VLOOKUP(ResultsInput!D98,TeamDeclarations!$B$3:$J$418,6+$G98)),"")</f>
        <v>#N/A</v>
      </c>
      <c r="B98" s="132" t="e">
        <f ca="1">IF(ISNUMBER($G98),INDEX(PlayerDetails!$B:$B,VLOOKUP(ResultsInput!E98,TeamDeclarations!$B$3:$J$418,6+$G98)),"")</f>
        <v>#N/A</v>
      </c>
      <c r="C98" s="132" t="str">
        <f>IF(ISNUMBER($G98),VLOOKUP(ResultsInput!C98,ResultsInput!$I$3:$L$6,4,FALSE),"")</f>
        <v>01</v>
      </c>
      <c r="D98" s="132" t="str">
        <f t="shared" si="1"/>
        <v>W</v>
      </c>
      <c r="E98" s="132"/>
      <c r="F98" s="132"/>
      <c r="G98" s="133">
        <f>Pairings!B98</f>
        <v>3</v>
      </c>
    </row>
    <row r="99" spans="1:7" x14ac:dyDescent="0.2">
      <c r="A99" s="132" t="e">
        <f ca="1">IF(ISNUMBER($G99),INDEX(PlayerDetails!$B:$B,VLOOKUP(ResultsInput!D99,TeamDeclarations!$B$3:$J$418,6+$G99)),"")</f>
        <v>#N/A</v>
      </c>
      <c r="B99" s="132" t="e">
        <f ca="1">IF(ISNUMBER($G99),INDEX(PlayerDetails!$B:$B,VLOOKUP(ResultsInput!E99,TeamDeclarations!$B$3:$J$418,6+$G99)),"")</f>
        <v>#N/A</v>
      </c>
      <c r="C99" s="132" t="str">
        <f>IF(ISNUMBER($G99),VLOOKUP(ResultsInput!C99,ResultsInput!$I$3:$L$6,4,FALSE),"")</f>
        <v>01</v>
      </c>
      <c r="D99" s="132" t="str">
        <f t="shared" si="1"/>
        <v>W</v>
      </c>
      <c r="E99" s="132"/>
      <c r="F99" s="132"/>
      <c r="G99" s="133">
        <f>Pairings!B99</f>
        <v>3</v>
      </c>
    </row>
    <row r="100" spans="1:7" x14ac:dyDescent="0.2">
      <c r="A100" s="132" t="e">
        <f ca="1">IF(ISNUMBER($G100),INDEX(PlayerDetails!$B:$B,VLOOKUP(ResultsInput!D100,TeamDeclarations!$B$3:$J$418,6+$G100)),"")</f>
        <v>#N/A</v>
      </c>
      <c r="B100" s="132" t="e">
        <f ca="1">IF(ISNUMBER($G100),INDEX(PlayerDetails!$B:$B,VLOOKUP(ResultsInput!E100,TeamDeclarations!$B$3:$J$418,6+$G100)),"")</f>
        <v>#N/A</v>
      </c>
      <c r="C100" s="132" t="str">
        <f>IF(ISNUMBER($G100),VLOOKUP(ResultsInput!C100,ResultsInput!$I$3:$L$6,4,FALSE),"")</f>
        <v>01</v>
      </c>
      <c r="D100" s="132" t="str">
        <f t="shared" si="1"/>
        <v>W</v>
      </c>
      <c r="E100" s="132"/>
      <c r="F100" s="132"/>
      <c r="G100" s="133">
        <f>Pairings!B100</f>
        <v>3</v>
      </c>
    </row>
    <row r="101" spans="1:7" x14ac:dyDescent="0.2">
      <c r="A101" s="132" t="e">
        <f ca="1">IF(ISNUMBER($G101),INDEX(PlayerDetails!$B:$B,VLOOKUP(ResultsInput!D101,TeamDeclarations!$B$3:$J$418,6+$G101)),"")</f>
        <v>#N/A</v>
      </c>
      <c r="B101" s="132" t="e">
        <f ca="1">IF(ISNUMBER($G101),INDEX(PlayerDetails!$B:$B,VLOOKUP(ResultsInput!E101,TeamDeclarations!$B$3:$J$418,6+$G101)),"")</f>
        <v>#N/A</v>
      </c>
      <c r="C101" s="132" t="str">
        <f>IF(ISNUMBER($G101),VLOOKUP(ResultsInput!C101,ResultsInput!$I$3:$L$6,4,FALSE),"")</f>
        <v>01</v>
      </c>
      <c r="D101" s="132" t="str">
        <f t="shared" si="1"/>
        <v>W</v>
      </c>
      <c r="E101" s="132"/>
      <c r="F101" s="132"/>
      <c r="G101" s="133">
        <f>Pairings!B101</f>
        <v>3</v>
      </c>
    </row>
    <row r="102" spans="1:7" x14ac:dyDescent="0.2">
      <c r="A102" s="132" t="e">
        <f ca="1">IF(ISNUMBER($G102),INDEX(PlayerDetails!$B:$B,VLOOKUP(ResultsInput!D102,TeamDeclarations!$B$3:$J$418,6+$G102)),"")</f>
        <v>#N/A</v>
      </c>
      <c r="B102" s="132" t="e">
        <f ca="1">IF(ISNUMBER($G102),INDEX(PlayerDetails!$B:$B,VLOOKUP(ResultsInput!E102,TeamDeclarations!$B$3:$J$418,6+$G102)),"")</f>
        <v>#N/A</v>
      </c>
      <c r="C102" s="132" t="str">
        <f>IF(ISNUMBER($G102),VLOOKUP(ResultsInput!C102,ResultsInput!$I$3:$L$6,4,FALSE),"")</f>
        <v>01</v>
      </c>
      <c r="D102" s="132" t="str">
        <f t="shared" si="1"/>
        <v>W</v>
      </c>
      <c r="E102" s="132"/>
      <c r="F102" s="132"/>
      <c r="G102" s="133">
        <f>Pairings!B102</f>
        <v>3</v>
      </c>
    </row>
    <row r="103" spans="1:7" x14ac:dyDescent="0.2">
      <c r="A103" s="132" t="e">
        <f ca="1">IF(ISNUMBER($G103),INDEX(PlayerDetails!$B:$B,VLOOKUP(ResultsInput!D103,TeamDeclarations!$B$3:$J$418,6+$G103)),"")</f>
        <v>#N/A</v>
      </c>
      <c r="B103" s="132" t="e">
        <f ca="1">IF(ISNUMBER($G103),INDEX(PlayerDetails!$B:$B,VLOOKUP(ResultsInput!E103,TeamDeclarations!$B$3:$J$418,6+$G103)),"")</f>
        <v>#N/A</v>
      </c>
      <c r="C103" s="132" t="str">
        <f>IF(ISNUMBER($G103),VLOOKUP(ResultsInput!C103,ResultsInput!$I$3:$L$6,4,FALSE),"")</f>
        <v>01</v>
      </c>
      <c r="D103" s="132" t="str">
        <f t="shared" si="1"/>
        <v>W</v>
      </c>
      <c r="E103" s="132"/>
      <c r="F103" s="132"/>
      <c r="G103" s="133">
        <f>Pairings!B103</f>
        <v>3</v>
      </c>
    </row>
    <row r="104" spans="1:7" x14ac:dyDescent="0.2">
      <c r="A104" s="132" t="e">
        <f ca="1">IF(ISNUMBER($G104),INDEX(PlayerDetails!$B:$B,VLOOKUP(ResultsInput!D104,TeamDeclarations!$B$3:$J$418,6+$G104)),"")</f>
        <v>#N/A</v>
      </c>
      <c r="B104" s="132" t="e">
        <f ca="1">IF(ISNUMBER($G104),INDEX(PlayerDetails!$B:$B,VLOOKUP(ResultsInput!E104,TeamDeclarations!$B$3:$J$418,6+$G104)),"")</f>
        <v>#N/A</v>
      </c>
      <c r="C104" s="132" t="str">
        <f>IF(ISNUMBER($G104),VLOOKUP(ResultsInput!C104,ResultsInput!$I$3:$L$6,4,FALSE),"")</f>
        <v>01</v>
      </c>
      <c r="D104" s="132" t="str">
        <f t="shared" si="1"/>
        <v>W</v>
      </c>
      <c r="E104" s="132"/>
      <c r="F104" s="132"/>
      <c r="G104" s="133">
        <f>Pairings!B104</f>
        <v>3</v>
      </c>
    </row>
    <row r="105" spans="1:7" x14ac:dyDescent="0.2">
      <c r="A105" s="132" t="e">
        <f ca="1">IF(ISNUMBER($G105),INDEX(PlayerDetails!$B:$B,VLOOKUP(ResultsInput!D105,TeamDeclarations!$B$3:$J$418,6+$G105)),"")</f>
        <v>#N/A</v>
      </c>
      <c r="B105" s="132" t="e">
        <f ca="1">IF(ISNUMBER($G105),INDEX(PlayerDetails!$B:$B,VLOOKUP(ResultsInput!E105,TeamDeclarations!$B$3:$J$418,6+$G105)),"")</f>
        <v>#N/A</v>
      </c>
      <c r="C105" s="132" t="str">
        <f>IF(ISNUMBER($G105),VLOOKUP(ResultsInput!C105,ResultsInput!$I$3:$L$6,4,FALSE),"")</f>
        <v>01</v>
      </c>
      <c r="D105" s="132" t="str">
        <f t="shared" si="1"/>
        <v>W</v>
      </c>
      <c r="E105" s="132"/>
      <c r="F105" s="132"/>
      <c r="G105" s="133">
        <f>Pairings!B105</f>
        <v>3</v>
      </c>
    </row>
    <row r="106" spans="1:7" x14ac:dyDescent="0.2">
      <c r="A106" s="132" t="e">
        <f ca="1">IF(ISNUMBER($G106),INDEX(PlayerDetails!$B:$B,VLOOKUP(ResultsInput!D106,TeamDeclarations!$B$3:$J$418,6+$G106)),"")</f>
        <v>#N/A</v>
      </c>
      <c r="B106" s="132" t="e">
        <f ca="1">IF(ISNUMBER($G106),INDEX(PlayerDetails!$B:$B,VLOOKUP(ResultsInput!E106,TeamDeclarations!$B$3:$J$418,6+$G106)),"")</f>
        <v>#N/A</v>
      </c>
      <c r="C106" s="132" t="str">
        <f>IF(ISNUMBER($G106),VLOOKUP(ResultsInput!C106,ResultsInput!$I$3:$L$6,4,FALSE),"")</f>
        <v>01</v>
      </c>
      <c r="D106" s="132" t="str">
        <f t="shared" si="1"/>
        <v>W</v>
      </c>
      <c r="E106" s="132"/>
      <c r="F106" s="132"/>
      <c r="G106" s="133">
        <f>Pairings!B106</f>
        <v>3</v>
      </c>
    </row>
    <row r="107" spans="1:7" x14ac:dyDescent="0.2">
      <c r="A107" s="132" t="e">
        <f ca="1">IF(ISNUMBER($G107),INDEX(PlayerDetails!$B:$B,VLOOKUP(ResultsInput!D107,TeamDeclarations!$B$3:$J$418,6+$G107)),"")</f>
        <v>#N/A</v>
      </c>
      <c r="B107" s="132" t="e">
        <f ca="1">IF(ISNUMBER($G107),INDEX(PlayerDetails!$B:$B,VLOOKUP(ResultsInput!E107,TeamDeclarations!$B$3:$J$418,6+$G107)),"")</f>
        <v>#N/A</v>
      </c>
      <c r="C107" s="132" t="str">
        <f>IF(ISNUMBER($G107),VLOOKUP(ResultsInput!C107,ResultsInput!$I$3:$L$6,4,FALSE),"")</f>
        <v>01</v>
      </c>
      <c r="D107" s="132" t="str">
        <f t="shared" si="1"/>
        <v>W</v>
      </c>
      <c r="E107" s="132"/>
      <c r="F107" s="132"/>
      <c r="G107" s="133">
        <f>Pairings!B107</f>
        <v>3</v>
      </c>
    </row>
    <row r="108" spans="1:7" x14ac:dyDescent="0.2">
      <c r="A108" s="132" t="e">
        <f ca="1">IF(ISNUMBER($G108),INDEX(PlayerDetails!$B:$B,VLOOKUP(ResultsInput!D108,TeamDeclarations!$B$3:$J$418,6+$G108)),"")</f>
        <v>#N/A</v>
      </c>
      <c r="B108" s="132" t="e">
        <f ca="1">IF(ISNUMBER($G108),INDEX(PlayerDetails!$B:$B,VLOOKUP(ResultsInput!E108,TeamDeclarations!$B$3:$J$418,6+$G108)),"")</f>
        <v>#N/A</v>
      </c>
      <c r="C108" s="132" t="str">
        <f>IF(ISNUMBER($G108),VLOOKUP(ResultsInput!C108,ResultsInput!$I$3:$L$6,4,FALSE),"")</f>
        <v>01</v>
      </c>
      <c r="D108" s="132" t="str">
        <f t="shared" si="1"/>
        <v>W</v>
      </c>
      <c r="E108" s="132"/>
      <c r="F108" s="132"/>
      <c r="G108" s="133">
        <f>Pairings!B108</f>
        <v>3</v>
      </c>
    </row>
    <row r="109" spans="1:7" x14ac:dyDescent="0.2">
      <c r="A109" s="132" t="e">
        <f ca="1">IF(ISNUMBER($G109),INDEX(PlayerDetails!$B:$B,VLOOKUP(ResultsInput!D109,TeamDeclarations!$B$3:$J$418,6+$G109)),"")</f>
        <v>#N/A</v>
      </c>
      <c r="B109" s="132" t="e">
        <f ca="1">IF(ISNUMBER($G109),INDEX(PlayerDetails!$B:$B,VLOOKUP(ResultsInput!E109,TeamDeclarations!$B$3:$J$418,6+$G109)),"")</f>
        <v>#N/A</v>
      </c>
      <c r="C109" s="132" t="str">
        <f>IF(ISNUMBER($G109),VLOOKUP(ResultsInput!C109,ResultsInput!$I$3:$L$6,4,FALSE),"")</f>
        <v>01</v>
      </c>
      <c r="D109" s="132" t="str">
        <f t="shared" si="1"/>
        <v>W</v>
      </c>
      <c r="E109" s="132"/>
      <c r="F109" s="132"/>
      <c r="G109" s="133">
        <f>Pairings!B109</f>
        <v>3</v>
      </c>
    </row>
    <row r="110" spans="1:7" x14ac:dyDescent="0.2">
      <c r="A110" s="132" t="e">
        <f ca="1">IF(ISNUMBER($G110),INDEX(PlayerDetails!$B:$B,VLOOKUP(ResultsInput!D110,TeamDeclarations!$B$3:$J$418,6+$G110)),"")</f>
        <v>#N/A</v>
      </c>
      <c r="B110" s="132" t="e">
        <f ca="1">IF(ISNUMBER($G110),INDEX(PlayerDetails!$B:$B,VLOOKUP(ResultsInput!E110,TeamDeclarations!$B$3:$J$418,6+$G110)),"")</f>
        <v>#N/A</v>
      </c>
      <c r="C110" s="132" t="str">
        <f>IF(ISNUMBER($G110),VLOOKUP(ResultsInput!C110,ResultsInput!$I$3:$L$6,4,FALSE),"")</f>
        <v>01</v>
      </c>
      <c r="D110" s="132" t="str">
        <f t="shared" si="1"/>
        <v>W</v>
      </c>
      <c r="E110" s="132"/>
      <c r="F110" s="132"/>
      <c r="G110" s="133">
        <f>Pairings!B110</f>
        <v>3</v>
      </c>
    </row>
    <row r="111" spans="1:7" x14ac:dyDescent="0.2">
      <c r="A111" s="132" t="e">
        <f ca="1">IF(ISNUMBER($G111),INDEX(PlayerDetails!$B:$B,VLOOKUP(ResultsInput!D111,TeamDeclarations!$B$3:$J$418,6+$G111)),"")</f>
        <v>#N/A</v>
      </c>
      <c r="B111" s="132" t="e">
        <f ca="1">IF(ISNUMBER($G111),INDEX(PlayerDetails!$B:$B,VLOOKUP(ResultsInput!E111,TeamDeclarations!$B$3:$J$418,6+$G111)),"")</f>
        <v>#N/A</v>
      </c>
      <c r="C111" s="132" t="str">
        <f>IF(ISNUMBER($G111),VLOOKUP(ResultsInput!C111,ResultsInput!$I$3:$L$6,4,FALSE),"")</f>
        <v>01</v>
      </c>
      <c r="D111" s="132" t="str">
        <f t="shared" si="1"/>
        <v>W</v>
      </c>
      <c r="E111" s="132"/>
      <c r="F111" s="132"/>
      <c r="G111" s="133">
        <f>Pairings!B111</f>
        <v>3</v>
      </c>
    </row>
    <row r="112" spans="1:7" x14ac:dyDescent="0.2">
      <c r="A112" s="132" t="e">
        <f ca="1">IF(ISNUMBER($G112),INDEX(PlayerDetails!$B:$B,VLOOKUP(ResultsInput!D112,TeamDeclarations!$B$3:$J$418,6+$G112)),"")</f>
        <v>#N/A</v>
      </c>
      <c r="B112" s="132" t="e">
        <f ca="1">IF(ISNUMBER($G112),INDEX(PlayerDetails!$B:$B,VLOOKUP(ResultsInput!E112,TeamDeclarations!$B$3:$J$418,6+$G112)),"")</f>
        <v>#N/A</v>
      </c>
      <c r="C112" s="132" t="str">
        <f>IF(ISNUMBER($G112),VLOOKUP(ResultsInput!C112,ResultsInput!$I$3:$L$6,4,FALSE),"")</f>
        <v>01</v>
      </c>
      <c r="D112" s="132" t="str">
        <f t="shared" si="1"/>
        <v>W</v>
      </c>
      <c r="E112" s="132"/>
      <c r="F112" s="132"/>
      <c r="G112" s="133">
        <f>Pairings!B112</f>
        <v>3</v>
      </c>
    </row>
    <row r="113" spans="1:7" x14ac:dyDescent="0.2">
      <c r="A113" s="132" t="e">
        <f ca="1">IF(ISNUMBER($G113),INDEX(PlayerDetails!$B:$B,VLOOKUP(ResultsInput!D113,TeamDeclarations!$B$3:$J$418,6+$G113)),"")</f>
        <v>#N/A</v>
      </c>
      <c r="B113" s="132" t="e">
        <f ca="1">IF(ISNUMBER($G113),INDEX(PlayerDetails!$B:$B,VLOOKUP(ResultsInput!E113,TeamDeclarations!$B$3:$J$418,6+$G113)),"")</f>
        <v>#N/A</v>
      </c>
      <c r="C113" s="132" t="str">
        <f>IF(ISNUMBER($G113),VLOOKUP(ResultsInput!C113,ResultsInput!$I$3:$L$6,4,FALSE),"")</f>
        <v>01</v>
      </c>
      <c r="D113" s="132" t="str">
        <f t="shared" si="1"/>
        <v>W</v>
      </c>
      <c r="E113" s="132"/>
      <c r="F113" s="132"/>
      <c r="G113" s="133">
        <f>Pairings!B113</f>
        <v>3</v>
      </c>
    </row>
    <row r="114" spans="1:7" x14ac:dyDescent="0.2">
      <c r="A114" s="132" t="e">
        <f ca="1">IF(ISNUMBER($G114),INDEX(PlayerDetails!$B:$B,VLOOKUP(ResultsInput!D114,TeamDeclarations!$B$3:$J$418,6+$G114)),"")</f>
        <v>#N/A</v>
      </c>
      <c r="B114" s="132" t="e">
        <f ca="1">IF(ISNUMBER($G114),INDEX(PlayerDetails!$B:$B,VLOOKUP(ResultsInput!E114,TeamDeclarations!$B$3:$J$418,6+$G114)),"")</f>
        <v>#N/A</v>
      </c>
      <c r="C114" s="132" t="str">
        <f>IF(ISNUMBER($G114),VLOOKUP(ResultsInput!C114,ResultsInput!$I$3:$L$6,4,FALSE),"")</f>
        <v>01</v>
      </c>
      <c r="D114" s="132" t="str">
        <f t="shared" si="1"/>
        <v>W</v>
      </c>
      <c r="E114" s="132"/>
      <c r="F114" s="132"/>
      <c r="G114" s="133">
        <f>Pairings!B114</f>
        <v>3</v>
      </c>
    </row>
    <row r="115" spans="1:7" x14ac:dyDescent="0.2">
      <c r="A115" s="132" t="e">
        <f ca="1">IF(ISNUMBER($G115),INDEX(PlayerDetails!$B:$B,VLOOKUP(ResultsInput!D115,TeamDeclarations!$B$3:$J$418,6+$G115)),"")</f>
        <v>#N/A</v>
      </c>
      <c r="B115" s="132" t="e">
        <f ca="1">IF(ISNUMBER($G115),INDEX(PlayerDetails!$B:$B,VLOOKUP(ResultsInput!E115,TeamDeclarations!$B$3:$J$418,6+$G115)),"")</f>
        <v>#N/A</v>
      </c>
      <c r="C115" s="132" t="str">
        <f>IF(ISNUMBER($G115),VLOOKUP(ResultsInput!C115,ResultsInput!$I$3:$L$6,4,FALSE),"")</f>
        <v>01</v>
      </c>
      <c r="D115" s="132" t="str">
        <f t="shared" si="1"/>
        <v>W</v>
      </c>
      <c r="E115" s="132"/>
      <c r="F115" s="132"/>
      <c r="G115" s="133">
        <f>Pairings!B115</f>
        <v>3</v>
      </c>
    </row>
    <row r="116" spans="1:7" x14ac:dyDescent="0.2">
      <c r="A116" s="132" t="e">
        <f ca="1">IF(ISNUMBER($G116),INDEX(PlayerDetails!$B:$B,VLOOKUP(ResultsInput!D116,TeamDeclarations!$B$3:$J$418,6+$G116)),"")</f>
        <v>#N/A</v>
      </c>
      <c r="B116" s="132" t="e">
        <f ca="1">IF(ISNUMBER($G116),INDEX(PlayerDetails!$B:$B,VLOOKUP(ResultsInput!E116,TeamDeclarations!$B$3:$J$418,6+$G116)),"")</f>
        <v>#N/A</v>
      </c>
      <c r="C116" s="132" t="str">
        <f>IF(ISNUMBER($G116),VLOOKUP(ResultsInput!C116,ResultsInput!$I$3:$L$6,4,FALSE),"")</f>
        <v>01</v>
      </c>
      <c r="D116" s="132" t="str">
        <f t="shared" si="1"/>
        <v>W</v>
      </c>
      <c r="E116" s="132"/>
      <c r="F116" s="132"/>
      <c r="G116" s="133">
        <f>Pairings!B116</f>
        <v>3</v>
      </c>
    </row>
    <row r="117" spans="1:7" x14ac:dyDescent="0.2">
      <c r="A117" s="132" t="e">
        <f ca="1">IF(ISNUMBER($G117),INDEX(PlayerDetails!$B:$B,VLOOKUP(ResultsInput!D117,TeamDeclarations!$B$3:$J$418,6+$G117)),"")</f>
        <v>#N/A</v>
      </c>
      <c r="B117" s="132" t="e">
        <f ca="1">IF(ISNUMBER($G117),INDEX(PlayerDetails!$B:$B,VLOOKUP(ResultsInput!E117,TeamDeclarations!$B$3:$J$418,6+$G117)),"")</f>
        <v>#N/A</v>
      </c>
      <c r="C117" s="132" t="str">
        <f>IF(ISNUMBER($G117),VLOOKUP(ResultsInput!C117,ResultsInput!$I$3:$L$6,4,FALSE),"")</f>
        <v>01</v>
      </c>
      <c r="D117" s="132" t="str">
        <f t="shared" si="1"/>
        <v>W</v>
      </c>
      <c r="E117" s="132"/>
      <c r="F117" s="132"/>
      <c r="G117" s="133">
        <f>Pairings!B117</f>
        <v>3</v>
      </c>
    </row>
    <row r="118" spans="1:7" x14ac:dyDescent="0.2">
      <c r="A118" s="132" t="e">
        <f ca="1">IF(ISNUMBER($G118),INDEX(PlayerDetails!$B:$B,VLOOKUP(ResultsInput!D118,TeamDeclarations!$B$3:$J$418,6+$G118)),"")</f>
        <v>#N/A</v>
      </c>
      <c r="B118" s="132" t="e">
        <f ca="1">IF(ISNUMBER($G118),INDEX(PlayerDetails!$B:$B,VLOOKUP(ResultsInput!E118,TeamDeclarations!$B$3:$J$418,6+$G118)),"")</f>
        <v>#N/A</v>
      </c>
      <c r="C118" s="132" t="str">
        <f>IF(ISNUMBER($G118),VLOOKUP(ResultsInput!C118,ResultsInput!$I$3:$L$6,4,FALSE),"")</f>
        <v>01</v>
      </c>
      <c r="D118" s="132" t="str">
        <f t="shared" si="1"/>
        <v>W</v>
      </c>
      <c r="E118" s="132"/>
      <c r="F118" s="132"/>
      <c r="G118" s="133">
        <f>Pairings!B118</f>
        <v>3</v>
      </c>
    </row>
    <row r="119" spans="1:7" x14ac:dyDescent="0.2">
      <c r="A119" s="132" t="e">
        <f ca="1">IF(ISNUMBER($G119),INDEX(PlayerDetails!$B:$B,VLOOKUP(ResultsInput!D119,TeamDeclarations!$B$3:$J$418,6+$G119)),"")</f>
        <v>#N/A</v>
      </c>
      <c r="B119" s="132" t="e">
        <f ca="1">IF(ISNUMBER($G119),INDEX(PlayerDetails!$B:$B,VLOOKUP(ResultsInput!E119,TeamDeclarations!$B$3:$J$418,6+$G119)),"")</f>
        <v>#N/A</v>
      </c>
      <c r="C119" s="132" t="str">
        <f>IF(ISNUMBER($G119),VLOOKUP(ResultsInput!C119,ResultsInput!$I$3:$L$6,4,FALSE),"")</f>
        <v>01</v>
      </c>
      <c r="D119" s="132" t="str">
        <f t="shared" si="1"/>
        <v>W</v>
      </c>
      <c r="E119" s="132"/>
      <c r="F119" s="132"/>
      <c r="G119" s="133">
        <f>Pairings!B119</f>
        <v>3</v>
      </c>
    </row>
    <row r="120" spans="1:7" x14ac:dyDescent="0.2">
      <c r="A120" s="132" t="e">
        <f ca="1">IF(ISNUMBER($G120),INDEX(PlayerDetails!$B:$B,VLOOKUP(ResultsInput!D120,TeamDeclarations!$B$3:$J$418,6+$G120)),"")</f>
        <v>#N/A</v>
      </c>
      <c r="B120" s="132" t="e">
        <f ca="1">IF(ISNUMBER($G120),INDEX(PlayerDetails!$B:$B,VLOOKUP(ResultsInput!E120,TeamDeclarations!$B$3:$J$418,6+$G120)),"")</f>
        <v>#N/A</v>
      </c>
      <c r="C120" s="132" t="str">
        <f>IF(ISNUMBER($G120),VLOOKUP(ResultsInput!C120,ResultsInput!$I$3:$L$6,4,FALSE),"")</f>
        <v>01</v>
      </c>
      <c r="D120" s="132" t="str">
        <f t="shared" si="1"/>
        <v>W</v>
      </c>
      <c r="E120" s="132"/>
      <c r="F120" s="132"/>
      <c r="G120" s="133">
        <f>Pairings!B120</f>
        <v>3</v>
      </c>
    </row>
    <row r="121" spans="1:7" x14ac:dyDescent="0.2">
      <c r="A121" s="132" t="e">
        <f ca="1">IF(ISNUMBER($G121),INDEX(PlayerDetails!$B:$B,VLOOKUP(ResultsInput!D121,TeamDeclarations!$B$3:$J$418,6+$G121)),"")</f>
        <v>#N/A</v>
      </c>
      <c r="B121" s="132" t="e">
        <f ca="1">IF(ISNUMBER($G121),INDEX(PlayerDetails!$B:$B,VLOOKUP(ResultsInput!E121,TeamDeclarations!$B$3:$J$418,6+$G121)),"")</f>
        <v>#N/A</v>
      </c>
      <c r="C121" s="132" t="str">
        <f>IF(ISNUMBER($G121),VLOOKUP(ResultsInput!C121,ResultsInput!$I$3:$L$6,4,FALSE),"")</f>
        <v>01</v>
      </c>
      <c r="D121" s="132" t="str">
        <f t="shared" si="1"/>
        <v>W</v>
      </c>
      <c r="E121" s="132"/>
      <c r="F121" s="132"/>
      <c r="G121" s="133">
        <f>Pairings!B121</f>
        <v>3</v>
      </c>
    </row>
    <row r="122" spans="1:7" x14ac:dyDescent="0.2">
      <c r="A122" s="132" t="e">
        <f ca="1">IF(ISNUMBER($G122),INDEX(PlayerDetails!$B:$B,VLOOKUP(ResultsInput!D122,TeamDeclarations!$B$3:$J$418,6+$G122)),"")</f>
        <v>#N/A</v>
      </c>
      <c r="B122" s="132" t="e">
        <f ca="1">IF(ISNUMBER($G122),INDEX(PlayerDetails!$B:$B,VLOOKUP(ResultsInput!E122,TeamDeclarations!$B$3:$J$418,6+$G122)),"")</f>
        <v>#N/A</v>
      </c>
      <c r="C122" s="132" t="str">
        <f>IF(ISNUMBER($G122),VLOOKUP(ResultsInput!C122,ResultsInput!$I$3:$L$6,4,FALSE),"")</f>
        <v>01</v>
      </c>
      <c r="D122" s="132" t="str">
        <f t="shared" si="1"/>
        <v>W</v>
      </c>
      <c r="E122" s="132"/>
      <c r="F122" s="132"/>
      <c r="G122" s="133">
        <f>Pairings!B122</f>
        <v>3</v>
      </c>
    </row>
    <row r="123" spans="1:7" x14ac:dyDescent="0.2">
      <c r="A123" s="132" t="e">
        <f ca="1">IF(ISNUMBER($G123),INDEX(PlayerDetails!$B:$B,VLOOKUP(ResultsInput!D123,TeamDeclarations!$B$3:$J$418,6+$G123)),"")</f>
        <v>#N/A</v>
      </c>
      <c r="B123" s="132" t="e">
        <f ca="1">IF(ISNUMBER($G123),INDEX(PlayerDetails!$B:$B,VLOOKUP(ResultsInput!E123,TeamDeclarations!$B$3:$J$418,6+$G123)),"")</f>
        <v>#N/A</v>
      </c>
      <c r="C123" s="132" t="str">
        <f>IF(ISNUMBER($G123),VLOOKUP(ResultsInput!C123,ResultsInput!$I$3:$L$6,4,FALSE),"")</f>
        <v>01</v>
      </c>
      <c r="D123" s="132" t="str">
        <f t="shared" si="1"/>
        <v>W</v>
      </c>
      <c r="E123" s="132"/>
      <c r="F123" s="132"/>
      <c r="G123" s="133">
        <f>Pairings!B123</f>
        <v>3</v>
      </c>
    </row>
    <row r="124" spans="1:7" x14ac:dyDescent="0.2">
      <c r="A124" s="132" t="e">
        <f ca="1">IF(ISNUMBER($G124),INDEX(PlayerDetails!$B:$B,VLOOKUP(ResultsInput!D124,TeamDeclarations!$B$3:$J$418,6+$G124)),"")</f>
        <v>#N/A</v>
      </c>
      <c r="B124" s="132" t="e">
        <f ca="1">IF(ISNUMBER($G124),INDEX(PlayerDetails!$B:$B,VLOOKUP(ResultsInput!E124,TeamDeclarations!$B$3:$J$418,6+$G124)),"")</f>
        <v>#N/A</v>
      </c>
      <c r="C124" s="132" t="str">
        <f>IF(ISNUMBER($G124),VLOOKUP(ResultsInput!C124,ResultsInput!$I$3:$L$6,4,FALSE),"")</f>
        <v>01</v>
      </c>
      <c r="D124" s="132" t="str">
        <f t="shared" si="1"/>
        <v>W</v>
      </c>
      <c r="E124" s="132"/>
      <c r="F124" s="132"/>
      <c r="G124" s="133">
        <f>Pairings!B124</f>
        <v>3</v>
      </c>
    </row>
    <row r="125" spans="1:7" x14ac:dyDescent="0.2">
      <c r="A125" s="132" t="e">
        <f ca="1">IF(ISNUMBER($G125),INDEX(PlayerDetails!$B:$B,VLOOKUP(ResultsInput!D125,TeamDeclarations!$B$3:$J$418,6+$G125)),"")</f>
        <v>#N/A</v>
      </c>
      <c r="B125" s="132" t="e">
        <f ca="1">IF(ISNUMBER($G125),INDEX(PlayerDetails!$B:$B,VLOOKUP(ResultsInput!E125,TeamDeclarations!$B$3:$J$418,6+$G125)),"")</f>
        <v>#N/A</v>
      </c>
      <c r="C125" s="132" t="str">
        <f>IF(ISNUMBER($G125),VLOOKUP(ResultsInput!C125,ResultsInput!$I$3:$L$6,4,FALSE),"")</f>
        <v>01</v>
      </c>
      <c r="D125" s="132" t="str">
        <f t="shared" si="1"/>
        <v>W</v>
      </c>
      <c r="E125" s="132"/>
      <c r="F125" s="132"/>
      <c r="G125" s="133">
        <f>Pairings!B125</f>
        <v>3</v>
      </c>
    </row>
    <row r="126" spans="1:7" x14ac:dyDescent="0.2">
      <c r="A126" s="132" t="e">
        <f ca="1">IF(ISNUMBER($G126),INDEX(PlayerDetails!$B:$B,VLOOKUP(ResultsInput!D126,TeamDeclarations!$B$3:$J$418,6+$G126)),"")</f>
        <v>#N/A</v>
      </c>
      <c r="B126" s="132" t="e">
        <f ca="1">IF(ISNUMBER($G126),INDEX(PlayerDetails!$B:$B,VLOOKUP(ResultsInput!E126,TeamDeclarations!$B$3:$J$418,6+$G126)),"")</f>
        <v>#N/A</v>
      </c>
      <c r="C126" s="132" t="str">
        <f>IF(ISNUMBER($G126),VLOOKUP(ResultsInput!C126,ResultsInput!$I$3:$L$6,4,FALSE),"")</f>
        <v>01</v>
      </c>
      <c r="D126" s="132" t="str">
        <f t="shared" si="1"/>
        <v>W</v>
      </c>
      <c r="E126" s="132"/>
      <c r="F126" s="132"/>
      <c r="G126" s="133">
        <f>Pairings!B126</f>
        <v>3</v>
      </c>
    </row>
    <row r="127" spans="1:7" x14ac:dyDescent="0.2">
      <c r="A127" s="132" t="e">
        <f ca="1">IF(ISNUMBER($G127),INDEX(PlayerDetails!$B:$B,VLOOKUP(ResultsInput!D127,TeamDeclarations!$B$3:$J$418,6+$G127)),"")</f>
        <v>#N/A</v>
      </c>
      <c r="B127" s="132" t="e">
        <f ca="1">IF(ISNUMBER($G127),INDEX(PlayerDetails!$B:$B,VLOOKUP(ResultsInput!E127,TeamDeclarations!$B$3:$J$418,6+$G127)),"")</f>
        <v>#N/A</v>
      </c>
      <c r="C127" s="132" t="str">
        <f>IF(ISNUMBER($G127),VLOOKUP(ResultsInput!C127,ResultsInput!$I$3:$L$6,4,FALSE),"")</f>
        <v>01</v>
      </c>
      <c r="D127" s="132" t="str">
        <f t="shared" si="1"/>
        <v>W</v>
      </c>
      <c r="E127" s="132"/>
      <c r="F127" s="132"/>
      <c r="G127" s="133">
        <f>Pairings!B127</f>
        <v>3</v>
      </c>
    </row>
    <row r="128" spans="1:7" x14ac:dyDescent="0.2">
      <c r="A128" s="132" t="e">
        <f ca="1">IF(ISNUMBER($G128),INDEX(PlayerDetails!$B:$B,VLOOKUP(ResultsInput!D128,TeamDeclarations!$B$3:$J$418,6+$G128)),"")</f>
        <v>#N/A</v>
      </c>
      <c r="B128" s="132" t="e">
        <f ca="1">IF(ISNUMBER($G128),INDEX(PlayerDetails!$B:$B,VLOOKUP(ResultsInput!E128,TeamDeclarations!$B$3:$J$418,6+$G128)),"")</f>
        <v>#N/A</v>
      </c>
      <c r="C128" s="132" t="str">
        <f>IF(ISNUMBER($G128),VLOOKUP(ResultsInput!C128,ResultsInput!$I$3:$L$6,4,FALSE),"")</f>
        <v>01</v>
      </c>
      <c r="D128" s="132" t="str">
        <f t="shared" si="1"/>
        <v>W</v>
      </c>
      <c r="E128" s="132"/>
      <c r="F128" s="132"/>
      <c r="G128" s="133">
        <f>Pairings!B128</f>
        <v>3</v>
      </c>
    </row>
    <row r="129" spans="1:7" x14ac:dyDescent="0.2">
      <c r="A129" s="132" t="e">
        <f ca="1">IF(ISNUMBER($G129),INDEX(PlayerDetails!$B:$B,VLOOKUP(ResultsInput!D129,TeamDeclarations!$B$3:$J$418,6+$G129)),"")</f>
        <v>#N/A</v>
      </c>
      <c r="B129" s="132" t="e">
        <f ca="1">IF(ISNUMBER($G129),INDEX(PlayerDetails!$B:$B,VLOOKUP(ResultsInput!E129,TeamDeclarations!$B$3:$J$418,6+$G129)),"")</f>
        <v>#N/A</v>
      </c>
      <c r="C129" s="132" t="str">
        <f>IF(ISNUMBER($G129),VLOOKUP(ResultsInput!C129,ResultsInput!$I$3:$L$6,4,FALSE),"")</f>
        <v>01</v>
      </c>
      <c r="D129" s="132" t="str">
        <f t="shared" si="1"/>
        <v>W</v>
      </c>
      <c r="E129" s="132"/>
      <c r="F129" s="132"/>
      <c r="G129" s="133">
        <f>Pairings!B129</f>
        <v>3</v>
      </c>
    </row>
    <row r="130" spans="1:7" x14ac:dyDescent="0.2">
      <c r="A130" s="132" t="e">
        <f ca="1">IF(ISNUMBER($G130),INDEX(PlayerDetails!$B:$B,VLOOKUP(ResultsInput!D130,TeamDeclarations!$B$3:$J$418,6+$G130)),"")</f>
        <v>#N/A</v>
      </c>
      <c r="B130" s="132" t="e">
        <f ca="1">IF(ISNUMBER($G130),INDEX(PlayerDetails!$B:$B,VLOOKUP(ResultsInput!E130,TeamDeclarations!$B$3:$J$418,6+$G130)),"")</f>
        <v>#N/A</v>
      </c>
      <c r="C130" s="132" t="str">
        <f>IF(ISNUMBER($G130),VLOOKUP(ResultsInput!C130,ResultsInput!$I$3:$L$6,4,FALSE),"")</f>
        <v>01</v>
      </c>
      <c r="D130" s="132" t="str">
        <f t="shared" ref="D130:D193" si="2">IF(ISNUMBER($G130),"W","")</f>
        <v>W</v>
      </c>
      <c r="E130" s="132"/>
      <c r="F130" s="132"/>
      <c r="G130" s="133">
        <f>Pairings!B130</f>
        <v>3</v>
      </c>
    </row>
    <row r="131" spans="1:7" x14ac:dyDescent="0.2">
      <c r="A131" s="132" t="e">
        <f ca="1">IF(ISNUMBER($G131),INDEX(PlayerDetails!$B:$B,VLOOKUP(ResultsInput!D131,TeamDeclarations!$B$3:$J$418,6+$G131)),"")</f>
        <v>#N/A</v>
      </c>
      <c r="B131" s="132" t="e">
        <f ca="1">IF(ISNUMBER($G131),INDEX(PlayerDetails!$B:$B,VLOOKUP(ResultsInput!E131,TeamDeclarations!$B$3:$J$418,6+$G131)),"")</f>
        <v>#N/A</v>
      </c>
      <c r="C131" s="132" t="str">
        <f>IF(ISNUMBER($G131),VLOOKUP(ResultsInput!C131,ResultsInput!$I$3:$L$6,4,FALSE),"")</f>
        <v>01</v>
      </c>
      <c r="D131" s="132" t="str">
        <f t="shared" si="2"/>
        <v>W</v>
      </c>
      <c r="E131" s="132"/>
      <c r="F131" s="132"/>
      <c r="G131" s="133">
        <f>Pairings!B131</f>
        <v>3</v>
      </c>
    </row>
    <row r="132" spans="1:7" x14ac:dyDescent="0.2">
      <c r="A132" s="132" t="e">
        <f ca="1">IF(ISNUMBER($G132),INDEX(PlayerDetails!$B:$B,VLOOKUP(ResultsInput!D132,TeamDeclarations!$B$3:$J$418,6+$G132)),"")</f>
        <v>#N/A</v>
      </c>
      <c r="B132" s="132" t="e">
        <f ca="1">IF(ISNUMBER($G132),INDEX(PlayerDetails!$B:$B,VLOOKUP(ResultsInput!E132,TeamDeclarations!$B$3:$J$418,6+$G132)),"")</f>
        <v>#N/A</v>
      </c>
      <c r="C132" s="132" t="str">
        <f>IF(ISNUMBER($G132),VLOOKUP(ResultsInput!C132,ResultsInput!$I$3:$L$6,4,FALSE),"")</f>
        <v>01</v>
      </c>
      <c r="D132" s="132" t="str">
        <f t="shared" si="2"/>
        <v>W</v>
      </c>
      <c r="E132" s="132"/>
      <c r="F132" s="132"/>
      <c r="G132" s="133">
        <f>Pairings!B132</f>
        <v>3</v>
      </c>
    </row>
    <row r="133" spans="1:7" x14ac:dyDescent="0.2">
      <c r="A133" s="132" t="e">
        <f ca="1">IF(ISNUMBER($G133),INDEX(PlayerDetails!$B:$B,VLOOKUP(ResultsInput!D133,TeamDeclarations!$B$3:$J$418,6+$G133)),"")</f>
        <v>#N/A</v>
      </c>
      <c r="B133" s="132" t="e">
        <f ca="1">IF(ISNUMBER($G133),INDEX(PlayerDetails!$B:$B,VLOOKUP(ResultsInput!E133,TeamDeclarations!$B$3:$J$418,6+$G133)),"")</f>
        <v>#N/A</v>
      </c>
      <c r="C133" s="132" t="str">
        <f>IF(ISNUMBER($G133),VLOOKUP(ResultsInput!C133,ResultsInput!$I$3:$L$6,4,FALSE),"")</f>
        <v>01</v>
      </c>
      <c r="D133" s="132" t="str">
        <f t="shared" si="2"/>
        <v>W</v>
      </c>
      <c r="E133" s="132"/>
      <c r="F133" s="132"/>
      <c r="G133" s="133">
        <f>Pairings!B133</f>
        <v>3</v>
      </c>
    </row>
    <row r="134" spans="1:7" x14ac:dyDescent="0.2">
      <c r="A134" s="132" t="e">
        <f ca="1">IF(ISNUMBER($G134),INDEX(PlayerDetails!$B:$B,VLOOKUP(ResultsInput!D134,TeamDeclarations!$B$3:$J$418,6+$G134)),"")</f>
        <v>#N/A</v>
      </c>
      <c r="B134" s="132" t="e">
        <f ca="1">IF(ISNUMBER($G134),INDEX(PlayerDetails!$B:$B,VLOOKUP(ResultsInput!E134,TeamDeclarations!$B$3:$J$418,6+$G134)),"")</f>
        <v>#N/A</v>
      </c>
      <c r="C134" s="132" t="str">
        <f>IF(ISNUMBER($G134),VLOOKUP(ResultsInput!C134,ResultsInput!$I$3:$L$6,4,FALSE),"")</f>
        <v>01</v>
      </c>
      <c r="D134" s="132" t="str">
        <f t="shared" si="2"/>
        <v>W</v>
      </c>
      <c r="E134" s="132"/>
      <c r="F134" s="132"/>
      <c r="G134" s="133">
        <f>Pairings!B134</f>
        <v>3</v>
      </c>
    </row>
    <row r="135" spans="1:7" x14ac:dyDescent="0.2">
      <c r="A135" s="132" t="e">
        <f ca="1">IF(ISNUMBER($G135),INDEX(PlayerDetails!$B:$B,VLOOKUP(ResultsInput!D135,TeamDeclarations!$B$3:$J$418,6+$G135)),"")</f>
        <v>#N/A</v>
      </c>
      <c r="B135" s="132" t="e">
        <f ca="1">IF(ISNUMBER($G135),INDEX(PlayerDetails!$B:$B,VLOOKUP(ResultsInput!E135,TeamDeclarations!$B$3:$J$418,6+$G135)),"")</f>
        <v>#N/A</v>
      </c>
      <c r="C135" s="132" t="str">
        <f>IF(ISNUMBER($G135),VLOOKUP(ResultsInput!C135,ResultsInput!$I$3:$L$6,4,FALSE),"")</f>
        <v>01</v>
      </c>
      <c r="D135" s="132" t="str">
        <f t="shared" si="2"/>
        <v>W</v>
      </c>
      <c r="E135" s="132"/>
      <c r="F135" s="132"/>
      <c r="G135" s="133">
        <f>Pairings!B135</f>
        <v>3</v>
      </c>
    </row>
    <row r="136" spans="1:7" x14ac:dyDescent="0.2">
      <c r="A136" s="132" t="e">
        <f ca="1">IF(ISNUMBER($G136),INDEX(PlayerDetails!$B:$B,VLOOKUP(ResultsInput!D136,TeamDeclarations!$B$3:$J$418,6+$G136)),"")</f>
        <v>#N/A</v>
      </c>
      <c r="B136" s="132" t="e">
        <f ca="1">IF(ISNUMBER($G136),INDEX(PlayerDetails!$B:$B,VLOOKUP(ResultsInput!E136,TeamDeclarations!$B$3:$J$418,6+$G136)),"")</f>
        <v>#N/A</v>
      </c>
      <c r="C136" s="132" t="str">
        <f>IF(ISNUMBER($G136),VLOOKUP(ResultsInput!C136,ResultsInput!$I$3:$L$6,4,FALSE),"")</f>
        <v>01</v>
      </c>
      <c r="D136" s="132" t="str">
        <f t="shared" si="2"/>
        <v>W</v>
      </c>
      <c r="E136" s="132"/>
      <c r="F136" s="132"/>
      <c r="G136" s="133">
        <f>Pairings!B136</f>
        <v>3</v>
      </c>
    </row>
    <row r="137" spans="1:7" x14ac:dyDescent="0.2">
      <c r="A137" s="132" t="e">
        <f ca="1">IF(ISNUMBER($G137),INDEX(PlayerDetails!$B:$B,VLOOKUP(ResultsInput!D137,TeamDeclarations!$B$3:$J$418,6+$G137)),"")</f>
        <v>#N/A</v>
      </c>
      <c r="B137" s="132" t="e">
        <f ca="1">IF(ISNUMBER($G137),INDEX(PlayerDetails!$B:$B,VLOOKUP(ResultsInput!E137,TeamDeclarations!$B$3:$J$418,6+$G137)),"")</f>
        <v>#N/A</v>
      </c>
      <c r="C137" s="132" t="str">
        <f>IF(ISNUMBER($G137),VLOOKUP(ResultsInput!C137,ResultsInput!$I$3:$L$6,4,FALSE),"")</f>
        <v>01</v>
      </c>
      <c r="D137" s="132" t="str">
        <f t="shared" si="2"/>
        <v>W</v>
      </c>
      <c r="E137" s="132"/>
      <c r="F137" s="132"/>
      <c r="G137" s="133">
        <f>Pairings!B137</f>
        <v>3</v>
      </c>
    </row>
    <row r="138" spans="1:7" x14ac:dyDescent="0.2">
      <c r="A138" s="132" t="e">
        <f ca="1">IF(ISNUMBER($G138),INDEX(PlayerDetails!$B:$B,VLOOKUP(ResultsInput!D138,TeamDeclarations!$B$3:$J$418,6+$G138)),"")</f>
        <v>#N/A</v>
      </c>
      <c r="B138" s="132" t="e">
        <f ca="1">IF(ISNUMBER($G138),INDEX(PlayerDetails!$B:$B,VLOOKUP(ResultsInput!E138,TeamDeclarations!$B$3:$J$418,6+$G138)),"")</f>
        <v>#N/A</v>
      </c>
      <c r="C138" s="132" t="str">
        <f>IF(ISNUMBER($G138),VLOOKUP(ResultsInput!C138,ResultsInput!$I$3:$L$6,4,FALSE),"")</f>
        <v>01</v>
      </c>
      <c r="D138" s="132" t="str">
        <f t="shared" si="2"/>
        <v>W</v>
      </c>
      <c r="E138" s="132"/>
      <c r="F138" s="132"/>
      <c r="G138" s="133">
        <f>Pairings!B138</f>
        <v>3</v>
      </c>
    </row>
    <row r="139" spans="1:7" x14ac:dyDescent="0.2">
      <c r="A139" s="132" t="e">
        <f ca="1">IF(ISNUMBER($G139),INDEX(PlayerDetails!$B:$B,VLOOKUP(ResultsInput!D139,TeamDeclarations!$B$3:$J$418,6+$G139)),"")</f>
        <v>#N/A</v>
      </c>
      <c r="B139" s="132" t="e">
        <f ca="1">IF(ISNUMBER($G139),INDEX(PlayerDetails!$B:$B,VLOOKUP(ResultsInput!E139,TeamDeclarations!$B$3:$J$418,6+$G139)),"")</f>
        <v>#N/A</v>
      </c>
      <c r="C139" s="132" t="str">
        <f>IF(ISNUMBER($G139),VLOOKUP(ResultsInput!C139,ResultsInput!$I$3:$L$6,4,FALSE),"")</f>
        <v>01</v>
      </c>
      <c r="D139" s="132" t="str">
        <f t="shared" si="2"/>
        <v>W</v>
      </c>
      <c r="E139" s="132"/>
      <c r="F139" s="132"/>
      <c r="G139" s="133">
        <f>Pairings!B139</f>
        <v>3</v>
      </c>
    </row>
    <row r="140" spans="1:7" x14ac:dyDescent="0.2">
      <c r="A140" s="132" t="e">
        <f ca="1">IF(ISNUMBER($G140),INDEX(PlayerDetails!$B:$B,VLOOKUP(ResultsInput!D140,TeamDeclarations!$B$3:$J$418,6+$G140)),"")</f>
        <v>#N/A</v>
      </c>
      <c r="B140" s="132" t="e">
        <f ca="1">IF(ISNUMBER($G140),INDEX(PlayerDetails!$B:$B,VLOOKUP(ResultsInput!E140,TeamDeclarations!$B$3:$J$418,6+$G140)),"")</f>
        <v>#N/A</v>
      </c>
      <c r="C140" s="132" t="str">
        <f>IF(ISNUMBER($G140),VLOOKUP(ResultsInput!C140,ResultsInput!$I$3:$L$6,4,FALSE),"")</f>
        <v>01</v>
      </c>
      <c r="D140" s="132" t="str">
        <f t="shared" si="2"/>
        <v>W</v>
      </c>
      <c r="E140" s="132"/>
      <c r="F140" s="132"/>
      <c r="G140" s="133">
        <f>Pairings!B140</f>
        <v>3</v>
      </c>
    </row>
    <row r="141" spans="1:7" x14ac:dyDescent="0.2">
      <c r="A141" s="132" t="e">
        <f ca="1">IF(ISNUMBER($G141),INDEX(PlayerDetails!$B:$B,VLOOKUP(ResultsInput!D141,TeamDeclarations!$B$3:$J$418,6+$G141)),"")</f>
        <v>#N/A</v>
      </c>
      <c r="B141" s="132" t="e">
        <f ca="1">IF(ISNUMBER($G141),INDEX(PlayerDetails!$B:$B,VLOOKUP(ResultsInput!E141,TeamDeclarations!$B$3:$J$418,6+$G141)),"")</f>
        <v>#N/A</v>
      </c>
      <c r="C141" s="132" t="str">
        <f>IF(ISNUMBER($G141),VLOOKUP(ResultsInput!C141,ResultsInput!$I$3:$L$6,4,FALSE),"")</f>
        <v>01</v>
      </c>
      <c r="D141" s="132" t="str">
        <f t="shared" si="2"/>
        <v>W</v>
      </c>
      <c r="E141" s="132"/>
      <c r="F141" s="132"/>
      <c r="G141" s="133">
        <f>Pairings!B141</f>
        <v>3</v>
      </c>
    </row>
    <row r="142" spans="1:7" x14ac:dyDescent="0.2">
      <c r="A142" s="132" t="e">
        <f ca="1">IF(ISNUMBER($G142),INDEX(PlayerDetails!$B:$B,VLOOKUP(ResultsInput!D142,TeamDeclarations!$B$3:$J$418,6+$G142)),"")</f>
        <v>#N/A</v>
      </c>
      <c r="B142" s="132" t="e">
        <f ca="1">IF(ISNUMBER($G142),INDEX(PlayerDetails!$B:$B,VLOOKUP(ResultsInput!E142,TeamDeclarations!$B$3:$J$418,6+$G142)),"")</f>
        <v>#N/A</v>
      </c>
      <c r="C142" s="132" t="str">
        <f>IF(ISNUMBER($G142),VLOOKUP(ResultsInput!C142,ResultsInput!$I$3:$L$6,4,FALSE),"")</f>
        <v>01</v>
      </c>
      <c r="D142" s="132" t="str">
        <f t="shared" si="2"/>
        <v>W</v>
      </c>
      <c r="E142" s="132"/>
      <c r="F142" s="132"/>
      <c r="G142" s="133">
        <f>Pairings!B142</f>
        <v>3</v>
      </c>
    </row>
    <row r="143" spans="1:7" x14ac:dyDescent="0.2">
      <c r="A143" s="132" t="e">
        <f ca="1">IF(ISNUMBER($G143),INDEX(PlayerDetails!$B:$B,VLOOKUP(ResultsInput!D143,TeamDeclarations!$B$3:$J$418,6+$G143)),"")</f>
        <v>#N/A</v>
      </c>
      <c r="B143" s="132" t="e">
        <f ca="1">IF(ISNUMBER($G143),INDEX(PlayerDetails!$B:$B,VLOOKUP(ResultsInput!E143,TeamDeclarations!$B$3:$J$418,6+$G143)),"")</f>
        <v>#N/A</v>
      </c>
      <c r="C143" s="132" t="str">
        <f>IF(ISNUMBER($G143),VLOOKUP(ResultsInput!C143,ResultsInput!$I$3:$L$6,4,FALSE),"")</f>
        <v>01</v>
      </c>
      <c r="D143" s="132" t="str">
        <f t="shared" si="2"/>
        <v>W</v>
      </c>
      <c r="E143" s="132"/>
      <c r="F143" s="132"/>
      <c r="G143" s="133">
        <f>Pairings!B143</f>
        <v>3</v>
      </c>
    </row>
    <row r="144" spans="1:7" x14ac:dyDescent="0.2">
      <c r="A144" s="132" t="e">
        <f ca="1">IF(ISNUMBER($G144),INDEX(PlayerDetails!$B:$B,VLOOKUP(ResultsInput!D144,TeamDeclarations!$B$3:$J$418,6+$G144)),"")</f>
        <v>#N/A</v>
      </c>
      <c r="B144" s="132" t="e">
        <f ca="1">IF(ISNUMBER($G144),INDEX(PlayerDetails!$B:$B,VLOOKUP(ResultsInput!E144,TeamDeclarations!$B$3:$J$418,6+$G144)),"")</f>
        <v>#N/A</v>
      </c>
      <c r="C144" s="132" t="str">
        <f>IF(ISNUMBER($G144),VLOOKUP(ResultsInput!C144,ResultsInput!$I$3:$L$6,4,FALSE),"")</f>
        <v>01</v>
      </c>
      <c r="D144" s="132" t="str">
        <f t="shared" si="2"/>
        <v>W</v>
      </c>
      <c r="E144" s="132"/>
      <c r="F144" s="132"/>
      <c r="G144" s="133">
        <f>Pairings!B144</f>
        <v>3</v>
      </c>
    </row>
    <row r="145" spans="1:7" x14ac:dyDescent="0.2">
      <c r="A145" s="132" t="e">
        <f ca="1">IF(ISNUMBER($G145),INDEX(PlayerDetails!$B:$B,VLOOKUP(ResultsInput!D145,TeamDeclarations!$B$3:$J$418,6+$G145)),"")</f>
        <v>#N/A</v>
      </c>
      <c r="B145" s="132" t="e">
        <f ca="1">IF(ISNUMBER($G145),INDEX(PlayerDetails!$B:$B,VLOOKUP(ResultsInput!E145,TeamDeclarations!$B$3:$J$418,6+$G145)),"")</f>
        <v>#N/A</v>
      </c>
      <c r="C145" s="132" t="str">
        <f>IF(ISNUMBER($G145),VLOOKUP(ResultsInput!C145,ResultsInput!$I$3:$L$6,4,FALSE),"")</f>
        <v>01</v>
      </c>
      <c r="D145" s="132" t="str">
        <f t="shared" si="2"/>
        <v>W</v>
      </c>
      <c r="E145" s="132"/>
      <c r="F145" s="132"/>
      <c r="G145" s="133">
        <f>Pairings!B145</f>
        <v>3</v>
      </c>
    </row>
    <row r="146" spans="1:7" x14ac:dyDescent="0.2">
      <c r="A146" s="132" t="str">
        <f>IF(ISNUMBER($G146),INDEX(PlayerDetails!$B:$B,VLOOKUP(ResultsInput!D146,TeamDeclarations!$B$3:$J$418,6+$G146)),"")</f>
        <v/>
      </c>
      <c r="B146" s="132" t="str">
        <f>IF(ISNUMBER($G146),INDEX(PlayerDetails!$B:$B,VLOOKUP(ResultsInput!E146,TeamDeclarations!$B$3:$J$418,6+$G146)),"")</f>
        <v/>
      </c>
      <c r="C146" s="132" t="str">
        <f>IF(ISNUMBER($G146),VLOOKUP(ResultsInput!C146,ResultsInput!$I$3:$L$6,4,FALSE),"")</f>
        <v/>
      </c>
      <c r="D146" s="132" t="str">
        <f t="shared" si="2"/>
        <v/>
      </c>
      <c r="E146" s="132"/>
      <c r="F146" s="132"/>
      <c r="G146" s="133" t="str">
        <f>Pairings!B146</f>
        <v/>
      </c>
    </row>
    <row r="147" spans="1:7" x14ac:dyDescent="0.2">
      <c r="A147" s="132" t="str">
        <f>IF(ISNUMBER($G147),INDEX(PlayerDetails!$B:$B,VLOOKUP(ResultsInput!D147,TeamDeclarations!$B$3:$J$418,6+$G147)),"")</f>
        <v/>
      </c>
      <c r="B147" s="132" t="str">
        <f>IF(ISNUMBER($G147),INDEX(PlayerDetails!$B:$B,VLOOKUP(ResultsInput!E147,TeamDeclarations!$B$3:$J$418,6+$G147)),"")</f>
        <v/>
      </c>
      <c r="C147" s="132" t="str">
        <f>IF(ISNUMBER($G147),VLOOKUP(ResultsInput!C147,ResultsInput!$I$3:$L$6,4,FALSE),"")</f>
        <v/>
      </c>
      <c r="D147" s="132" t="str">
        <f t="shared" si="2"/>
        <v/>
      </c>
      <c r="E147" s="132"/>
      <c r="F147" s="132"/>
      <c r="G147" s="133" t="str">
        <f>Pairings!B147</f>
        <v/>
      </c>
    </row>
    <row r="148" spans="1:7" x14ac:dyDescent="0.2">
      <c r="A148" s="132" t="str">
        <f>IF(ISNUMBER($G148),INDEX(PlayerDetails!$B:$B,VLOOKUP(ResultsInput!D148,TeamDeclarations!$B$3:$J$418,6+$G148)),"")</f>
        <v/>
      </c>
      <c r="B148" s="132" t="str">
        <f>IF(ISNUMBER($G148),INDEX(PlayerDetails!$B:$B,VLOOKUP(ResultsInput!E148,TeamDeclarations!$B$3:$J$418,6+$G148)),"")</f>
        <v/>
      </c>
      <c r="C148" s="132" t="str">
        <f>IF(ISNUMBER($G148),VLOOKUP(ResultsInput!C148,ResultsInput!$I$3:$L$6,4,FALSE),"")</f>
        <v/>
      </c>
      <c r="D148" s="132" t="str">
        <f t="shared" si="2"/>
        <v/>
      </c>
      <c r="E148" s="132"/>
      <c r="F148" s="132"/>
      <c r="G148" s="133" t="str">
        <f>Pairings!B148</f>
        <v/>
      </c>
    </row>
    <row r="149" spans="1:7" x14ac:dyDescent="0.2">
      <c r="A149" s="132" t="str">
        <f>IF(ISNUMBER($G149),INDEX(PlayerDetails!$B:$B,VLOOKUP(ResultsInput!D149,TeamDeclarations!$B$3:$J$418,6+$G149)),"")</f>
        <v/>
      </c>
      <c r="B149" s="132" t="str">
        <f>IF(ISNUMBER($G149),INDEX(PlayerDetails!$B:$B,VLOOKUP(ResultsInput!E149,TeamDeclarations!$B$3:$J$418,6+$G149)),"")</f>
        <v/>
      </c>
      <c r="C149" s="132" t="str">
        <f>IF(ISNUMBER($G149),VLOOKUP(ResultsInput!C149,ResultsInput!$I$3:$L$6,4,FALSE),"")</f>
        <v/>
      </c>
      <c r="D149" s="132" t="str">
        <f t="shared" si="2"/>
        <v/>
      </c>
      <c r="E149" s="132"/>
      <c r="F149" s="132"/>
      <c r="G149" s="133" t="str">
        <f>Pairings!B149</f>
        <v/>
      </c>
    </row>
    <row r="150" spans="1:7" x14ac:dyDescent="0.2">
      <c r="A150" s="132" t="str">
        <f>IF(ISNUMBER($G150),INDEX(PlayerDetails!$B:$B,VLOOKUP(ResultsInput!D150,TeamDeclarations!$B$3:$J$418,6+$G150)),"")</f>
        <v/>
      </c>
      <c r="B150" s="132" t="str">
        <f>IF(ISNUMBER($G150),INDEX(PlayerDetails!$B:$B,VLOOKUP(ResultsInput!E150,TeamDeclarations!$B$3:$J$418,6+$G150)),"")</f>
        <v/>
      </c>
      <c r="C150" s="132" t="str">
        <f>IF(ISNUMBER($G150),VLOOKUP(ResultsInput!C150,ResultsInput!$I$3:$L$6,4,FALSE),"")</f>
        <v/>
      </c>
      <c r="D150" s="132" t="str">
        <f t="shared" si="2"/>
        <v/>
      </c>
      <c r="E150" s="132"/>
      <c r="F150" s="132"/>
      <c r="G150" s="133" t="str">
        <f>Pairings!B150</f>
        <v/>
      </c>
    </row>
    <row r="151" spans="1:7" x14ac:dyDescent="0.2">
      <c r="A151" s="132" t="str">
        <f>IF(ISNUMBER($G151),INDEX(PlayerDetails!$B:$B,VLOOKUP(ResultsInput!D151,TeamDeclarations!$B$3:$J$418,6+$G151)),"")</f>
        <v/>
      </c>
      <c r="B151" s="132" t="str">
        <f>IF(ISNUMBER($G151),INDEX(PlayerDetails!$B:$B,VLOOKUP(ResultsInput!E151,TeamDeclarations!$B$3:$J$418,6+$G151)),"")</f>
        <v/>
      </c>
      <c r="C151" s="132" t="str">
        <f>IF(ISNUMBER($G151),VLOOKUP(ResultsInput!C151,ResultsInput!$I$3:$L$6,4,FALSE),"")</f>
        <v/>
      </c>
      <c r="D151" s="132" t="str">
        <f t="shared" si="2"/>
        <v/>
      </c>
      <c r="E151" s="132"/>
      <c r="F151" s="132"/>
      <c r="G151" s="133" t="str">
        <f>Pairings!B151</f>
        <v/>
      </c>
    </row>
    <row r="152" spans="1:7" x14ac:dyDescent="0.2">
      <c r="A152" s="132" t="str">
        <f>IF(ISNUMBER($G152),INDEX(PlayerDetails!$B:$B,VLOOKUP(ResultsInput!D152,TeamDeclarations!$B$3:$J$418,6+$G152)),"")</f>
        <v/>
      </c>
      <c r="B152" s="132" t="str">
        <f>IF(ISNUMBER($G152),INDEX(PlayerDetails!$B:$B,VLOOKUP(ResultsInput!E152,TeamDeclarations!$B$3:$J$418,6+$G152)),"")</f>
        <v/>
      </c>
      <c r="C152" s="132" t="str">
        <f>IF(ISNUMBER($G152),VLOOKUP(ResultsInput!C152,ResultsInput!$I$3:$L$6,4,FALSE),"")</f>
        <v/>
      </c>
      <c r="D152" s="132" t="str">
        <f t="shared" si="2"/>
        <v/>
      </c>
      <c r="E152" s="132"/>
      <c r="F152" s="132"/>
      <c r="G152" s="133" t="str">
        <f>Pairings!B152</f>
        <v/>
      </c>
    </row>
    <row r="153" spans="1:7" x14ac:dyDescent="0.2">
      <c r="A153" s="132" t="str">
        <f>IF(ISNUMBER($G153),INDEX(PlayerDetails!$B:$B,VLOOKUP(ResultsInput!D153,TeamDeclarations!$B$3:$J$418,6+$G153)),"")</f>
        <v/>
      </c>
      <c r="B153" s="132" t="str">
        <f>IF(ISNUMBER($G153),INDEX(PlayerDetails!$B:$B,VLOOKUP(ResultsInput!E153,TeamDeclarations!$B$3:$J$418,6+$G153)),"")</f>
        <v/>
      </c>
      <c r="C153" s="132" t="str">
        <f>IF(ISNUMBER($G153),VLOOKUP(ResultsInput!C153,ResultsInput!$I$3:$L$6,4,FALSE),"")</f>
        <v/>
      </c>
      <c r="D153" s="132" t="str">
        <f t="shared" si="2"/>
        <v/>
      </c>
      <c r="E153" s="132"/>
      <c r="F153" s="132"/>
      <c r="G153" s="133" t="str">
        <f>Pairings!B153</f>
        <v/>
      </c>
    </row>
    <row r="154" spans="1:7" x14ac:dyDescent="0.2">
      <c r="A154" s="132" t="str">
        <f>IF(ISNUMBER($G154),INDEX(PlayerDetails!$B:$B,VLOOKUP(ResultsInput!D154,TeamDeclarations!$B$3:$J$418,6+$G154)),"")</f>
        <v/>
      </c>
      <c r="B154" s="132" t="str">
        <f>IF(ISNUMBER($G154),INDEX(PlayerDetails!$B:$B,VLOOKUP(ResultsInput!E154,TeamDeclarations!$B$3:$J$418,6+$G154)),"")</f>
        <v/>
      </c>
      <c r="C154" s="132" t="str">
        <f>IF(ISNUMBER($G154),VLOOKUP(ResultsInput!C154,ResultsInput!$I$3:$L$6,4,FALSE),"")</f>
        <v/>
      </c>
      <c r="D154" s="132" t="str">
        <f t="shared" si="2"/>
        <v/>
      </c>
      <c r="E154" s="132"/>
      <c r="F154" s="132"/>
      <c r="G154" s="133" t="str">
        <f>Pairings!B154</f>
        <v/>
      </c>
    </row>
    <row r="155" spans="1:7" x14ac:dyDescent="0.2">
      <c r="A155" s="132" t="str">
        <f>IF(ISNUMBER($G155),INDEX(PlayerDetails!$B:$B,VLOOKUP(ResultsInput!D155,TeamDeclarations!$B$3:$J$418,6+$G155)),"")</f>
        <v/>
      </c>
      <c r="B155" s="132" t="str">
        <f>IF(ISNUMBER($G155),INDEX(PlayerDetails!$B:$B,VLOOKUP(ResultsInput!E155,TeamDeclarations!$B$3:$J$418,6+$G155)),"")</f>
        <v/>
      </c>
      <c r="C155" s="132" t="str">
        <f>IF(ISNUMBER($G155),VLOOKUP(ResultsInput!C155,ResultsInput!$I$3:$L$6,4,FALSE),"")</f>
        <v/>
      </c>
      <c r="D155" s="132" t="str">
        <f t="shared" si="2"/>
        <v/>
      </c>
      <c r="E155" s="132"/>
      <c r="F155" s="132"/>
      <c r="G155" s="133" t="str">
        <f>Pairings!B155</f>
        <v/>
      </c>
    </row>
    <row r="156" spans="1:7" x14ac:dyDescent="0.2">
      <c r="A156" s="132" t="str">
        <f>IF(ISNUMBER($G156),INDEX(PlayerDetails!$B:$B,VLOOKUP(ResultsInput!D156,TeamDeclarations!$B$3:$J$418,6+$G156)),"")</f>
        <v/>
      </c>
      <c r="B156" s="132" t="str">
        <f>IF(ISNUMBER($G156),INDEX(PlayerDetails!$B:$B,VLOOKUP(ResultsInput!E156,TeamDeclarations!$B$3:$J$418,6+$G156)),"")</f>
        <v/>
      </c>
      <c r="C156" s="132" t="str">
        <f>IF(ISNUMBER($G156),VLOOKUP(ResultsInput!C156,ResultsInput!$I$3:$L$6,4,FALSE),"")</f>
        <v/>
      </c>
      <c r="D156" s="132" t="str">
        <f t="shared" si="2"/>
        <v/>
      </c>
      <c r="E156" s="132"/>
      <c r="F156" s="132"/>
      <c r="G156" s="133" t="str">
        <f>Pairings!B156</f>
        <v/>
      </c>
    </row>
    <row r="157" spans="1:7" x14ac:dyDescent="0.2">
      <c r="A157" s="132" t="str">
        <f>IF(ISNUMBER($G157),INDEX(PlayerDetails!$B:$B,VLOOKUP(ResultsInput!D157,TeamDeclarations!$B$3:$J$418,6+$G157)),"")</f>
        <v/>
      </c>
      <c r="B157" s="132" t="str">
        <f>IF(ISNUMBER($G157),INDEX(PlayerDetails!$B:$B,VLOOKUP(ResultsInput!E157,TeamDeclarations!$B$3:$J$418,6+$G157)),"")</f>
        <v/>
      </c>
      <c r="C157" s="132" t="str">
        <f>IF(ISNUMBER($G157),VLOOKUP(ResultsInput!C157,ResultsInput!$I$3:$L$6,4,FALSE),"")</f>
        <v/>
      </c>
      <c r="D157" s="132" t="str">
        <f t="shared" si="2"/>
        <v/>
      </c>
      <c r="E157" s="132"/>
      <c r="F157" s="132"/>
      <c r="G157" s="133" t="str">
        <f>Pairings!B157</f>
        <v/>
      </c>
    </row>
    <row r="158" spans="1:7" x14ac:dyDescent="0.2">
      <c r="A158" s="132" t="str">
        <f>IF(ISNUMBER($G158),INDEX(PlayerDetails!$B:$B,VLOOKUP(ResultsInput!D158,TeamDeclarations!$B$3:$J$418,6+$G158)),"")</f>
        <v/>
      </c>
      <c r="B158" s="132" t="str">
        <f>IF(ISNUMBER($G158),INDEX(PlayerDetails!$B:$B,VLOOKUP(ResultsInput!E158,TeamDeclarations!$B$3:$J$418,6+$G158)),"")</f>
        <v/>
      </c>
      <c r="C158" s="132" t="str">
        <f>IF(ISNUMBER($G158),VLOOKUP(ResultsInput!C158,ResultsInput!$I$3:$L$6,4,FALSE),"")</f>
        <v/>
      </c>
      <c r="D158" s="132" t="str">
        <f t="shared" si="2"/>
        <v/>
      </c>
      <c r="E158" s="132"/>
      <c r="F158" s="132"/>
      <c r="G158" s="133" t="str">
        <f>Pairings!B158</f>
        <v/>
      </c>
    </row>
    <row r="159" spans="1:7" x14ac:dyDescent="0.2">
      <c r="A159" s="132" t="str">
        <f>IF(ISNUMBER($G159),INDEX(PlayerDetails!$B:$B,VLOOKUP(ResultsInput!D159,TeamDeclarations!$B$3:$J$418,6+$G159)),"")</f>
        <v/>
      </c>
      <c r="B159" s="132" t="str">
        <f>IF(ISNUMBER($G159),INDEX(PlayerDetails!$B:$B,VLOOKUP(ResultsInput!E159,TeamDeclarations!$B$3:$J$418,6+$G159)),"")</f>
        <v/>
      </c>
      <c r="C159" s="132" t="str">
        <f>IF(ISNUMBER($G159),VLOOKUP(ResultsInput!C159,ResultsInput!$I$3:$L$6,4,FALSE),"")</f>
        <v/>
      </c>
      <c r="D159" s="132" t="str">
        <f t="shared" si="2"/>
        <v/>
      </c>
      <c r="E159" s="132"/>
      <c r="F159" s="132"/>
      <c r="G159" s="133" t="str">
        <f>Pairings!B159</f>
        <v/>
      </c>
    </row>
    <row r="160" spans="1:7" x14ac:dyDescent="0.2">
      <c r="A160" s="132" t="str">
        <f>IF(ISNUMBER($G160),INDEX(PlayerDetails!$B:$B,VLOOKUP(ResultsInput!D160,TeamDeclarations!$B$3:$J$418,6+$G160)),"")</f>
        <v/>
      </c>
      <c r="B160" s="132" t="str">
        <f>IF(ISNUMBER($G160),INDEX(PlayerDetails!$B:$B,VLOOKUP(ResultsInput!E160,TeamDeclarations!$B$3:$J$418,6+$G160)),"")</f>
        <v/>
      </c>
      <c r="C160" s="132" t="str">
        <f>IF(ISNUMBER($G160),VLOOKUP(ResultsInput!C160,ResultsInput!$I$3:$L$6,4,FALSE),"")</f>
        <v/>
      </c>
      <c r="D160" s="132" t="str">
        <f t="shared" si="2"/>
        <v/>
      </c>
      <c r="E160" s="132"/>
      <c r="F160" s="132"/>
      <c r="G160" s="133" t="str">
        <f>Pairings!B160</f>
        <v/>
      </c>
    </row>
    <row r="161" spans="1:7" x14ac:dyDescent="0.2">
      <c r="A161" s="132" t="str">
        <f>IF(ISNUMBER($G161),INDEX(PlayerDetails!$B:$B,VLOOKUP(ResultsInput!D161,TeamDeclarations!$B$3:$J$418,6+$G161)),"")</f>
        <v/>
      </c>
      <c r="B161" s="132" t="str">
        <f>IF(ISNUMBER($G161),INDEX(PlayerDetails!$B:$B,VLOOKUP(ResultsInput!E161,TeamDeclarations!$B$3:$J$418,6+$G161)),"")</f>
        <v/>
      </c>
      <c r="C161" s="132" t="str">
        <f>IF(ISNUMBER($G161),VLOOKUP(ResultsInput!C161,ResultsInput!$I$3:$L$6,4,FALSE),"")</f>
        <v/>
      </c>
      <c r="D161" s="132" t="str">
        <f t="shared" si="2"/>
        <v/>
      </c>
      <c r="E161" s="132"/>
      <c r="F161" s="132"/>
      <c r="G161" s="133" t="str">
        <f>Pairings!B161</f>
        <v/>
      </c>
    </row>
    <row r="162" spans="1:7" x14ac:dyDescent="0.2">
      <c r="A162" s="132" t="str">
        <f>IF(ISNUMBER($G162),INDEX(PlayerDetails!$B:$B,VLOOKUP(ResultsInput!D162,TeamDeclarations!$B$3:$J$418,6+$G162)),"")</f>
        <v/>
      </c>
      <c r="B162" s="132" t="str">
        <f>IF(ISNUMBER($G162),INDEX(PlayerDetails!$B:$B,VLOOKUP(ResultsInput!E162,TeamDeclarations!$B$3:$J$418,6+$G162)),"")</f>
        <v/>
      </c>
      <c r="C162" s="132" t="str">
        <f>IF(ISNUMBER($G162),VLOOKUP(ResultsInput!C162,ResultsInput!$I$3:$L$6,4,FALSE),"")</f>
        <v/>
      </c>
      <c r="D162" s="132" t="str">
        <f t="shared" si="2"/>
        <v/>
      </c>
      <c r="E162" s="132"/>
      <c r="F162" s="132"/>
      <c r="G162" s="133" t="str">
        <f>Pairings!B162</f>
        <v/>
      </c>
    </row>
    <row r="163" spans="1:7" x14ac:dyDescent="0.2">
      <c r="A163" s="132" t="str">
        <f>IF(ISNUMBER($G163),INDEX(PlayerDetails!$B:$B,VLOOKUP(ResultsInput!D163,TeamDeclarations!$B$3:$J$418,6+$G163)),"")</f>
        <v/>
      </c>
      <c r="B163" s="132" t="str">
        <f>IF(ISNUMBER($G163),INDEX(PlayerDetails!$B:$B,VLOOKUP(ResultsInput!E163,TeamDeclarations!$B$3:$J$418,6+$G163)),"")</f>
        <v/>
      </c>
      <c r="C163" s="132" t="str">
        <f>IF(ISNUMBER($G163),VLOOKUP(ResultsInput!C163,ResultsInput!$I$3:$L$6,4,FALSE),"")</f>
        <v/>
      </c>
      <c r="D163" s="132" t="str">
        <f t="shared" si="2"/>
        <v/>
      </c>
      <c r="E163" s="132"/>
      <c r="F163" s="132"/>
      <c r="G163" s="133" t="str">
        <f>Pairings!B163</f>
        <v/>
      </c>
    </row>
    <row r="164" spans="1:7" x14ac:dyDescent="0.2">
      <c r="A164" s="132" t="str">
        <f>IF(ISNUMBER($G164),INDEX(PlayerDetails!$B:$B,VLOOKUP(ResultsInput!D164,TeamDeclarations!$B$3:$J$418,6+$G164)),"")</f>
        <v/>
      </c>
      <c r="B164" s="132" t="str">
        <f>IF(ISNUMBER($G164),INDEX(PlayerDetails!$B:$B,VLOOKUP(ResultsInput!E164,TeamDeclarations!$B$3:$J$418,6+$G164)),"")</f>
        <v/>
      </c>
      <c r="C164" s="132" t="str">
        <f>IF(ISNUMBER($G164),VLOOKUP(ResultsInput!C164,ResultsInput!$I$3:$L$6,4,FALSE),"")</f>
        <v/>
      </c>
      <c r="D164" s="132" t="str">
        <f t="shared" si="2"/>
        <v/>
      </c>
      <c r="E164" s="132"/>
      <c r="F164" s="132"/>
      <c r="G164" s="133" t="str">
        <f>Pairings!B164</f>
        <v/>
      </c>
    </row>
    <row r="165" spans="1:7" x14ac:dyDescent="0.2">
      <c r="A165" s="132" t="str">
        <f>IF(ISNUMBER($G165),INDEX(PlayerDetails!$B:$B,VLOOKUP(ResultsInput!D165,TeamDeclarations!$B$3:$J$418,6+$G165)),"")</f>
        <v/>
      </c>
      <c r="B165" s="132" t="str">
        <f>IF(ISNUMBER($G165),INDEX(PlayerDetails!$B:$B,VLOOKUP(ResultsInput!E165,TeamDeclarations!$B$3:$J$418,6+$G165)),"")</f>
        <v/>
      </c>
      <c r="C165" s="132" t="str">
        <f>IF(ISNUMBER($G165),VLOOKUP(ResultsInput!C165,ResultsInput!$I$3:$L$6,4,FALSE),"")</f>
        <v/>
      </c>
      <c r="D165" s="132" t="str">
        <f t="shared" si="2"/>
        <v/>
      </c>
      <c r="E165" s="132"/>
      <c r="F165" s="132"/>
      <c r="G165" s="133" t="str">
        <f>Pairings!B165</f>
        <v/>
      </c>
    </row>
    <row r="166" spans="1:7" x14ac:dyDescent="0.2">
      <c r="A166" s="132" t="str">
        <f>IF(ISNUMBER($G166),INDEX(PlayerDetails!$B:$B,VLOOKUP(ResultsInput!D166,TeamDeclarations!$B$3:$J$418,6+$G166)),"")</f>
        <v/>
      </c>
      <c r="B166" s="132" t="str">
        <f>IF(ISNUMBER($G166),INDEX(PlayerDetails!$B:$B,VLOOKUP(ResultsInput!E166,TeamDeclarations!$B$3:$J$418,6+$G166)),"")</f>
        <v/>
      </c>
      <c r="C166" s="132" t="str">
        <f>IF(ISNUMBER($G166),VLOOKUP(ResultsInput!C166,ResultsInput!$I$3:$L$6,4,FALSE),"")</f>
        <v/>
      </c>
      <c r="D166" s="132" t="str">
        <f t="shared" si="2"/>
        <v/>
      </c>
      <c r="E166" s="132"/>
      <c r="F166" s="132"/>
      <c r="G166" s="133" t="str">
        <f>Pairings!B166</f>
        <v/>
      </c>
    </row>
    <row r="167" spans="1:7" x14ac:dyDescent="0.2">
      <c r="A167" s="132" t="str">
        <f>IF(ISNUMBER($G167),INDEX(PlayerDetails!$B:$B,VLOOKUP(ResultsInput!D167,TeamDeclarations!$B$3:$J$418,6+$G167)),"")</f>
        <v/>
      </c>
      <c r="B167" s="132" t="str">
        <f>IF(ISNUMBER($G167),INDEX(PlayerDetails!$B:$B,VLOOKUP(ResultsInput!E167,TeamDeclarations!$B$3:$J$418,6+$G167)),"")</f>
        <v/>
      </c>
      <c r="C167" s="132" t="str">
        <f>IF(ISNUMBER($G167),VLOOKUP(ResultsInput!C167,ResultsInput!$I$3:$L$6,4,FALSE),"")</f>
        <v/>
      </c>
      <c r="D167" s="132" t="str">
        <f t="shared" si="2"/>
        <v/>
      </c>
      <c r="E167" s="132"/>
      <c r="F167" s="132"/>
      <c r="G167" s="133" t="str">
        <f>Pairings!B167</f>
        <v/>
      </c>
    </row>
    <row r="168" spans="1:7" x14ac:dyDescent="0.2">
      <c r="A168" s="132" t="str">
        <f>IF(ISNUMBER($G168),INDEX(PlayerDetails!$B:$B,VLOOKUP(ResultsInput!D168,TeamDeclarations!$B$3:$J$418,6+$G168)),"")</f>
        <v/>
      </c>
      <c r="B168" s="132" t="str">
        <f>IF(ISNUMBER($G168),INDEX(PlayerDetails!$B:$B,VLOOKUP(ResultsInput!E168,TeamDeclarations!$B$3:$J$418,6+$G168)),"")</f>
        <v/>
      </c>
      <c r="C168" s="132" t="str">
        <f>IF(ISNUMBER($G168),VLOOKUP(ResultsInput!C168,ResultsInput!$I$3:$L$6,4,FALSE),"")</f>
        <v/>
      </c>
      <c r="D168" s="132" t="str">
        <f t="shared" si="2"/>
        <v/>
      </c>
      <c r="E168" s="132"/>
      <c r="F168" s="132"/>
      <c r="G168" s="133" t="str">
        <f>Pairings!B168</f>
        <v/>
      </c>
    </row>
    <row r="169" spans="1:7" x14ac:dyDescent="0.2">
      <c r="A169" s="132" t="str">
        <f>IF(ISNUMBER($G169),INDEX(PlayerDetails!$B:$B,VLOOKUP(ResultsInput!D169,TeamDeclarations!$B$3:$J$418,6+$G169)),"")</f>
        <v/>
      </c>
      <c r="B169" s="132" t="str">
        <f>IF(ISNUMBER($G169),INDEX(PlayerDetails!$B:$B,VLOOKUP(ResultsInput!E169,TeamDeclarations!$B$3:$J$418,6+$G169)),"")</f>
        <v/>
      </c>
      <c r="C169" s="132" t="str">
        <f>IF(ISNUMBER($G169),VLOOKUP(ResultsInput!C169,ResultsInput!$I$3:$L$6,4,FALSE),"")</f>
        <v/>
      </c>
      <c r="D169" s="132" t="str">
        <f t="shared" si="2"/>
        <v/>
      </c>
      <c r="E169" s="132"/>
      <c r="F169" s="132"/>
      <c r="G169" s="133" t="str">
        <f>Pairings!B169</f>
        <v/>
      </c>
    </row>
    <row r="170" spans="1:7" x14ac:dyDescent="0.2">
      <c r="A170" s="132" t="str">
        <f>IF(ISNUMBER($G170),INDEX(PlayerDetails!$B:$B,VLOOKUP(ResultsInput!D170,TeamDeclarations!$B$3:$J$418,6+$G170)),"")</f>
        <v/>
      </c>
      <c r="B170" s="132" t="str">
        <f>IF(ISNUMBER($G170),INDEX(PlayerDetails!$B:$B,VLOOKUP(ResultsInput!E170,TeamDeclarations!$B$3:$J$418,6+$G170)),"")</f>
        <v/>
      </c>
      <c r="C170" s="132" t="str">
        <f>IF(ISNUMBER($G170),VLOOKUP(ResultsInput!C170,ResultsInput!$I$3:$L$6,4,FALSE),"")</f>
        <v/>
      </c>
      <c r="D170" s="132" t="str">
        <f t="shared" si="2"/>
        <v/>
      </c>
      <c r="E170" s="132"/>
      <c r="F170" s="132"/>
      <c r="G170" s="133" t="str">
        <f>Pairings!B170</f>
        <v/>
      </c>
    </row>
    <row r="171" spans="1:7" x14ac:dyDescent="0.2">
      <c r="A171" s="132" t="str">
        <f>IF(ISNUMBER($G171),INDEX(PlayerDetails!$B:$B,VLOOKUP(ResultsInput!D171,TeamDeclarations!$B$3:$J$418,6+$G171)),"")</f>
        <v/>
      </c>
      <c r="B171" s="132" t="str">
        <f>IF(ISNUMBER($G171),INDEX(PlayerDetails!$B:$B,VLOOKUP(ResultsInput!E171,TeamDeclarations!$B$3:$J$418,6+$G171)),"")</f>
        <v/>
      </c>
      <c r="C171" s="132" t="str">
        <f>IF(ISNUMBER($G171),VLOOKUP(ResultsInput!C171,ResultsInput!$I$3:$L$6,4,FALSE),"")</f>
        <v/>
      </c>
      <c r="D171" s="132" t="str">
        <f t="shared" si="2"/>
        <v/>
      </c>
      <c r="E171" s="132"/>
      <c r="F171" s="132"/>
      <c r="G171" s="133" t="str">
        <f>Pairings!B171</f>
        <v/>
      </c>
    </row>
    <row r="172" spans="1:7" x14ac:dyDescent="0.2">
      <c r="A172" s="132" t="str">
        <f>IF(ISNUMBER($G172),INDEX(PlayerDetails!$B:$B,VLOOKUP(ResultsInput!D172,TeamDeclarations!$B$3:$J$418,6+$G172)),"")</f>
        <v/>
      </c>
      <c r="B172" s="132" t="str">
        <f>IF(ISNUMBER($G172),INDEX(PlayerDetails!$B:$B,VLOOKUP(ResultsInput!E172,TeamDeclarations!$B$3:$J$418,6+$G172)),"")</f>
        <v/>
      </c>
      <c r="C172" s="132" t="str">
        <f>IF(ISNUMBER($G172),VLOOKUP(ResultsInput!C172,ResultsInput!$I$3:$L$6,4,FALSE),"")</f>
        <v/>
      </c>
      <c r="D172" s="132" t="str">
        <f t="shared" si="2"/>
        <v/>
      </c>
      <c r="E172" s="132"/>
      <c r="F172" s="132"/>
      <c r="G172" s="133" t="str">
        <f>Pairings!B172</f>
        <v/>
      </c>
    </row>
    <row r="173" spans="1:7" x14ac:dyDescent="0.2">
      <c r="A173" s="132" t="str">
        <f>IF(ISNUMBER($G173),INDEX(PlayerDetails!$B:$B,VLOOKUP(ResultsInput!D173,TeamDeclarations!$B$3:$J$418,6+$G173)),"")</f>
        <v/>
      </c>
      <c r="B173" s="132" t="str">
        <f>IF(ISNUMBER($G173),INDEX(PlayerDetails!$B:$B,VLOOKUP(ResultsInput!E173,TeamDeclarations!$B$3:$J$418,6+$G173)),"")</f>
        <v/>
      </c>
      <c r="C173" s="132" t="str">
        <f>IF(ISNUMBER($G173),VLOOKUP(ResultsInput!C173,ResultsInput!$I$3:$L$6,4,FALSE),"")</f>
        <v/>
      </c>
      <c r="D173" s="132" t="str">
        <f t="shared" si="2"/>
        <v/>
      </c>
      <c r="E173" s="132"/>
      <c r="F173" s="132"/>
      <c r="G173" s="133" t="str">
        <f>Pairings!B173</f>
        <v/>
      </c>
    </row>
    <row r="174" spans="1:7" x14ac:dyDescent="0.2">
      <c r="A174" s="132" t="str">
        <f>IF(ISNUMBER($G174),INDEX(PlayerDetails!$B:$B,VLOOKUP(ResultsInput!D174,TeamDeclarations!$B$3:$J$418,6+$G174)),"")</f>
        <v/>
      </c>
      <c r="B174" s="132" t="str">
        <f>IF(ISNUMBER($G174),INDEX(PlayerDetails!$B:$B,VLOOKUP(ResultsInput!E174,TeamDeclarations!$B$3:$J$418,6+$G174)),"")</f>
        <v/>
      </c>
      <c r="C174" s="132" t="str">
        <f>IF(ISNUMBER($G174),VLOOKUP(ResultsInput!C174,ResultsInput!$I$3:$L$6,4,FALSE),"")</f>
        <v/>
      </c>
      <c r="D174" s="132" t="str">
        <f t="shared" si="2"/>
        <v/>
      </c>
      <c r="E174" s="132"/>
      <c r="F174" s="132"/>
      <c r="G174" s="133" t="str">
        <f>Pairings!B174</f>
        <v/>
      </c>
    </row>
    <row r="175" spans="1:7" x14ac:dyDescent="0.2">
      <c r="A175" s="132" t="str">
        <f>IF(ISNUMBER($G175),INDEX(PlayerDetails!$B:$B,VLOOKUP(ResultsInput!D175,TeamDeclarations!$B$3:$J$418,6+$G175)),"")</f>
        <v/>
      </c>
      <c r="B175" s="132" t="str">
        <f>IF(ISNUMBER($G175),INDEX(PlayerDetails!$B:$B,VLOOKUP(ResultsInput!E175,TeamDeclarations!$B$3:$J$418,6+$G175)),"")</f>
        <v/>
      </c>
      <c r="C175" s="132" t="str">
        <f>IF(ISNUMBER($G175),VLOOKUP(ResultsInput!C175,ResultsInput!$I$3:$L$6,4,FALSE),"")</f>
        <v/>
      </c>
      <c r="D175" s="132" t="str">
        <f t="shared" si="2"/>
        <v/>
      </c>
      <c r="E175" s="132"/>
      <c r="F175" s="132"/>
      <c r="G175" s="133" t="str">
        <f>Pairings!B175</f>
        <v/>
      </c>
    </row>
    <row r="176" spans="1:7" x14ac:dyDescent="0.2">
      <c r="A176" s="132" t="str">
        <f>IF(ISNUMBER($G176),INDEX(PlayerDetails!$B:$B,VLOOKUP(ResultsInput!D176,TeamDeclarations!$B$3:$J$418,6+$G176)),"")</f>
        <v/>
      </c>
      <c r="B176" s="132" t="str">
        <f>IF(ISNUMBER($G176),INDEX(PlayerDetails!$B:$B,VLOOKUP(ResultsInput!E176,TeamDeclarations!$B$3:$J$418,6+$G176)),"")</f>
        <v/>
      </c>
      <c r="C176" s="132" t="str">
        <f>IF(ISNUMBER($G176),VLOOKUP(ResultsInput!C176,ResultsInput!$I$3:$L$6,4,FALSE),"")</f>
        <v/>
      </c>
      <c r="D176" s="132" t="str">
        <f t="shared" si="2"/>
        <v/>
      </c>
      <c r="E176" s="132"/>
      <c r="F176" s="132"/>
      <c r="G176" s="133" t="str">
        <f>Pairings!B176</f>
        <v/>
      </c>
    </row>
    <row r="177" spans="1:7" x14ac:dyDescent="0.2">
      <c r="A177" s="132" t="str">
        <f>IF(ISNUMBER($G177),INDEX(PlayerDetails!$B:$B,VLOOKUP(ResultsInput!D177,TeamDeclarations!$B$3:$J$418,6+$G177)),"")</f>
        <v/>
      </c>
      <c r="B177" s="132" t="str">
        <f>IF(ISNUMBER($G177),INDEX(PlayerDetails!$B:$B,VLOOKUP(ResultsInput!E177,TeamDeclarations!$B$3:$J$418,6+$G177)),"")</f>
        <v/>
      </c>
      <c r="C177" s="132" t="str">
        <f>IF(ISNUMBER($G177),VLOOKUP(ResultsInput!C177,ResultsInput!$I$3:$L$6,4,FALSE),"")</f>
        <v/>
      </c>
      <c r="D177" s="132" t="str">
        <f t="shared" si="2"/>
        <v/>
      </c>
      <c r="E177" s="132"/>
      <c r="F177" s="132"/>
      <c r="G177" s="133" t="str">
        <f>Pairings!B177</f>
        <v/>
      </c>
    </row>
    <row r="178" spans="1:7" x14ac:dyDescent="0.2">
      <c r="A178" s="132" t="str">
        <f>IF(ISNUMBER($G178),INDEX(PlayerDetails!$B:$B,VLOOKUP(ResultsInput!D178,TeamDeclarations!$B$3:$J$418,6+$G178)),"")</f>
        <v/>
      </c>
      <c r="B178" s="132" t="str">
        <f>IF(ISNUMBER($G178),INDEX(PlayerDetails!$B:$B,VLOOKUP(ResultsInput!E178,TeamDeclarations!$B$3:$J$418,6+$G178)),"")</f>
        <v/>
      </c>
      <c r="C178" s="132" t="str">
        <f>IF(ISNUMBER($G178),VLOOKUP(ResultsInput!C178,ResultsInput!$I$3:$L$6,4,FALSE),"")</f>
        <v/>
      </c>
      <c r="D178" s="132" t="str">
        <f t="shared" si="2"/>
        <v/>
      </c>
      <c r="E178" s="132"/>
      <c r="F178" s="132"/>
      <c r="G178" s="133" t="str">
        <f>Pairings!B178</f>
        <v/>
      </c>
    </row>
    <row r="179" spans="1:7" x14ac:dyDescent="0.2">
      <c r="A179" s="132" t="str">
        <f>IF(ISNUMBER($G179),INDEX(PlayerDetails!$B:$B,VLOOKUP(ResultsInput!D179,TeamDeclarations!$B$3:$J$418,6+$G179)),"")</f>
        <v/>
      </c>
      <c r="B179" s="132" t="str">
        <f>IF(ISNUMBER($G179),INDEX(PlayerDetails!$B:$B,VLOOKUP(ResultsInput!E179,TeamDeclarations!$B$3:$J$418,6+$G179)),"")</f>
        <v/>
      </c>
      <c r="C179" s="132" t="str">
        <f>IF(ISNUMBER($G179),VLOOKUP(ResultsInput!C179,ResultsInput!$I$3:$L$6,4,FALSE),"")</f>
        <v/>
      </c>
      <c r="D179" s="132" t="str">
        <f t="shared" si="2"/>
        <v/>
      </c>
      <c r="E179" s="132"/>
      <c r="F179" s="132"/>
      <c r="G179" s="133" t="str">
        <f>Pairings!B179</f>
        <v/>
      </c>
    </row>
    <row r="180" spans="1:7" x14ac:dyDescent="0.2">
      <c r="A180" s="132" t="str">
        <f>IF(ISNUMBER($G180),INDEX(PlayerDetails!$B:$B,VLOOKUP(ResultsInput!D180,TeamDeclarations!$B$3:$J$418,6+$G180)),"")</f>
        <v/>
      </c>
      <c r="B180" s="132" t="str">
        <f>IF(ISNUMBER($G180),INDEX(PlayerDetails!$B:$B,VLOOKUP(ResultsInput!E180,TeamDeclarations!$B$3:$J$418,6+$G180)),"")</f>
        <v/>
      </c>
      <c r="C180" s="132" t="str">
        <f>IF(ISNUMBER($G180),VLOOKUP(ResultsInput!C180,ResultsInput!$I$3:$L$6,4,FALSE),"")</f>
        <v/>
      </c>
      <c r="D180" s="132" t="str">
        <f t="shared" si="2"/>
        <v/>
      </c>
      <c r="E180" s="132"/>
      <c r="F180" s="132"/>
      <c r="G180" s="133" t="str">
        <f>Pairings!B180</f>
        <v/>
      </c>
    </row>
    <row r="181" spans="1:7" x14ac:dyDescent="0.2">
      <c r="A181" s="132" t="str">
        <f>IF(ISNUMBER($G181),INDEX(PlayerDetails!$B:$B,VLOOKUP(ResultsInput!D181,TeamDeclarations!$B$3:$J$418,6+$G181)),"")</f>
        <v/>
      </c>
      <c r="B181" s="132" t="str">
        <f>IF(ISNUMBER($G181),INDEX(PlayerDetails!$B:$B,VLOOKUP(ResultsInput!E181,TeamDeclarations!$B$3:$J$418,6+$G181)),"")</f>
        <v/>
      </c>
      <c r="C181" s="132" t="str">
        <f>IF(ISNUMBER($G181),VLOOKUP(ResultsInput!C181,ResultsInput!$I$3:$L$6,4,FALSE),"")</f>
        <v/>
      </c>
      <c r="D181" s="132" t="str">
        <f t="shared" si="2"/>
        <v/>
      </c>
      <c r="E181" s="132"/>
      <c r="F181" s="132"/>
      <c r="G181" s="133" t="str">
        <f>Pairings!B181</f>
        <v/>
      </c>
    </row>
    <row r="182" spans="1:7" x14ac:dyDescent="0.2">
      <c r="A182" s="132" t="str">
        <f>IF(ISNUMBER($G182),INDEX(PlayerDetails!$B:$B,VLOOKUP(ResultsInput!D182,TeamDeclarations!$B$3:$J$418,6+$G182)),"")</f>
        <v/>
      </c>
      <c r="B182" s="132" t="str">
        <f>IF(ISNUMBER($G182),INDEX(PlayerDetails!$B:$B,VLOOKUP(ResultsInput!E182,TeamDeclarations!$B$3:$J$418,6+$G182)),"")</f>
        <v/>
      </c>
      <c r="C182" s="132" t="str">
        <f>IF(ISNUMBER($G182),VLOOKUP(ResultsInput!C182,ResultsInput!$I$3:$L$6,4,FALSE),"")</f>
        <v/>
      </c>
      <c r="D182" s="132" t="str">
        <f t="shared" si="2"/>
        <v/>
      </c>
      <c r="E182" s="132"/>
      <c r="F182" s="132"/>
      <c r="G182" s="133" t="str">
        <f>Pairings!B182</f>
        <v/>
      </c>
    </row>
    <row r="183" spans="1:7" x14ac:dyDescent="0.2">
      <c r="A183" s="132" t="str">
        <f>IF(ISNUMBER($G183),INDEX(PlayerDetails!$B:$B,VLOOKUP(ResultsInput!D183,TeamDeclarations!$B$3:$J$418,6+$G183)),"")</f>
        <v/>
      </c>
      <c r="B183" s="132" t="str">
        <f>IF(ISNUMBER($G183),INDEX(PlayerDetails!$B:$B,VLOOKUP(ResultsInput!E183,TeamDeclarations!$B$3:$J$418,6+$G183)),"")</f>
        <v/>
      </c>
      <c r="C183" s="132" t="str">
        <f>IF(ISNUMBER($G183),VLOOKUP(ResultsInput!C183,ResultsInput!$I$3:$L$6,4,FALSE),"")</f>
        <v/>
      </c>
      <c r="D183" s="132" t="str">
        <f t="shared" si="2"/>
        <v/>
      </c>
      <c r="E183" s="132"/>
      <c r="F183" s="132"/>
      <c r="G183" s="133" t="str">
        <f>Pairings!B183</f>
        <v/>
      </c>
    </row>
    <row r="184" spans="1:7" x14ac:dyDescent="0.2">
      <c r="A184" s="132" t="str">
        <f>IF(ISNUMBER($G184),INDEX(PlayerDetails!$B:$B,VLOOKUP(ResultsInput!D184,TeamDeclarations!$B$3:$J$418,6+$G184)),"")</f>
        <v/>
      </c>
      <c r="B184" s="132" t="str">
        <f>IF(ISNUMBER($G184),INDEX(PlayerDetails!$B:$B,VLOOKUP(ResultsInput!E184,TeamDeclarations!$B$3:$J$418,6+$G184)),"")</f>
        <v/>
      </c>
      <c r="C184" s="132" t="str">
        <f>IF(ISNUMBER($G184),VLOOKUP(ResultsInput!C184,ResultsInput!$I$3:$L$6,4,FALSE),"")</f>
        <v/>
      </c>
      <c r="D184" s="132" t="str">
        <f t="shared" si="2"/>
        <v/>
      </c>
      <c r="E184" s="132"/>
      <c r="F184" s="132"/>
      <c r="G184" s="133" t="str">
        <f>Pairings!B184</f>
        <v/>
      </c>
    </row>
    <row r="185" spans="1:7" x14ac:dyDescent="0.2">
      <c r="A185" s="132" t="str">
        <f>IF(ISNUMBER($G185),INDEX(PlayerDetails!$B:$B,VLOOKUP(ResultsInput!D185,TeamDeclarations!$B$3:$J$418,6+$G185)),"")</f>
        <v/>
      </c>
      <c r="B185" s="132" t="str">
        <f>IF(ISNUMBER($G185),INDEX(PlayerDetails!$B:$B,VLOOKUP(ResultsInput!E185,TeamDeclarations!$B$3:$J$418,6+$G185)),"")</f>
        <v/>
      </c>
      <c r="C185" s="132" t="str">
        <f>IF(ISNUMBER($G185),VLOOKUP(ResultsInput!C185,ResultsInput!$I$3:$L$6,4,FALSE),"")</f>
        <v/>
      </c>
      <c r="D185" s="132" t="str">
        <f t="shared" si="2"/>
        <v/>
      </c>
      <c r="E185" s="132"/>
      <c r="F185" s="132"/>
      <c r="G185" s="133" t="str">
        <f>Pairings!B185</f>
        <v/>
      </c>
    </row>
    <row r="186" spans="1:7" x14ac:dyDescent="0.2">
      <c r="A186" s="132" t="str">
        <f>IF(ISNUMBER($G186),INDEX(PlayerDetails!$B:$B,VLOOKUP(ResultsInput!D186,TeamDeclarations!$B$3:$J$418,6+$G186)),"")</f>
        <v/>
      </c>
      <c r="B186" s="132" t="str">
        <f>IF(ISNUMBER($G186),INDEX(PlayerDetails!$B:$B,VLOOKUP(ResultsInput!E186,TeamDeclarations!$B$3:$J$418,6+$G186)),"")</f>
        <v/>
      </c>
      <c r="C186" s="132" t="str">
        <f>IF(ISNUMBER($G186),VLOOKUP(ResultsInput!C186,ResultsInput!$I$3:$L$6,4,FALSE),"")</f>
        <v/>
      </c>
      <c r="D186" s="132" t="str">
        <f t="shared" si="2"/>
        <v/>
      </c>
      <c r="E186" s="132"/>
      <c r="F186" s="132"/>
      <c r="G186" s="133" t="str">
        <f>Pairings!B186</f>
        <v/>
      </c>
    </row>
    <row r="187" spans="1:7" x14ac:dyDescent="0.2">
      <c r="A187" s="132" t="str">
        <f>IF(ISNUMBER($G187),INDEX(PlayerDetails!$B:$B,VLOOKUP(ResultsInput!D187,TeamDeclarations!$B$3:$J$418,6+$G187)),"")</f>
        <v/>
      </c>
      <c r="B187" s="132" t="str">
        <f>IF(ISNUMBER($G187),INDEX(PlayerDetails!$B:$B,VLOOKUP(ResultsInput!E187,TeamDeclarations!$B$3:$J$418,6+$G187)),"")</f>
        <v/>
      </c>
      <c r="C187" s="132" t="str">
        <f>IF(ISNUMBER($G187),VLOOKUP(ResultsInput!C187,ResultsInput!$I$3:$L$6,4,FALSE),"")</f>
        <v/>
      </c>
      <c r="D187" s="132" t="str">
        <f t="shared" si="2"/>
        <v/>
      </c>
      <c r="E187" s="132"/>
      <c r="F187" s="132"/>
      <c r="G187" s="133" t="str">
        <f>Pairings!B187</f>
        <v/>
      </c>
    </row>
    <row r="188" spans="1:7" x14ac:dyDescent="0.2">
      <c r="A188" s="132" t="str">
        <f>IF(ISNUMBER($G188),INDEX(PlayerDetails!$B:$B,VLOOKUP(ResultsInput!D188,TeamDeclarations!$B$3:$J$418,6+$G188)),"")</f>
        <v/>
      </c>
      <c r="B188" s="132" t="str">
        <f>IF(ISNUMBER($G188),INDEX(PlayerDetails!$B:$B,VLOOKUP(ResultsInput!E188,TeamDeclarations!$B$3:$J$418,6+$G188)),"")</f>
        <v/>
      </c>
      <c r="C188" s="132" t="str">
        <f>IF(ISNUMBER($G188),VLOOKUP(ResultsInput!C188,ResultsInput!$I$3:$L$6,4,FALSE),"")</f>
        <v/>
      </c>
      <c r="D188" s="132" t="str">
        <f t="shared" si="2"/>
        <v/>
      </c>
      <c r="E188" s="132"/>
      <c r="F188" s="132"/>
      <c r="G188" s="133" t="str">
        <f>Pairings!B188</f>
        <v/>
      </c>
    </row>
    <row r="189" spans="1:7" x14ac:dyDescent="0.2">
      <c r="A189" s="132" t="str">
        <f>IF(ISNUMBER($G189),INDEX(PlayerDetails!$B:$B,VLOOKUP(ResultsInput!D189,TeamDeclarations!$B$3:$J$418,6+$G189)),"")</f>
        <v/>
      </c>
      <c r="B189" s="132" t="str">
        <f>IF(ISNUMBER($G189),INDEX(PlayerDetails!$B:$B,VLOOKUP(ResultsInput!E189,TeamDeclarations!$B$3:$J$418,6+$G189)),"")</f>
        <v/>
      </c>
      <c r="C189" s="132" t="str">
        <f>IF(ISNUMBER($G189),VLOOKUP(ResultsInput!C189,ResultsInput!$I$3:$L$6,4,FALSE),"")</f>
        <v/>
      </c>
      <c r="D189" s="132" t="str">
        <f t="shared" si="2"/>
        <v/>
      </c>
      <c r="E189" s="132"/>
      <c r="F189" s="132"/>
      <c r="G189" s="133" t="str">
        <f>Pairings!B189</f>
        <v/>
      </c>
    </row>
    <row r="190" spans="1:7" x14ac:dyDescent="0.2">
      <c r="A190" s="132" t="str">
        <f>IF(ISNUMBER($G190),INDEX(PlayerDetails!$B:$B,VLOOKUP(ResultsInput!D190,TeamDeclarations!$B$3:$J$418,6+$G190)),"")</f>
        <v/>
      </c>
      <c r="B190" s="132" t="str">
        <f>IF(ISNUMBER($G190),INDEX(PlayerDetails!$B:$B,VLOOKUP(ResultsInput!E190,TeamDeclarations!$B$3:$J$418,6+$G190)),"")</f>
        <v/>
      </c>
      <c r="C190" s="132" t="str">
        <f>IF(ISNUMBER($G190),VLOOKUP(ResultsInput!C190,ResultsInput!$I$3:$L$6,4,FALSE),"")</f>
        <v/>
      </c>
      <c r="D190" s="132" t="str">
        <f t="shared" si="2"/>
        <v/>
      </c>
      <c r="E190" s="132"/>
      <c r="F190" s="132"/>
      <c r="G190" s="133" t="str">
        <f>Pairings!B190</f>
        <v/>
      </c>
    </row>
    <row r="191" spans="1:7" x14ac:dyDescent="0.2">
      <c r="A191" s="132" t="str">
        <f>IF(ISNUMBER($G191),INDEX(PlayerDetails!$B:$B,VLOOKUP(ResultsInput!D191,TeamDeclarations!$B$3:$J$418,6+$G191)),"")</f>
        <v/>
      </c>
      <c r="B191" s="132" t="str">
        <f>IF(ISNUMBER($G191),INDEX(PlayerDetails!$B:$B,VLOOKUP(ResultsInput!E191,TeamDeclarations!$B$3:$J$418,6+$G191)),"")</f>
        <v/>
      </c>
      <c r="C191" s="132" t="str">
        <f>IF(ISNUMBER($G191),VLOOKUP(ResultsInput!C191,ResultsInput!$I$3:$L$6,4,FALSE),"")</f>
        <v/>
      </c>
      <c r="D191" s="132" t="str">
        <f t="shared" si="2"/>
        <v/>
      </c>
      <c r="E191" s="132"/>
      <c r="F191" s="132"/>
      <c r="G191" s="133" t="str">
        <f>Pairings!B191</f>
        <v/>
      </c>
    </row>
    <row r="192" spans="1:7" x14ac:dyDescent="0.2">
      <c r="A192" s="132" t="str">
        <f>IF(ISNUMBER($G192),INDEX(PlayerDetails!$B:$B,VLOOKUP(ResultsInput!D192,TeamDeclarations!$B$3:$J$418,6+$G192)),"")</f>
        <v/>
      </c>
      <c r="B192" s="132" t="str">
        <f>IF(ISNUMBER($G192),INDEX(PlayerDetails!$B:$B,VLOOKUP(ResultsInput!E192,TeamDeclarations!$B$3:$J$418,6+$G192)),"")</f>
        <v/>
      </c>
      <c r="C192" s="132" t="str">
        <f>IF(ISNUMBER($G192),VLOOKUP(ResultsInput!C192,ResultsInput!$I$3:$L$6,4,FALSE),"")</f>
        <v/>
      </c>
      <c r="D192" s="132" t="str">
        <f t="shared" si="2"/>
        <v/>
      </c>
      <c r="E192" s="132"/>
      <c r="F192" s="132"/>
      <c r="G192" s="133" t="str">
        <f>Pairings!B192</f>
        <v/>
      </c>
    </row>
    <row r="193" spans="1:7" x14ac:dyDescent="0.2">
      <c r="A193" s="132" t="str">
        <f>IF(ISNUMBER($G193),INDEX(PlayerDetails!$B:$B,VLOOKUP(ResultsInput!D193,TeamDeclarations!$B$3:$J$418,6+$G193)),"")</f>
        <v/>
      </c>
      <c r="B193" s="132" t="str">
        <f>IF(ISNUMBER($G193),INDEX(PlayerDetails!$B:$B,VLOOKUP(ResultsInput!E193,TeamDeclarations!$B$3:$J$418,6+$G193)),"")</f>
        <v/>
      </c>
      <c r="C193" s="132" t="str">
        <f>IF(ISNUMBER($G193),VLOOKUP(ResultsInput!C193,ResultsInput!$I$3:$L$6,4,FALSE),"")</f>
        <v/>
      </c>
      <c r="D193" s="132" t="str">
        <f t="shared" si="2"/>
        <v/>
      </c>
      <c r="E193" s="132"/>
      <c r="F193" s="132"/>
      <c r="G193" s="133" t="str">
        <f>Pairings!B193</f>
        <v/>
      </c>
    </row>
    <row r="194" spans="1:7" x14ac:dyDescent="0.2">
      <c r="A194" s="132" t="str">
        <f>IF(ISNUMBER($G194),INDEX(PlayerDetails!$B:$B,VLOOKUP(ResultsInput!D194,TeamDeclarations!$B$3:$J$418,6+$G194)),"")</f>
        <v/>
      </c>
      <c r="B194" s="132" t="str">
        <f>IF(ISNUMBER($G194),INDEX(PlayerDetails!$B:$B,VLOOKUP(ResultsInput!E194,TeamDeclarations!$B$3:$J$418,6+$G194)),"")</f>
        <v/>
      </c>
      <c r="C194" s="132" t="str">
        <f>IF(ISNUMBER($G194),VLOOKUP(ResultsInput!C194,ResultsInput!$I$3:$L$6,4,FALSE),"")</f>
        <v/>
      </c>
      <c r="D194" s="132" t="str">
        <f t="shared" ref="D194:D257" si="3">IF(ISNUMBER($G194),"W","")</f>
        <v/>
      </c>
      <c r="E194" s="132"/>
      <c r="F194" s="132"/>
      <c r="G194" s="133" t="str">
        <f>Pairings!B194</f>
        <v/>
      </c>
    </row>
    <row r="195" spans="1:7" x14ac:dyDescent="0.2">
      <c r="A195" s="132" t="str">
        <f>IF(ISNUMBER($G195),INDEX(PlayerDetails!$B:$B,VLOOKUP(ResultsInput!D195,TeamDeclarations!$B$3:$J$418,6+$G195)),"")</f>
        <v/>
      </c>
      <c r="B195" s="132" t="str">
        <f>IF(ISNUMBER($G195),INDEX(PlayerDetails!$B:$B,VLOOKUP(ResultsInput!E195,TeamDeclarations!$B$3:$J$418,6+$G195)),"")</f>
        <v/>
      </c>
      <c r="C195" s="132" t="str">
        <f>IF(ISNUMBER($G195),VLOOKUP(ResultsInput!C195,ResultsInput!$I$3:$L$6,4,FALSE),"")</f>
        <v/>
      </c>
      <c r="D195" s="132" t="str">
        <f t="shared" si="3"/>
        <v/>
      </c>
      <c r="E195" s="132"/>
      <c r="F195" s="132"/>
      <c r="G195" s="133" t="str">
        <f>Pairings!B195</f>
        <v/>
      </c>
    </row>
    <row r="196" spans="1:7" x14ac:dyDescent="0.2">
      <c r="A196" s="132" t="str">
        <f>IF(ISNUMBER($G196),INDEX(PlayerDetails!$B:$B,VLOOKUP(ResultsInput!D196,TeamDeclarations!$B$3:$J$418,6+$G196)),"")</f>
        <v/>
      </c>
      <c r="B196" s="132" t="str">
        <f>IF(ISNUMBER($G196),INDEX(PlayerDetails!$B:$B,VLOOKUP(ResultsInput!E196,TeamDeclarations!$B$3:$J$418,6+$G196)),"")</f>
        <v/>
      </c>
      <c r="C196" s="132" t="str">
        <f>IF(ISNUMBER($G196),VLOOKUP(ResultsInput!C196,ResultsInput!$I$3:$L$6,4,FALSE),"")</f>
        <v/>
      </c>
      <c r="D196" s="132" t="str">
        <f t="shared" si="3"/>
        <v/>
      </c>
      <c r="E196" s="132"/>
      <c r="F196" s="132"/>
      <c r="G196" s="133" t="str">
        <f>Pairings!B196</f>
        <v/>
      </c>
    </row>
    <row r="197" spans="1:7" x14ac:dyDescent="0.2">
      <c r="A197" s="132" t="str">
        <f>IF(ISNUMBER($G197),INDEX(PlayerDetails!$B:$B,VLOOKUP(ResultsInput!D197,TeamDeclarations!$B$3:$J$418,6+$G197)),"")</f>
        <v/>
      </c>
      <c r="B197" s="132" t="str">
        <f>IF(ISNUMBER($G197),INDEX(PlayerDetails!$B:$B,VLOOKUP(ResultsInput!E197,TeamDeclarations!$B$3:$J$418,6+$G197)),"")</f>
        <v/>
      </c>
      <c r="C197" s="132" t="str">
        <f>IF(ISNUMBER($G197),VLOOKUP(ResultsInput!C197,ResultsInput!$I$3:$L$6,4,FALSE),"")</f>
        <v/>
      </c>
      <c r="D197" s="132" t="str">
        <f t="shared" si="3"/>
        <v/>
      </c>
      <c r="E197" s="132"/>
      <c r="F197" s="132"/>
      <c r="G197" s="133" t="str">
        <f>Pairings!B197</f>
        <v/>
      </c>
    </row>
    <row r="198" spans="1:7" x14ac:dyDescent="0.2">
      <c r="A198" s="132" t="str">
        <f>IF(ISNUMBER($G198),INDEX(PlayerDetails!$B:$B,VLOOKUP(ResultsInput!D198,TeamDeclarations!$B$3:$J$418,6+$G198)),"")</f>
        <v/>
      </c>
      <c r="B198" s="132" t="str">
        <f>IF(ISNUMBER($G198),INDEX(PlayerDetails!$B:$B,VLOOKUP(ResultsInput!E198,TeamDeclarations!$B$3:$J$418,6+$G198)),"")</f>
        <v/>
      </c>
      <c r="C198" s="132" t="str">
        <f>IF(ISNUMBER($G198),VLOOKUP(ResultsInput!C198,ResultsInput!$I$3:$L$6,4,FALSE),"")</f>
        <v/>
      </c>
      <c r="D198" s="132" t="str">
        <f t="shared" si="3"/>
        <v/>
      </c>
      <c r="E198" s="132"/>
      <c r="F198" s="132"/>
      <c r="G198" s="133" t="str">
        <f>Pairings!B198</f>
        <v/>
      </c>
    </row>
    <row r="199" spans="1:7" x14ac:dyDescent="0.2">
      <c r="A199" s="132" t="str">
        <f>IF(ISNUMBER($G199),INDEX(PlayerDetails!$B:$B,VLOOKUP(ResultsInput!D199,TeamDeclarations!$B$3:$J$418,6+$G199)),"")</f>
        <v/>
      </c>
      <c r="B199" s="132" t="str">
        <f>IF(ISNUMBER($G199),INDEX(PlayerDetails!$B:$B,VLOOKUP(ResultsInput!E199,TeamDeclarations!$B$3:$J$418,6+$G199)),"")</f>
        <v/>
      </c>
      <c r="C199" s="132" t="str">
        <f>IF(ISNUMBER($G199),VLOOKUP(ResultsInput!C199,ResultsInput!$I$3:$L$6,4,FALSE),"")</f>
        <v/>
      </c>
      <c r="D199" s="132" t="str">
        <f t="shared" si="3"/>
        <v/>
      </c>
      <c r="E199" s="132"/>
      <c r="F199" s="132"/>
      <c r="G199" s="133" t="str">
        <f>Pairings!B199</f>
        <v/>
      </c>
    </row>
    <row r="200" spans="1:7" x14ac:dyDescent="0.2">
      <c r="A200" s="132" t="str">
        <f>IF(ISNUMBER($G200),INDEX(PlayerDetails!$B:$B,VLOOKUP(ResultsInput!D200,TeamDeclarations!$B$3:$J$418,6+$G200)),"")</f>
        <v/>
      </c>
      <c r="B200" s="132" t="str">
        <f>IF(ISNUMBER($G200),INDEX(PlayerDetails!$B:$B,VLOOKUP(ResultsInput!E200,TeamDeclarations!$B$3:$J$418,6+$G200)),"")</f>
        <v/>
      </c>
      <c r="C200" s="132" t="str">
        <f>IF(ISNUMBER($G200),VLOOKUP(ResultsInput!C200,ResultsInput!$I$3:$L$6,4,FALSE),"")</f>
        <v/>
      </c>
      <c r="D200" s="132" t="str">
        <f t="shared" si="3"/>
        <v/>
      </c>
      <c r="E200" s="132"/>
      <c r="F200" s="132"/>
      <c r="G200" s="133" t="str">
        <f>Pairings!B200</f>
        <v/>
      </c>
    </row>
    <row r="201" spans="1:7" x14ac:dyDescent="0.2">
      <c r="A201" s="132" t="str">
        <f>IF(ISNUMBER($G201),INDEX(PlayerDetails!$B:$B,VLOOKUP(ResultsInput!D201,TeamDeclarations!$B$3:$J$418,6+$G201)),"")</f>
        <v/>
      </c>
      <c r="B201" s="132" t="str">
        <f>IF(ISNUMBER($G201),INDEX(PlayerDetails!$B:$B,VLOOKUP(ResultsInput!E201,TeamDeclarations!$B$3:$J$418,6+$G201)),"")</f>
        <v/>
      </c>
      <c r="C201" s="132" t="str">
        <f>IF(ISNUMBER($G201),VLOOKUP(ResultsInput!C201,ResultsInput!$I$3:$L$6,4,FALSE),"")</f>
        <v/>
      </c>
      <c r="D201" s="132" t="str">
        <f t="shared" si="3"/>
        <v/>
      </c>
      <c r="E201" s="132"/>
      <c r="F201" s="132"/>
      <c r="G201" s="133" t="str">
        <f>Pairings!B201</f>
        <v/>
      </c>
    </row>
    <row r="202" spans="1:7" x14ac:dyDescent="0.2">
      <c r="A202" s="132" t="str">
        <f>IF(ISNUMBER($G202),INDEX(PlayerDetails!$B:$B,VLOOKUP(ResultsInput!D202,TeamDeclarations!$B$3:$J$418,6+$G202)),"")</f>
        <v/>
      </c>
      <c r="B202" s="132" t="str">
        <f>IF(ISNUMBER($G202),INDEX(PlayerDetails!$B:$B,VLOOKUP(ResultsInput!E202,TeamDeclarations!$B$3:$J$418,6+$G202)),"")</f>
        <v/>
      </c>
      <c r="C202" s="132" t="str">
        <f>IF(ISNUMBER($G202),VLOOKUP(ResultsInput!C202,ResultsInput!$I$3:$L$6,4,FALSE),"")</f>
        <v/>
      </c>
      <c r="D202" s="132" t="str">
        <f t="shared" si="3"/>
        <v/>
      </c>
      <c r="E202" s="132"/>
      <c r="F202" s="132"/>
      <c r="G202" s="133" t="str">
        <f>Pairings!B202</f>
        <v/>
      </c>
    </row>
    <row r="203" spans="1:7" x14ac:dyDescent="0.2">
      <c r="A203" s="132" t="str">
        <f>IF(ISNUMBER($G203),INDEX(PlayerDetails!$B:$B,VLOOKUP(ResultsInput!D203,TeamDeclarations!$B$3:$J$418,6+$G203)),"")</f>
        <v/>
      </c>
      <c r="B203" s="132" t="str">
        <f>IF(ISNUMBER($G203),INDEX(PlayerDetails!$B:$B,VLOOKUP(ResultsInput!E203,TeamDeclarations!$B$3:$J$418,6+$G203)),"")</f>
        <v/>
      </c>
      <c r="C203" s="132" t="str">
        <f>IF(ISNUMBER($G203),VLOOKUP(ResultsInput!C203,ResultsInput!$I$3:$L$6,4,FALSE),"")</f>
        <v/>
      </c>
      <c r="D203" s="132" t="str">
        <f t="shared" si="3"/>
        <v/>
      </c>
      <c r="E203" s="132"/>
      <c r="F203" s="132"/>
      <c r="G203" s="133" t="str">
        <f>Pairings!B203</f>
        <v/>
      </c>
    </row>
    <row r="204" spans="1:7" x14ac:dyDescent="0.2">
      <c r="A204" s="132" t="str">
        <f>IF(ISNUMBER($G204),INDEX(PlayerDetails!$B:$B,VLOOKUP(ResultsInput!D204,TeamDeclarations!$B$3:$J$418,6+$G204)),"")</f>
        <v/>
      </c>
      <c r="B204" s="132" t="str">
        <f>IF(ISNUMBER($G204),INDEX(PlayerDetails!$B:$B,VLOOKUP(ResultsInput!E204,TeamDeclarations!$B$3:$J$418,6+$G204)),"")</f>
        <v/>
      </c>
      <c r="C204" s="132" t="str">
        <f>IF(ISNUMBER($G204),VLOOKUP(ResultsInput!C204,ResultsInput!$I$3:$L$6,4,FALSE),"")</f>
        <v/>
      </c>
      <c r="D204" s="132" t="str">
        <f t="shared" si="3"/>
        <v/>
      </c>
      <c r="E204" s="132"/>
      <c r="F204" s="132"/>
      <c r="G204" s="133" t="str">
        <f>Pairings!B204</f>
        <v/>
      </c>
    </row>
    <row r="205" spans="1:7" x14ac:dyDescent="0.2">
      <c r="A205" s="132" t="str">
        <f>IF(ISNUMBER($G205),INDEX(PlayerDetails!$B:$B,VLOOKUP(ResultsInput!D205,TeamDeclarations!$B$3:$J$418,6+$G205)),"")</f>
        <v/>
      </c>
      <c r="B205" s="132" t="str">
        <f>IF(ISNUMBER($G205),INDEX(PlayerDetails!$B:$B,VLOOKUP(ResultsInput!E205,TeamDeclarations!$B$3:$J$418,6+$G205)),"")</f>
        <v/>
      </c>
      <c r="C205" s="132" t="str">
        <f>IF(ISNUMBER($G205),VLOOKUP(ResultsInput!C205,ResultsInput!$I$3:$L$6,4,FALSE),"")</f>
        <v/>
      </c>
      <c r="D205" s="132" t="str">
        <f t="shared" si="3"/>
        <v/>
      </c>
      <c r="E205" s="132"/>
      <c r="F205" s="132"/>
      <c r="G205" s="133" t="str">
        <f>Pairings!B205</f>
        <v/>
      </c>
    </row>
    <row r="206" spans="1:7" x14ac:dyDescent="0.2">
      <c r="A206" s="132" t="str">
        <f>IF(ISNUMBER($G206),INDEX(PlayerDetails!$B:$B,VLOOKUP(ResultsInput!D206,TeamDeclarations!$B$3:$J$418,6+$G206)),"")</f>
        <v/>
      </c>
      <c r="B206" s="132" t="str">
        <f>IF(ISNUMBER($G206),INDEX(PlayerDetails!$B:$B,VLOOKUP(ResultsInput!E206,TeamDeclarations!$B$3:$J$418,6+$G206)),"")</f>
        <v/>
      </c>
      <c r="C206" s="132" t="str">
        <f>IF(ISNUMBER($G206),VLOOKUP(ResultsInput!C206,ResultsInput!$I$3:$L$6,4,FALSE),"")</f>
        <v/>
      </c>
      <c r="D206" s="132" t="str">
        <f t="shared" si="3"/>
        <v/>
      </c>
      <c r="E206" s="132"/>
      <c r="F206" s="132"/>
      <c r="G206" s="133" t="str">
        <f>Pairings!B206</f>
        <v/>
      </c>
    </row>
    <row r="207" spans="1:7" x14ac:dyDescent="0.2">
      <c r="A207" s="132" t="str">
        <f>IF(ISNUMBER($G207),INDEX(PlayerDetails!$B:$B,VLOOKUP(ResultsInput!D207,TeamDeclarations!$B$3:$J$418,6+$G207)),"")</f>
        <v/>
      </c>
      <c r="B207" s="132" t="str">
        <f>IF(ISNUMBER($G207),INDEX(PlayerDetails!$B:$B,VLOOKUP(ResultsInput!E207,TeamDeclarations!$B$3:$J$418,6+$G207)),"")</f>
        <v/>
      </c>
      <c r="C207" s="132" t="str">
        <f>IF(ISNUMBER($G207),VLOOKUP(ResultsInput!C207,ResultsInput!$I$3:$L$6,4,FALSE),"")</f>
        <v/>
      </c>
      <c r="D207" s="132" t="str">
        <f t="shared" si="3"/>
        <v/>
      </c>
      <c r="E207" s="132"/>
      <c r="F207" s="132"/>
      <c r="G207" s="133" t="str">
        <f>Pairings!B207</f>
        <v/>
      </c>
    </row>
    <row r="208" spans="1:7" x14ac:dyDescent="0.2">
      <c r="A208" s="132" t="str">
        <f>IF(ISNUMBER($G208),INDEX(PlayerDetails!$B:$B,VLOOKUP(ResultsInput!D208,TeamDeclarations!$B$3:$J$418,6+$G208)),"")</f>
        <v/>
      </c>
      <c r="B208" s="132" t="str">
        <f>IF(ISNUMBER($G208),INDEX(PlayerDetails!$B:$B,VLOOKUP(ResultsInput!E208,TeamDeclarations!$B$3:$J$418,6+$G208)),"")</f>
        <v/>
      </c>
      <c r="C208" s="132" t="str">
        <f>IF(ISNUMBER($G208),VLOOKUP(ResultsInput!C208,ResultsInput!$I$3:$L$6,4,FALSE),"")</f>
        <v/>
      </c>
      <c r="D208" s="132" t="str">
        <f t="shared" si="3"/>
        <v/>
      </c>
      <c r="E208" s="132"/>
      <c r="F208" s="132"/>
      <c r="G208" s="133" t="str">
        <f>Pairings!B208</f>
        <v/>
      </c>
    </row>
    <row r="209" spans="1:7" x14ac:dyDescent="0.2">
      <c r="A209" s="132" t="str">
        <f>IF(ISNUMBER($G209),INDEX(PlayerDetails!$B:$B,VLOOKUP(ResultsInput!D209,TeamDeclarations!$B$3:$J$418,6+$G209)),"")</f>
        <v/>
      </c>
      <c r="B209" s="132" t="str">
        <f>IF(ISNUMBER($G209),INDEX(PlayerDetails!$B:$B,VLOOKUP(ResultsInput!E209,TeamDeclarations!$B$3:$J$418,6+$G209)),"")</f>
        <v/>
      </c>
      <c r="C209" s="132" t="str">
        <f>IF(ISNUMBER($G209),VLOOKUP(ResultsInput!C209,ResultsInput!$I$3:$L$6,4,FALSE),"")</f>
        <v/>
      </c>
      <c r="D209" s="132" t="str">
        <f t="shared" si="3"/>
        <v/>
      </c>
      <c r="E209" s="132"/>
      <c r="F209" s="132"/>
      <c r="G209" s="133" t="str">
        <f>Pairings!B209</f>
        <v/>
      </c>
    </row>
    <row r="210" spans="1:7" x14ac:dyDescent="0.2">
      <c r="A210" s="132" t="str">
        <f>IF(ISNUMBER($G210),INDEX(PlayerDetails!$B:$B,VLOOKUP(ResultsInput!D210,TeamDeclarations!$B$3:$J$418,6+$G210)),"")</f>
        <v/>
      </c>
      <c r="B210" s="132" t="str">
        <f>IF(ISNUMBER($G210),INDEX(PlayerDetails!$B:$B,VLOOKUP(ResultsInput!E210,TeamDeclarations!$B$3:$J$418,6+$G210)),"")</f>
        <v/>
      </c>
      <c r="C210" s="132" t="str">
        <f>IF(ISNUMBER($G210),VLOOKUP(ResultsInput!C210,ResultsInput!$I$3:$L$6,4,FALSE),"")</f>
        <v/>
      </c>
      <c r="D210" s="132" t="str">
        <f t="shared" si="3"/>
        <v/>
      </c>
      <c r="E210" s="132"/>
      <c r="F210" s="132"/>
      <c r="G210" s="133" t="str">
        <f>Pairings!B210</f>
        <v/>
      </c>
    </row>
    <row r="211" spans="1:7" x14ac:dyDescent="0.2">
      <c r="A211" s="132" t="str">
        <f>IF(ISNUMBER($G211),INDEX(PlayerDetails!$B:$B,VLOOKUP(ResultsInput!D211,TeamDeclarations!$B$3:$J$418,6+$G211)),"")</f>
        <v/>
      </c>
      <c r="B211" s="132" t="str">
        <f>IF(ISNUMBER($G211),INDEX(PlayerDetails!$B:$B,VLOOKUP(ResultsInput!E211,TeamDeclarations!$B$3:$J$418,6+$G211)),"")</f>
        <v/>
      </c>
      <c r="C211" s="132" t="str">
        <f>IF(ISNUMBER($G211),VLOOKUP(ResultsInput!C211,ResultsInput!$I$3:$L$6,4,FALSE),"")</f>
        <v/>
      </c>
      <c r="D211" s="132" t="str">
        <f t="shared" si="3"/>
        <v/>
      </c>
      <c r="E211" s="132"/>
      <c r="F211" s="132"/>
      <c r="G211" s="133" t="str">
        <f>Pairings!B211</f>
        <v/>
      </c>
    </row>
    <row r="212" spans="1:7" x14ac:dyDescent="0.2">
      <c r="A212" s="132" t="str">
        <f>IF(ISNUMBER($G212),INDEX(PlayerDetails!$B:$B,VLOOKUP(ResultsInput!D212,TeamDeclarations!$B$3:$J$418,6+$G212)),"")</f>
        <v/>
      </c>
      <c r="B212" s="132" t="str">
        <f>IF(ISNUMBER($G212),INDEX(PlayerDetails!$B:$B,VLOOKUP(ResultsInput!E212,TeamDeclarations!$B$3:$J$418,6+$G212)),"")</f>
        <v/>
      </c>
      <c r="C212" s="132" t="str">
        <f>IF(ISNUMBER($G212),VLOOKUP(ResultsInput!C212,ResultsInput!$I$3:$L$6,4,FALSE),"")</f>
        <v/>
      </c>
      <c r="D212" s="132" t="str">
        <f t="shared" si="3"/>
        <v/>
      </c>
      <c r="E212" s="132"/>
      <c r="F212" s="132"/>
      <c r="G212" s="133" t="str">
        <f>Pairings!B212</f>
        <v/>
      </c>
    </row>
    <row r="213" spans="1:7" x14ac:dyDescent="0.2">
      <c r="A213" s="132" t="str">
        <f>IF(ISNUMBER($G213),INDEX(PlayerDetails!$B:$B,VLOOKUP(ResultsInput!D213,TeamDeclarations!$B$3:$J$418,6+$G213)),"")</f>
        <v/>
      </c>
      <c r="B213" s="132" t="str">
        <f>IF(ISNUMBER($G213),INDEX(PlayerDetails!$B:$B,VLOOKUP(ResultsInput!E213,TeamDeclarations!$B$3:$J$418,6+$G213)),"")</f>
        <v/>
      </c>
      <c r="C213" s="132" t="str">
        <f>IF(ISNUMBER($G213),VLOOKUP(ResultsInput!C213,ResultsInput!$I$3:$L$6,4,FALSE),"")</f>
        <v/>
      </c>
      <c r="D213" s="132" t="str">
        <f t="shared" si="3"/>
        <v/>
      </c>
      <c r="E213" s="132"/>
      <c r="F213" s="132"/>
      <c r="G213" s="133" t="str">
        <f>Pairings!B213</f>
        <v/>
      </c>
    </row>
    <row r="214" spans="1:7" x14ac:dyDescent="0.2">
      <c r="A214" s="132" t="str">
        <f>IF(ISNUMBER($G214),INDEX(PlayerDetails!$B:$B,VLOOKUP(ResultsInput!D214,TeamDeclarations!$B$3:$J$418,6+$G214)),"")</f>
        <v/>
      </c>
      <c r="B214" s="132" t="str">
        <f>IF(ISNUMBER($G214),INDEX(PlayerDetails!$B:$B,VLOOKUP(ResultsInput!E214,TeamDeclarations!$B$3:$J$418,6+$G214)),"")</f>
        <v/>
      </c>
      <c r="C214" s="132" t="str">
        <f>IF(ISNUMBER($G214),VLOOKUP(ResultsInput!C214,ResultsInput!$I$3:$L$6,4,FALSE),"")</f>
        <v/>
      </c>
      <c r="D214" s="132" t="str">
        <f t="shared" si="3"/>
        <v/>
      </c>
      <c r="E214" s="132"/>
      <c r="F214" s="132"/>
      <c r="G214" s="133" t="str">
        <f>Pairings!B214</f>
        <v/>
      </c>
    </row>
    <row r="215" spans="1:7" x14ac:dyDescent="0.2">
      <c r="A215" s="132" t="str">
        <f>IF(ISNUMBER($G215),INDEX(PlayerDetails!$B:$B,VLOOKUP(ResultsInput!D215,TeamDeclarations!$B$3:$J$418,6+$G215)),"")</f>
        <v/>
      </c>
      <c r="B215" s="132" t="str">
        <f>IF(ISNUMBER($G215),INDEX(PlayerDetails!$B:$B,VLOOKUP(ResultsInput!E215,TeamDeclarations!$B$3:$J$418,6+$G215)),"")</f>
        <v/>
      </c>
      <c r="C215" s="132" t="str">
        <f>IF(ISNUMBER($G215),VLOOKUP(ResultsInput!C215,ResultsInput!$I$3:$L$6,4,FALSE),"")</f>
        <v/>
      </c>
      <c r="D215" s="132" t="str">
        <f t="shared" si="3"/>
        <v/>
      </c>
      <c r="E215" s="132"/>
      <c r="F215" s="132"/>
      <c r="G215" s="133" t="str">
        <f>Pairings!B215</f>
        <v/>
      </c>
    </row>
    <row r="216" spans="1:7" x14ac:dyDescent="0.2">
      <c r="A216" s="132" t="str">
        <f>IF(ISNUMBER($G216),INDEX(PlayerDetails!$B:$B,VLOOKUP(ResultsInput!D216,TeamDeclarations!$B$3:$J$418,6+$G216)),"")</f>
        <v/>
      </c>
      <c r="B216" s="132" t="str">
        <f>IF(ISNUMBER($G216),INDEX(PlayerDetails!$B:$B,VLOOKUP(ResultsInput!E216,TeamDeclarations!$B$3:$J$418,6+$G216)),"")</f>
        <v/>
      </c>
      <c r="C216" s="132" t="str">
        <f>IF(ISNUMBER($G216),VLOOKUP(ResultsInput!C216,ResultsInput!$I$3:$L$6,4,FALSE),"")</f>
        <v/>
      </c>
      <c r="D216" s="132" t="str">
        <f t="shared" si="3"/>
        <v/>
      </c>
      <c r="E216" s="132"/>
      <c r="F216" s="132"/>
      <c r="G216" s="133" t="str">
        <f>Pairings!B216</f>
        <v/>
      </c>
    </row>
    <row r="217" spans="1:7" x14ac:dyDescent="0.2">
      <c r="A217" s="132" t="str">
        <f>IF(ISNUMBER($G217),INDEX(PlayerDetails!$B:$B,VLOOKUP(ResultsInput!D217,TeamDeclarations!$B$3:$J$418,6+$G217)),"")</f>
        <v/>
      </c>
      <c r="B217" s="132" t="str">
        <f>IF(ISNUMBER($G217),INDEX(PlayerDetails!$B:$B,VLOOKUP(ResultsInput!E217,TeamDeclarations!$B$3:$J$418,6+$G217)),"")</f>
        <v/>
      </c>
      <c r="C217" s="132" t="str">
        <f>IF(ISNUMBER($G217),VLOOKUP(ResultsInput!C217,ResultsInput!$I$3:$L$6,4,FALSE),"")</f>
        <v/>
      </c>
      <c r="D217" s="132" t="str">
        <f t="shared" si="3"/>
        <v/>
      </c>
      <c r="E217" s="132"/>
      <c r="F217" s="132"/>
      <c r="G217" s="133" t="str">
        <f>Pairings!B217</f>
        <v/>
      </c>
    </row>
    <row r="218" spans="1:7" x14ac:dyDescent="0.2">
      <c r="A218" s="132" t="str">
        <f>IF(ISNUMBER($G218),INDEX(PlayerDetails!$B:$B,VLOOKUP(ResultsInput!D218,TeamDeclarations!$B$3:$J$418,6+$G218)),"")</f>
        <v/>
      </c>
      <c r="B218" s="132" t="str">
        <f>IF(ISNUMBER($G218),INDEX(PlayerDetails!$B:$B,VLOOKUP(ResultsInput!E218,TeamDeclarations!$B$3:$J$418,6+$G218)),"")</f>
        <v/>
      </c>
      <c r="C218" s="132" t="str">
        <f>IF(ISNUMBER($G218),VLOOKUP(ResultsInput!C218,ResultsInput!$I$3:$L$6,4,FALSE),"")</f>
        <v/>
      </c>
      <c r="D218" s="132" t="str">
        <f t="shared" si="3"/>
        <v/>
      </c>
      <c r="E218" s="132"/>
      <c r="F218" s="132"/>
      <c r="G218" s="133" t="str">
        <f>Pairings!B218</f>
        <v/>
      </c>
    </row>
    <row r="219" spans="1:7" x14ac:dyDescent="0.2">
      <c r="A219" s="132" t="str">
        <f>IF(ISNUMBER($G219),INDEX(PlayerDetails!$B:$B,VLOOKUP(ResultsInput!D219,TeamDeclarations!$B$3:$J$418,6+$G219)),"")</f>
        <v/>
      </c>
      <c r="B219" s="132" t="str">
        <f>IF(ISNUMBER($G219),INDEX(PlayerDetails!$B:$B,VLOOKUP(ResultsInput!E219,TeamDeclarations!$B$3:$J$418,6+$G219)),"")</f>
        <v/>
      </c>
      <c r="C219" s="132" t="str">
        <f>IF(ISNUMBER($G219),VLOOKUP(ResultsInput!C219,ResultsInput!$I$3:$L$6,4,FALSE),"")</f>
        <v/>
      </c>
      <c r="D219" s="132" t="str">
        <f t="shared" si="3"/>
        <v/>
      </c>
      <c r="E219" s="132"/>
      <c r="F219" s="132"/>
      <c r="G219" s="133" t="str">
        <f>Pairings!B219</f>
        <v/>
      </c>
    </row>
    <row r="220" spans="1:7" x14ac:dyDescent="0.2">
      <c r="A220" s="132" t="str">
        <f>IF(ISNUMBER($G220),INDEX(PlayerDetails!$B:$B,VLOOKUP(ResultsInput!D220,TeamDeclarations!$B$3:$J$418,6+$G220)),"")</f>
        <v/>
      </c>
      <c r="B220" s="132" t="str">
        <f>IF(ISNUMBER($G220),INDEX(PlayerDetails!$B:$B,VLOOKUP(ResultsInput!E220,TeamDeclarations!$B$3:$J$418,6+$G220)),"")</f>
        <v/>
      </c>
      <c r="C220" s="132" t="str">
        <f>IF(ISNUMBER($G220),VLOOKUP(ResultsInput!C220,ResultsInput!$I$3:$L$6,4,FALSE),"")</f>
        <v/>
      </c>
      <c r="D220" s="132" t="str">
        <f t="shared" si="3"/>
        <v/>
      </c>
      <c r="E220" s="132"/>
      <c r="F220" s="132"/>
      <c r="G220" s="133" t="str">
        <f>Pairings!B220</f>
        <v/>
      </c>
    </row>
    <row r="221" spans="1:7" x14ac:dyDescent="0.2">
      <c r="A221" s="132" t="str">
        <f>IF(ISNUMBER($G221),INDEX(PlayerDetails!$B:$B,VLOOKUP(ResultsInput!D221,TeamDeclarations!$B$3:$J$418,6+$G221)),"")</f>
        <v/>
      </c>
      <c r="B221" s="132" t="str">
        <f>IF(ISNUMBER($G221),INDEX(PlayerDetails!$B:$B,VLOOKUP(ResultsInput!E221,TeamDeclarations!$B$3:$J$418,6+$G221)),"")</f>
        <v/>
      </c>
      <c r="C221" s="132" t="str">
        <f>IF(ISNUMBER($G221),VLOOKUP(ResultsInput!C221,ResultsInput!$I$3:$L$6,4,FALSE),"")</f>
        <v/>
      </c>
      <c r="D221" s="132" t="str">
        <f t="shared" si="3"/>
        <v/>
      </c>
      <c r="E221" s="132"/>
      <c r="F221" s="132"/>
      <c r="G221" s="133" t="str">
        <f>Pairings!B221</f>
        <v/>
      </c>
    </row>
    <row r="222" spans="1:7" x14ac:dyDescent="0.2">
      <c r="A222" s="132" t="str">
        <f>IF(ISNUMBER($G222),INDEX(PlayerDetails!$B:$B,VLOOKUP(ResultsInput!D222,TeamDeclarations!$B$3:$J$418,6+$G222)),"")</f>
        <v/>
      </c>
      <c r="B222" s="132" t="str">
        <f>IF(ISNUMBER($G222),INDEX(PlayerDetails!$B:$B,VLOOKUP(ResultsInput!E222,TeamDeclarations!$B$3:$J$418,6+$G222)),"")</f>
        <v/>
      </c>
      <c r="C222" s="132" t="str">
        <f>IF(ISNUMBER($G222),VLOOKUP(ResultsInput!C222,ResultsInput!$I$3:$L$6,4,FALSE),"")</f>
        <v/>
      </c>
      <c r="D222" s="132" t="str">
        <f t="shared" si="3"/>
        <v/>
      </c>
      <c r="E222" s="132"/>
      <c r="F222" s="132"/>
      <c r="G222" s="133" t="str">
        <f>Pairings!B222</f>
        <v/>
      </c>
    </row>
    <row r="223" spans="1:7" x14ac:dyDescent="0.2">
      <c r="A223" s="132" t="str">
        <f>IF(ISNUMBER($G223),INDEX(PlayerDetails!$B:$B,VLOOKUP(ResultsInput!D223,TeamDeclarations!$B$3:$J$418,6+$G223)),"")</f>
        <v/>
      </c>
      <c r="B223" s="132" t="str">
        <f>IF(ISNUMBER($G223),INDEX(PlayerDetails!$B:$B,VLOOKUP(ResultsInput!E223,TeamDeclarations!$B$3:$J$418,6+$G223)),"")</f>
        <v/>
      </c>
      <c r="C223" s="132" t="str">
        <f>IF(ISNUMBER($G223),VLOOKUP(ResultsInput!C223,ResultsInput!$I$3:$L$6,4,FALSE),"")</f>
        <v/>
      </c>
      <c r="D223" s="132" t="str">
        <f t="shared" si="3"/>
        <v/>
      </c>
      <c r="E223" s="132"/>
      <c r="F223" s="132"/>
      <c r="G223" s="133" t="str">
        <f>Pairings!B223</f>
        <v/>
      </c>
    </row>
    <row r="224" spans="1:7" x14ac:dyDescent="0.2">
      <c r="A224" s="132" t="str">
        <f>IF(ISNUMBER($G224),INDEX(PlayerDetails!$B:$B,VLOOKUP(ResultsInput!D224,TeamDeclarations!$B$3:$J$418,6+$G224)),"")</f>
        <v/>
      </c>
      <c r="B224" s="132" t="str">
        <f>IF(ISNUMBER($G224),INDEX(PlayerDetails!$B:$B,VLOOKUP(ResultsInput!E224,TeamDeclarations!$B$3:$J$418,6+$G224)),"")</f>
        <v/>
      </c>
      <c r="C224" s="132" t="str">
        <f>IF(ISNUMBER($G224),VLOOKUP(ResultsInput!C224,ResultsInput!$I$3:$L$6,4,FALSE),"")</f>
        <v/>
      </c>
      <c r="D224" s="132" t="str">
        <f t="shared" si="3"/>
        <v/>
      </c>
      <c r="E224" s="132"/>
      <c r="F224" s="132"/>
      <c r="G224" s="133" t="str">
        <f>Pairings!B224</f>
        <v/>
      </c>
    </row>
    <row r="225" spans="1:7" x14ac:dyDescent="0.2">
      <c r="A225" s="132" t="str">
        <f>IF(ISNUMBER($G225),INDEX(PlayerDetails!$B:$B,VLOOKUP(ResultsInput!D225,TeamDeclarations!$B$3:$J$418,6+$G225)),"")</f>
        <v/>
      </c>
      <c r="B225" s="132" t="str">
        <f>IF(ISNUMBER($G225),INDEX(PlayerDetails!$B:$B,VLOOKUP(ResultsInput!E225,TeamDeclarations!$B$3:$J$418,6+$G225)),"")</f>
        <v/>
      </c>
      <c r="C225" s="132" t="str">
        <f>IF(ISNUMBER($G225),VLOOKUP(ResultsInput!C225,ResultsInput!$I$3:$L$6,4,FALSE),"")</f>
        <v/>
      </c>
      <c r="D225" s="132" t="str">
        <f t="shared" si="3"/>
        <v/>
      </c>
      <c r="E225" s="132"/>
      <c r="F225" s="132"/>
      <c r="G225" s="133" t="str">
        <f>Pairings!B225</f>
        <v/>
      </c>
    </row>
    <row r="226" spans="1:7" x14ac:dyDescent="0.2">
      <c r="A226" s="132" t="str">
        <f>IF(ISNUMBER($G226),INDEX(PlayerDetails!$B:$B,VLOOKUP(ResultsInput!D226,TeamDeclarations!$B$3:$J$418,6+$G226)),"")</f>
        <v/>
      </c>
      <c r="B226" s="132" t="str">
        <f>IF(ISNUMBER($G226),INDEX(PlayerDetails!$B:$B,VLOOKUP(ResultsInput!E226,TeamDeclarations!$B$3:$J$418,6+$G226)),"")</f>
        <v/>
      </c>
      <c r="C226" s="132" t="str">
        <f>IF(ISNUMBER($G226),VLOOKUP(ResultsInput!C226,ResultsInput!$I$3:$L$6,4,FALSE),"")</f>
        <v/>
      </c>
      <c r="D226" s="132" t="str">
        <f t="shared" si="3"/>
        <v/>
      </c>
      <c r="E226" s="132"/>
      <c r="F226" s="132"/>
      <c r="G226" s="133" t="str">
        <f>Pairings!B226</f>
        <v/>
      </c>
    </row>
    <row r="227" spans="1:7" x14ac:dyDescent="0.2">
      <c r="A227" s="132" t="str">
        <f>IF(ISNUMBER($G227),INDEX(PlayerDetails!$B:$B,VLOOKUP(ResultsInput!D227,TeamDeclarations!$B$3:$J$418,6+$G227)),"")</f>
        <v/>
      </c>
      <c r="B227" s="132" t="str">
        <f>IF(ISNUMBER($G227),INDEX(PlayerDetails!$B:$B,VLOOKUP(ResultsInput!E227,TeamDeclarations!$B$3:$J$418,6+$G227)),"")</f>
        <v/>
      </c>
      <c r="C227" s="132" t="str">
        <f>IF(ISNUMBER($G227),VLOOKUP(ResultsInput!C227,ResultsInput!$I$3:$L$6,4,FALSE),"")</f>
        <v/>
      </c>
      <c r="D227" s="132" t="str">
        <f t="shared" si="3"/>
        <v/>
      </c>
      <c r="E227" s="132"/>
      <c r="F227" s="132"/>
      <c r="G227" s="133" t="str">
        <f>Pairings!B227</f>
        <v/>
      </c>
    </row>
    <row r="228" spans="1:7" x14ac:dyDescent="0.2">
      <c r="A228" s="132" t="str">
        <f>IF(ISNUMBER($G228),INDEX(PlayerDetails!$B:$B,VLOOKUP(ResultsInput!D228,TeamDeclarations!$B$3:$J$418,6+$G228)),"")</f>
        <v/>
      </c>
      <c r="B228" s="132" t="str">
        <f>IF(ISNUMBER($G228),INDEX(PlayerDetails!$B:$B,VLOOKUP(ResultsInput!E228,TeamDeclarations!$B$3:$J$418,6+$G228)),"")</f>
        <v/>
      </c>
      <c r="C228" s="132" t="str">
        <f>IF(ISNUMBER($G228),VLOOKUP(ResultsInput!C228,ResultsInput!$I$3:$L$6,4,FALSE),"")</f>
        <v/>
      </c>
      <c r="D228" s="132" t="str">
        <f t="shared" si="3"/>
        <v/>
      </c>
      <c r="E228" s="132"/>
      <c r="F228" s="132"/>
      <c r="G228" s="133" t="str">
        <f>Pairings!B228</f>
        <v/>
      </c>
    </row>
    <row r="229" spans="1:7" x14ac:dyDescent="0.2">
      <c r="A229" s="132" t="str">
        <f>IF(ISNUMBER($G229),INDEX(PlayerDetails!$B:$B,VLOOKUP(ResultsInput!D229,TeamDeclarations!$B$3:$J$418,6+$G229)),"")</f>
        <v/>
      </c>
      <c r="B229" s="132" t="str">
        <f>IF(ISNUMBER($G229),INDEX(PlayerDetails!$B:$B,VLOOKUP(ResultsInput!E229,TeamDeclarations!$B$3:$J$418,6+$G229)),"")</f>
        <v/>
      </c>
      <c r="C229" s="132" t="str">
        <f>IF(ISNUMBER($G229),VLOOKUP(ResultsInput!C229,ResultsInput!$I$3:$L$6,4,FALSE),"")</f>
        <v/>
      </c>
      <c r="D229" s="132" t="str">
        <f t="shared" si="3"/>
        <v/>
      </c>
      <c r="E229" s="132"/>
      <c r="F229" s="132"/>
      <c r="G229" s="133" t="str">
        <f>Pairings!B229</f>
        <v/>
      </c>
    </row>
    <row r="230" spans="1:7" x14ac:dyDescent="0.2">
      <c r="A230" s="132" t="str">
        <f>IF(ISNUMBER($G230),INDEX(PlayerDetails!$B:$B,VLOOKUP(ResultsInput!D230,TeamDeclarations!$B$3:$J$418,6+$G230)),"")</f>
        <v/>
      </c>
      <c r="B230" s="132" t="str">
        <f>IF(ISNUMBER($G230),INDEX(PlayerDetails!$B:$B,VLOOKUP(ResultsInput!E230,TeamDeclarations!$B$3:$J$418,6+$G230)),"")</f>
        <v/>
      </c>
      <c r="C230" s="132" t="str">
        <f>IF(ISNUMBER($G230),VLOOKUP(ResultsInput!C230,ResultsInput!$I$3:$L$6,4,FALSE),"")</f>
        <v/>
      </c>
      <c r="D230" s="132" t="str">
        <f t="shared" si="3"/>
        <v/>
      </c>
      <c r="E230" s="132"/>
      <c r="F230" s="132"/>
      <c r="G230" s="133" t="str">
        <f>Pairings!B230</f>
        <v/>
      </c>
    </row>
    <row r="231" spans="1:7" x14ac:dyDescent="0.2">
      <c r="A231" s="132" t="str">
        <f>IF(ISNUMBER($G231),INDEX(PlayerDetails!$B:$B,VLOOKUP(ResultsInput!D231,TeamDeclarations!$B$3:$J$418,6+$G231)),"")</f>
        <v/>
      </c>
      <c r="B231" s="132" t="str">
        <f>IF(ISNUMBER($G231),INDEX(PlayerDetails!$B:$B,VLOOKUP(ResultsInput!E231,TeamDeclarations!$B$3:$J$418,6+$G231)),"")</f>
        <v/>
      </c>
      <c r="C231" s="132" t="str">
        <f>IF(ISNUMBER($G231),VLOOKUP(ResultsInput!C231,ResultsInput!$I$3:$L$6,4,FALSE),"")</f>
        <v/>
      </c>
      <c r="D231" s="132" t="str">
        <f t="shared" si="3"/>
        <v/>
      </c>
      <c r="E231" s="132"/>
      <c r="F231" s="132"/>
      <c r="G231" s="133" t="str">
        <f>Pairings!B231</f>
        <v/>
      </c>
    </row>
    <row r="232" spans="1:7" x14ac:dyDescent="0.2">
      <c r="A232" s="132" t="str">
        <f>IF(ISNUMBER($G232),INDEX(PlayerDetails!$B:$B,VLOOKUP(ResultsInput!D232,TeamDeclarations!$B$3:$J$418,6+$G232)),"")</f>
        <v/>
      </c>
      <c r="B232" s="132" t="str">
        <f>IF(ISNUMBER($G232),INDEX(PlayerDetails!$B:$B,VLOOKUP(ResultsInput!E232,TeamDeclarations!$B$3:$J$418,6+$G232)),"")</f>
        <v/>
      </c>
      <c r="C232" s="132" t="str">
        <f>IF(ISNUMBER($G232),VLOOKUP(ResultsInput!C232,ResultsInput!$I$3:$L$6,4,FALSE),"")</f>
        <v/>
      </c>
      <c r="D232" s="132" t="str">
        <f t="shared" si="3"/>
        <v/>
      </c>
      <c r="E232" s="132"/>
      <c r="F232" s="132"/>
      <c r="G232" s="133" t="str">
        <f>Pairings!B232</f>
        <v/>
      </c>
    </row>
    <row r="233" spans="1:7" x14ac:dyDescent="0.2">
      <c r="A233" s="132" t="str">
        <f>IF(ISNUMBER($G233),INDEX(PlayerDetails!$B:$B,VLOOKUP(ResultsInput!D233,TeamDeclarations!$B$3:$J$418,6+$G233)),"")</f>
        <v/>
      </c>
      <c r="B233" s="132" t="str">
        <f>IF(ISNUMBER($G233),INDEX(PlayerDetails!$B:$B,VLOOKUP(ResultsInput!E233,TeamDeclarations!$B$3:$J$418,6+$G233)),"")</f>
        <v/>
      </c>
      <c r="C233" s="132" t="str">
        <f>IF(ISNUMBER($G233),VLOOKUP(ResultsInput!C233,ResultsInput!$I$3:$L$6,4,FALSE),"")</f>
        <v/>
      </c>
      <c r="D233" s="132" t="str">
        <f t="shared" si="3"/>
        <v/>
      </c>
      <c r="E233" s="132"/>
      <c r="F233" s="132"/>
      <c r="G233" s="133" t="str">
        <f>Pairings!B233</f>
        <v/>
      </c>
    </row>
    <row r="234" spans="1:7" x14ac:dyDescent="0.2">
      <c r="A234" s="132" t="str">
        <f>IF(ISNUMBER($G234),INDEX(PlayerDetails!$B:$B,VLOOKUP(ResultsInput!D234,TeamDeclarations!$B$3:$J$418,6+$G234)),"")</f>
        <v/>
      </c>
      <c r="B234" s="132" t="str">
        <f>IF(ISNUMBER($G234),INDEX(PlayerDetails!$B:$B,VLOOKUP(ResultsInput!E234,TeamDeclarations!$B$3:$J$418,6+$G234)),"")</f>
        <v/>
      </c>
      <c r="C234" s="132" t="str">
        <f>IF(ISNUMBER($G234),VLOOKUP(ResultsInput!C234,ResultsInput!$I$3:$L$6,4,FALSE),"")</f>
        <v/>
      </c>
      <c r="D234" s="132" t="str">
        <f t="shared" si="3"/>
        <v/>
      </c>
      <c r="E234" s="132"/>
      <c r="F234" s="132"/>
      <c r="G234" s="133" t="str">
        <f>Pairings!B234</f>
        <v/>
      </c>
    </row>
    <row r="235" spans="1:7" x14ac:dyDescent="0.2">
      <c r="A235" s="132" t="str">
        <f>IF(ISNUMBER($G235),INDEX(PlayerDetails!$B:$B,VLOOKUP(ResultsInput!D235,TeamDeclarations!$B$3:$J$418,6+$G235)),"")</f>
        <v/>
      </c>
      <c r="B235" s="132" t="str">
        <f>IF(ISNUMBER($G235),INDEX(PlayerDetails!$B:$B,VLOOKUP(ResultsInput!E235,TeamDeclarations!$B$3:$J$418,6+$G235)),"")</f>
        <v/>
      </c>
      <c r="C235" s="132" t="str">
        <f>IF(ISNUMBER($G235),VLOOKUP(ResultsInput!C235,ResultsInput!$I$3:$L$6,4,FALSE),"")</f>
        <v/>
      </c>
      <c r="D235" s="132" t="str">
        <f t="shared" si="3"/>
        <v/>
      </c>
      <c r="E235" s="132"/>
      <c r="F235" s="132"/>
      <c r="G235" s="133" t="str">
        <f>Pairings!B235</f>
        <v/>
      </c>
    </row>
    <row r="236" spans="1:7" x14ac:dyDescent="0.2">
      <c r="A236" s="132" t="str">
        <f>IF(ISNUMBER($G236),INDEX(PlayerDetails!$B:$B,VLOOKUP(ResultsInput!D236,TeamDeclarations!$B$3:$J$418,6+$G236)),"")</f>
        <v/>
      </c>
      <c r="B236" s="132" t="str">
        <f>IF(ISNUMBER($G236),INDEX(PlayerDetails!$B:$B,VLOOKUP(ResultsInput!E236,TeamDeclarations!$B$3:$J$418,6+$G236)),"")</f>
        <v/>
      </c>
      <c r="C236" s="132" t="str">
        <f>IF(ISNUMBER($G236),VLOOKUP(ResultsInput!C236,ResultsInput!$I$3:$L$6,4,FALSE),"")</f>
        <v/>
      </c>
      <c r="D236" s="132" t="str">
        <f t="shared" si="3"/>
        <v/>
      </c>
      <c r="E236" s="132"/>
      <c r="F236" s="132"/>
      <c r="G236" s="133" t="str">
        <f>Pairings!B236</f>
        <v/>
      </c>
    </row>
    <row r="237" spans="1:7" x14ac:dyDescent="0.2">
      <c r="A237" s="132" t="str">
        <f>IF(ISNUMBER($G237),INDEX(PlayerDetails!$B:$B,VLOOKUP(ResultsInput!D237,TeamDeclarations!$B$3:$J$418,6+$G237)),"")</f>
        <v/>
      </c>
      <c r="B237" s="132" t="str">
        <f>IF(ISNUMBER($G237),INDEX(PlayerDetails!$B:$B,VLOOKUP(ResultsInput!E237,TeamDeclarations!$B$3:$J$418,6+$G237)),"")</f>
        <v/>
      </c>
      <c r="C237" s="132" t="str">
        <f>IF(ISNUMBER($G237),VLOOKUP(ResultsInput!C237,ResultsInput!$I$3:$L$6,4,FALSE),"")</f>
        <v/>
      </c>
      <c r="D237" s="132" t="str">
        <f t="shared" si="3"/>
        <v/>
      </c>
      <c r="E237" s="132"/>
      <c r="F237" s="132"/>
      <c r="G237" s="133" t="str">
        <f>Pairings!B237</f>
        <v/>
      </c>
    </row>
    <row r="238" spans="1:7" x14ac:dyDescent="0.2">
      <c r="A238" s="132" t="str">
        <f>IF(ISNUMBER($G238),INDEX(PlayerDetails!$B:$B,VLOOKUP(ResultsInput!D238,TeamDeclarations!$B$3:$J$418,6+$G238)),"")</f>
        <v/>
      </c>
      <c r="B238" s="132" t="str">
        <f>IF(ISNUMBER($G238),INDEX(PlayerDetails!$B:$B,VLOOKUP(ResultsInput!E238,TeamDeclarations!$B$3:$J$418,6+$G238)),"")</f>
        <v/>
      </c>
      <c r="C238" s="132" t="str">
        <f>IF(ISNUMBER($G238),VLOOKUP(ResultsInput!C238,ResultsInput!$I$3:$L$6,4,FALSE),"")</f>
        <v/>
      </c>
      <c r="D238" s="132" t="str">
        <f t="shared" si="3"/>
        <v/>
      </c>
      <c r="E238" s="132"/>
      <c r="F238" s="132"/>
      <c r="G238" s="133" t="str">
        <f>Pairings!B238</f>
        <v/>
      </c>
    </row>
    <row r="239" spans="1:7" x14ac:dyDescent="0.2">
      <c r="A239" s="132" t="str">
        <f>IF(ISNUMBER($G239),INDEX(PlayerDetails!$B:$B,VLOOKUP(ResultsInput!D239,TeamDeclarations!$B$3:$J$418,6+$G239)),"")</f>
        <v/>
      </c>
      <c r="B239" s="132" t="str">
        <f>IF(ISNUMBER($G239),INDEX(PlayerDetails!$B:$B,VLOOKUP(ResultsInput!E239,TeamDeclarations!$B$3:$J$418,6+$G239)),"")</f>
        <v/>
      </c>
      <c r="C239" s="132" t="str">
        <f>IF(ISNUMBER($G239),VLOOKUP(ResultsInput!C239,ResultsInput!$I$3:$L$6,4,FALSE),"")</f>
        <v/>
      </c>
      <c r="D239" s="132" t="str">
        <f t="shared" si="3"/>
        <v/>
      </c>
      <c r="E239" s="132"/>
      <c r="F239" s="132"/>
      <c r="G239" s="133" t="str">
        <f>Pairings!B239</f>
        <v/>
      </c>
    </row>
    <row r="240" spans="1:7" x14ac:dyDescent="0.2">
      <c r="A240" s="132" t="str">
        <f>IF(ISNUMBER($G240),INDEX(PlayerDetails!$B:$B,VLOOKUP(ResultsInput!D240,TeamDeclarations!$B$3:$J$418,6+$G240)),"")</f>
        <v/>
      </c>
      <c r="B240" s="132" t="str">
        <f>IF(ISNUMBER($G240),INDEX(PlayerDetails!$B:$B,VLOOKUP(ResultsInput!E240,TeamDeclarations!$B$3:$J$418,6+$G240)),"")</f>
        <v/>
      </c>
      <c r="C240" s="132" t="str">
        <f>IF(ISNUMBER($G240),VLOOKUP(ResultsInput!C240,ResultsInput!$I$3:$L$6,4,FALSE),"")</f>
        <v/>
      </c>
      <c r="D240" s="132" t="str">
        <f t="shared" si="3"/>
        <v/>
      </c>
      <c r="E240" s="132"/>
      <c r="F240" s="132"/>
      <c r="G240" s="133" t="str">
        <f>Pairings!B240</f>
        <v/>
      </c>
    </row>
    <row r="241" spans="1:7" x14ac:dyDescent="0.2">
      <c r="A241" s="132" t="str">
        <f>IF(ISNUMBER($G241),INDEX(PlayerDetails!$B:$B,VLOOKUP(ResultsInput!D241,TeamDeclarations!$B$3:$J$418,6+$G241)),"")</f>
        <v/>
      </c>
      <c r="B241" s="132" t="str">
        <f>IF(ISNUMBER($G241),INDEX(PlayerDetails!$B:$B,VLOOKUP(ResultsInput!E241,TeamDeclarations!$B$3:$J$418,6+$G241)),"")</f>
        <v/>
      </c>
      <c r="C241" s="132" t="str">
        <f>IF(ISNUMBER($G241),VLOOKUP(ResultsInput!C241,ResultsInput!$I$3:$L$6,4,FALSE),"")</f>
        <v/>
      </c>
      <c r="D241" s="132" t="str">
        <f t="shared" si="3"/>
        <v/>
      </c>
      <c r="E241" s="132"/>
      <c r="F241" s="132"/>
      <c r="G241" s="133" t="str">
        <f>Pairings!B241</f>
        <v/>
      </c>
    </row>
    <row r="242" spans="1:7" x14ac:dyDescent="0.2">
      <c r="A242" s="132" t="str">
        <f>IF(ISNUMBER($G242),INDEX(PlayerDetails!$B:$B,VLOOKUP(ResultsInput!D242,TeamDeclarations!$B$3:$J$418,6+$G242)),"")</f>
        <v/>
      </c>
      <c r="B242" s="132" t="str">
        <f>IF(ISNUMBER($G242),INDEX(PlayerDetails!$B:$B,VLOOKUP(ResultsInput!E242,TeamDeclarations!$B$3:$J$418,6+$G242)),"")</f>
        <v/>
      </c>
      <c r="C242" s="132" t="str">
        <f>IF(ISNUMBER($G242),VLOOKUP(ResultsInput!C242,ResultsInput!$I$3:$L$6,4,FALSE),"")</f>
        <v/>
      </c>
      <c r="D242" s="132" t="str">
        <f t="shared" si="3"/>
        <v/>
      </c>
      <c r="E242" s="132"/>
      <c r="F242" s="132"/>
      <c r="G242" s="133" t="str">
        <f>Pairings!B242</f>
        <v/>
      </c>
    </row>
    <row r="243" spans="1:7" x14ac:dyDescent="0.2">
      <c r="A243" s="132" t="str">
        <f>IF(ISNUMBER($G243),INDEX(PlayerDetails!$B:$B,VLOOKUP(ResultsInput!D243,TeamDeclarations!$B$3:$J$418,6+$G243)),"")</f>
        <v/>
      </c>
      <c r="B243" s="132" t="str">
        <f>IF(ISNUMBER($G243),INDEX(PlayerDetails!$B:$B,VLOOKUP(ResultsInput!E243,TeamDeclarations!$B$3:$J$418,6+$G243)),"")</f>
        <v/>
      </c>
      <c r="C243" s="132" t="str">
        <f>IF(ISNUMBER($G243),VLOOKUP(ResultsInput!C243,ResultsInput!$I$3:$L$6,4,FALSE),"")</f>
        <v/>
      </c>
      <c r="D243" s="132" t="str">
        <f t="shared" si="3"/>
        <v/>
      </c>
      <c r="E243" s="132"/>
      <c r="F243" s="132"/>
      <c r="G243" s="133" t="str">
        <f>Pairings!B243</f>
        <v/>
      </c>
    </row>
    <row r="244" spans="1:7" x14ac:dyDescent="0.2">
      <c r="A244" s="132" t="str">
        <f>IF(ISNUMBER($G244),INDEX(PlayerDetails!$B:$B,VLOOKUP(ResultsInput!D244,TeamDeclarations!$B$3:$J$418,6+$G244)),"")</f>
        <v/>
      </c>
      <c r="B244" s="132" t="str">
        <f>IF(ISNUMBER($G244),INDEX(PlayerDetails!$B:$B,VLOOKUP(ResultsInput!E244,TeamDeclarations!$B$3:$J$418,6+$G244)),"")</f>
        <v/>
      </c>
      <c r="C244" s="132" t="str">
        <f>IF(ISNUMBER($G244),VLOOKUP(ResultsInput!C244,ResultsInput!$I$3:$L$6,4,FALSE),"")</f>
        <v/>
      </c>
      <c r="D244" s="132" t="str">
        <f t="shared" si="3"/>
        <v/>
      </c>
      <c r="E244" s="132"/>
      <c r="F244" s="132"/>
      <c r="G244" s="133" t="str">
        <f>Pairings!B244</f>
        <v/>
      </c>
    </row>
    <row r="245" spans="1:7" x14ac:dyDescent="0.2">
      <c r="A245" s="132" t="str">
        <f>IF(ISNUMBER($G245),INDEX(PlayerDetails!$B:$B,VLOOKUP(ResultsInput!D245,TeamDeclarations!$B$3:$J$418,6+$G245)),"")</f>
        <v/>
      </c>
      <c r="B245" s="132" t="str">
        <f>IF(ISNUMBER($G245),INDEX(PlayerDetails!$B:$B,VLOOKUP(ResultsInput!E245,TeamDeclarations!$B$3:$J$418,6+$G245)),"")</f>
        <v/>
      </c>
      <c r="C245" s="132" t="str">
        <f>IF(ISNUMBER($G245),VLOOKUP(ResultsInput!C245,ResultsInput!$I$3:$L$6,4,FALSE),"")</f>
        <v/>
      </c>
      <c r="D245" s="132" t="str">
        <f t="shared" si="3"/>
        <v/>
      </c>
      <c r="E245" s="132"/>
      <c r="F245" s="132"/>
      <c r="G245" s="133" t="str">
        <f>Pairings!B245</f>
        <v/>
      </c>
    </row>
    <row r="246" spans="1:7" x14ac:dyDescent="0.2">
      <c r="A246" s="132" t="str">
        <f>IF(ISNUMBER($G246),INDEX(PlayerDetails!$B:$B,VLOOKUP(ResultsInput!D246,TeamDeclarations!$B$3:$J$418,6+$G246)),"")</f>
        <v/>
      </c>
      <c r="B246" s="132" t="str">
        <f>IF(ISNUMBER($G246),INDEX(PlayerDetails!$B:$B,VLOOKUP(ResultsInput!E246,TeamDeclarations!$B$3:$J$418,6+$G246)),"")</f>
        <v/>
      </c>
      <c r="C246" s="132" t="str">
        <f>IF(ISNUMBER($G246),VLOOKUP(ResultsInput!C246,ResultsInput!$I$3:$L$6,4,FALSE),"")</f>
        <v/>
      </c>
      <c r="D246" s="132" t="str">
        <f t="shared" si="3"/>
        <v/>
      </c>
      <c r="E246" s="132"/>
      <c r="F246" s="132"/>
      <c r="G246" s="133" t="str">
        <f>Pairings!B246</f>
        <v/>
      </c>
    </row>
    <row r="247" spans="1:7" x14ac:dyDescent="0.2">
      <c r="A247" s="132" t="str">
        <f>IF(ISNUMBER($G247),INDEX(PlayerDetails!$B:$B,VLOOKUP(ResultsInput!D247,TeamDeclarations!$B$3:$J$418,6+$G247)),"")</f>
        <v/>
      </c>
      <c r="B247" s="132" t="str">
        <f>IF(ISNUMBER($G247),INDEX(PlayerDetails!$B:$B,VLOOKUP(ResultsInput!E247,TeamDeclarations!$B$3:$J$418,6+$G247)),"")</f>
        <v/>
      </c>
      <c r="C247" s="132" t="str">
        <f>IF(ISNUMBER($G247),VLOOKUP(ResultsInput!C247,ResultsInput!$I$3:$L$6,4,FALSE),"")</f>
        <v/>
      </c>
      <c r="D247" s="132" t="str">
        <f t="shared" si="3"/>
        <v/>
      </c>
      <c r="E247" s="132"/>
      <c r="F247" s="132"/>
      <c r="G247" s="133" t="str">
        <f>Pairings!B247</f>
        <v/>
      </c>
    </row>
    <row r="248" spans="1:7" x14ac:dyDescent="0.2">
      <c r="A248" s="132" t="str">
        <f>IF(ISNUMBER($G248),INDEX(PlayerDetails!$B:$B,VLOOKUP(ResultsInput!D248,TeamDeclarations!$B$3:$J$418,6+$G248)),"")</f>
        <v/>
      </c>
      <c r="B248" s="132" t="str">
        <f>IF(ISNUMBER($G248),INDEX(PlayerDetails!$B:$B,VLOOKUP(ResultsInput!E248,TeamDeclarations!$B$3:$J$418,6+$G248)),"")</f>
        <v/>
      </c>
      <c r="C248" s="132" t="str">
        <f>IF(ISNUMBER($G248),VLOOKUP(ResultsInput!C248,ResultsInput!$I$3:$L$6,4,FALSE),"")</f>
        <v/>
      </c>
      <c r="D248" s="132" t="str">
        <f t="shared" si="3"/>
        <v/>
      </c>
      <c r="E248" s="132"/>
      <c r="F248" s="132"/>
      <c r="G248" s="133" t="str">
        <f>Pairings!B248</f>
        <v/>
      </c>
    </row>
    <row r="249" spans="1:7" x14ac:dyDescent="0.2">
      <c r="A249" s="132" t="str">
        <f>IF(ISNUMBER($G249),INDEX(PlayerDetails!$B:$B,VLOOKUP(ResultsInput!D249,TeamDeclarations!$B$3:$J$418,6+$G249)),"")</f>
        <v/>
      </c>
      <c r="B249" s="132" t="str">
        <f>IF(ISNUMBER($G249),INDEX(PlayerDetails!$B:$B,VLOOKUP(ResultsInput!E249,TeamDeclarations!$B$3:$J$418,6+$G249)),"")</f>
        <v/>
      </c>
      <c r="C249" s="132" t="str">
        <f>IF(ISNUMBER($G249),VLOOKUP(ResultsInput!C249,ResultsInput!$I$3:$L$6,4,FALSE),"")</f>
        <v/>
      </c>
      <c r="D249" s="132" t="str">
        <f t="shared" si="3"/>
        <v/>
      </c>
      <c r="E249" s="132"/>
      <c r="F249" s="132"/>
      <c r="G249" s="133" t="str">
        <f>Pairings!B249</f>
        <v/>
      </c>
    </row>
    <row r="250" spans="1:7" x14ac:dyDescent="0.2">
      <c r="A250" s="132" t="str">
        <f>IF(ISNUMBER($G250),INDEX(PlayerDetails!$B:$B,VLOOKUP(ResultsInput!D250,TeamDeclarations!$B$3:$J$418,6+$G250)),"")</f>
        <v/>
      </c>
      <c r="B250" s="132" t="str">
        <f>IF(ISNUMBER($G250),INDEX(PlayerDetails!$B:$B,VLOOKUP(ResultsInput!E250,TeamDeclarations!$B$3:$J$418,6+$G250)),"")</f>
        <v/>
      </c>
      <c r="C250" s="132" t="str">
        <f>IF(ISNUMBER($G250),VLOOKUP(ResultsInput!C250,ResultsInput!$I$3:$L$6,4,FALSE),"")</f>
        <v/>
      </c>
      <c r="D250" s="132" t="str">
        <f t="shared" si="3"/>
        <v/>
      </c>
      <c r="E250" s="132"/>
      <c r="F250" s="132"/>
      <c r="G250" s="133" t="str">
        <f>Pairings!B250</f>
        <v/>
      </c>
    </row>
    <row r="251" spans="1:7" x14ac:dyDescent="0.2">
      <c r="A251" s="132" t="str">
        <f>IF(ISNUMBER($G251),INDEX(PlayerDetails!$B:$B,VLOOKUP(ResultsInput!D251,TeamDeclarations!$B$3:$J$418,6+$G251)),"")</f>
        <v/>
      </c>
      <c r="B251" s="132" t="str">
        <f>IF(ISNUMBER($G251),INDEX(PlayerDetails!$B:$B,VLOOKUP(ResultsInput!E251,TeamDeclarations!$B$3:$J$418,6+$G251)),"")</f>
        <v/>
      </c>
      <c r="C251" s="132" t="str">
        <f>IF(ISNUMBER($G251),VLOOKUP(ResultsInput!C251,ResultsInput!$I$3:$L$6,4,FALSE),"")</f>
        <v/>
      </c>
      <c r="D251" s="132" t="str">
        <f t="shared" si="3"/>
        <v/>
      </c>
      <c r="E251" s="132"/>
      <c r="F251" s="132"/>
      <c r="G251" s="133" t="str">
        <f>Pairings!B251</f>
        <v/>
      </c>
    </row>
    <row r="252" spans="1:7" x14ac:dyDescent="0.2">
      <c r="A252" s="132" t="str">
        <f>IF(ISNUMBER($G252),INDEX(PlayerDetails!$B:$B,VLOOKUP(ResultsInput!D252,TeamDeclarations!$B$3:$J$418,6+$G252)),"")</f>
        <v/>
      </c>
      <c r="B252" s="132" t="str">
        <f>IF(ISNUMBER($G252),INDEX(PlayerDetails!$B:$B,VLOOKUP(ResultsInput!E252,TeamDeclarations!$B$3:$J$418,6+$G252)),"")</f>
        <v/>
      </c>
      <c r="C252" s="132" t="str">
        <f>IF(ISNUMBER($G252),VLOOKUP(ResultsInput!C252,ResultsInput!$I$3:$L$6,4,FALSE),"")</f>
        <v/>
      </c>
      <c r="D252" s="132" t="str">
        <f t="shared" si="3"/>
        <v/>
      </c>
      <c r="E252" s="132"/>
      <c r="F252" s="132"/>
      <c r="G252" s="133" t="str">
        <f>Pairings!B252</f>
        <v/>
      </c>
    </row>
    <row r="253" spans="1:7" x14ac:dyDescent="0.2">
      <c r="A253" s="132" t="str">
        <f>IF(ISNUMBER($G253),INDEX(PlayerDetails!$B:$B,VLOOKUP(ResultsInput!D253,TeamDeclarations!$B$3:$J$418,6+$G253)),"")</f>
        <v/>
      </c>
      <c r="B253" s="132" t="str">
        <f>IF(ISNUMBER($G253),INDEX(PlayerDetails!$B:$B,VLOOKUP(ResultsInput!E253,TeamDeclarations!$B$3:$J$418,6+$G253)),"")</f>
        <v/>
      </c>
      <c r="C253" s="132" t="str">
        <f>IF(ISNUMBER($G253),VLOOKUP(ResultsInput!C253,ResultsInput!$I$3:$L$6,4,FALSE),"")</f>
        <v/>
      </c>
      <c r="D253" s="132" t="str">
        <f t="shared" si="3"/>
        <v/>
      </c>
      <c r="E253" s="132"/>
      <c r="F253" s="132"/>
      <c r="G253" s="133" t="str">
        <f>Pairings!B253</f>
        <v/>
      </c>
    </row>
    <row r="254" spans="1:7" x14ac:dyDescent="0.2">
      <c r="A254" s="132" t="str">
        <f>IF(ISNUMBER($G254),INDEX(PlayerDetails!$B:$B,VLOOKUP(ResultsInput!D254,TeamDeclarations!$B$3:$J$418,6+$G254)),"")</f>
        <v/>
      </c>
      <c r="B254" s="132" t="str">
        <f>IF(ISNUMBER($G254),INDEX(PlayerDetails!$B:$B,VLOOKUP(ResultsInput!E254,TeamDeclarations!$B$3:$J$418,6+$G254)),"")</f>
        <v/>
      </c>
      <c r="C254" s="132" t="str">
        <f>IF(ISNUMBER($G254),VLOOKUP(ResultsInput!C254,ResultsInput!$I$3:$L$6,4,FALSE),"")</f>
        <v/>
      </c>
      <c r="D254" s="132" t="str">
        <f t="shared" si="3"/>
        <v/>
      </c>
      <c r="E254" s="132"/>
      <c r="F254" s="132"/>
      <c r="G254" s="133" t="str">
        <f>Pairings!B254</f>
        <v/>
      </c>
    </row>
    <row r="255" spans="1:7" x14ac:dyDescent="0.2">
      <c r="A255" s="132" t="str">
        <f>IF(ISNUMBER($G255),INDEX(PlayerDetails!$B:$B,VLOOKUP(ResultsInput!D255,TeamDeclarations!$B$3:$J$418,6+$G255)),"")</f>
        <v/>
      </c>
      <c r="B255" s="132" t="str">
        <f>IF(ISNUMBER($G255),INDEX(PlayerDetails!$B:$B,VLOOKUP(ResultsInput!E255,TeamDeclarations!$B$3:$J$418,6+$G255)),"")</f>
        <v/>
      </c>
      <c r="C255" s="132" t="str">
        <f>IF(ISNUMBER($G255),VLOOKUP(ResultsInput!C255,ResultsInput!$I$3:$L$6,4,FALSE),"")</f>
        <v/>
      </c>
      <c r="D255" s="132" t="str">
        <f t="shared" si="3"/>
        <v/>
      </c>
      <c r="E255" s="132"/>
      <c r="F255" s="132"/>
      <c r="G255" s="133" t="str">
        <f>Pairings!B255</f>
        <v/>
      </c>
    </row>
    <row r="256" spans="1:7" x14ac:dyDescent="0.2">
      <c r="A256" s="132" t="str">
        <f>IF(ISNUMBER($G256),INDEX(PlayerDetails!$B:$B,VLOOKUP(ResultsInput!D256,TeamDeclarations!$B$3:$J$418,6+$G256)),"")</f>
        <v/>
      </c>
      <c r="B256" s="132" t="str">
        <f>IF(ISNUMBER($G256),INDEX(PlayerDetails!$B:$B,VLOOKUP(ResultsInput!E256,TeamDeclarations!$B$3:$J$418,6+$G256)),"")</f>
        <v/>
      </c>
      <c r="C256" s="132" t="str">
        <f>IF(ISNUMBER($G256),VLOOKUP(ResultsInput!C256,ResultsInput!$I$3:$L$6,4,FALSE),"")</f>
        <v/>
      </c>
      <c r="D256" s="132" t="str">
        <f t="shared" si="3"/>
        <v/>
      </c>
      <c r="E256" s="132"/>
      <c r="F256" s="132"/>
      <c r="G256" s="133" t="str">
        <f>Pairings!B256</f>
        <v/>
      </c>
    </row>
    <row r="257" spans="1:7" x14ac:dyDescent="0.2">
      <c r="A257" s="132" t="str">
        <f>IF(ISNUMBER($G257),INDEX(PlayerDetails!$B:$B,VLOOKUP(ResultsInput!D257,TeamDeclarations!$B$3:$J$418,6+$G257)),"")</f>
        <v/>
      </c>
      <c r="B257" s="132" t="str">
        <f>IF(ISNUMBER($G257),INDEX(PlayerDetails!$B:$B,VLOOKUP(ResultsInput!E257,TeamDeclarations!$B$3:$J$418,6+$G257)),"")</f>
        <v/>
      </c>
      <c r="C257" s="132" t="str">
        <f>IF(ISNUMBER($G257),VLOOKUP(ResultsInput!C257,ResultsInput!$I$3:$L$6,4,FALSE),"")</f>
        <v/>
      </c>
      <c r="D257" s="132" t="str">
        <f t="shared" si="3"/>
        <v/>
      </c>
      <c r="E257" s="132"/>
      <c r="F257" s="132"/>
      <c r="G257" s="133" t="str">
        <f>Pairings!B257</f>
        <v/>
      </c>
    </row>
    <row r="258" spans="1:7" x14ac:dyDescent="0.2">
      <c r="A258" s="132" t="str">
        <f>IF(ISNUMBER($G258),INDEX(PlayerDetails!$B:$B,VLOOKUP(ResultsInput!D258,TeamDeclarations!$B$3:$J$418,6+$G258)),"")</f>
        <v/>
      </c>
      <c r="B258" s="132" t="str">
        <f>IF(ISNUMBER($G258),INDEX(PlayerDetails!$B:$B,VLOOKUP(ResultsInput!E258,TeamDeclarations!$B$3:$J$418,6+$G258)),"")</f>
        <v/>
      </c>
      <c r="C258" s="132" t="str">
        <f>IF(ISNUMBER($G258),VLOOKUP(ResultsInput!C258,ResultsInput!$I$3:$L$6,4,FALSE),"")</f>
        <v/>
      </c>
      <c r="D258" s="132" t="str">
        <f t="shared" ref="D258:D321" si="4">IF(ISNUMBER($G258),"W","")</f>
        <v/>
      </c>
      <c r="E258" s="132"/>
      <c r="F258" s="132"/>
      <c r="G258" s="133" t="str">
        <f>Pairings!B258</f>
        <v/>
      </c>
    </row>
    <row r="259" spans="1:7" x14ac:dyDescent="0.2">
      <c r="A259" s="132" t="str">
        <f>IF(ISNUMBER($G259),INDEX(PlayerDetails!$B:$B,VLOOKUP(ResultsInput!D259,TeamDeclarations!$B$3:$J$418,6+$G259)),"")</f>
        <v/>
      </c>
      <c r="B259" s="132" t="str">
        <f>IF(ISNUMBER($G259),INDEX(PlayerDetails!$B:$B,VLOOKUP(ResultsInput!E259,TeamDeclarations!$B$3:$J$418,6+$G259)),"")</f>
        <v/>
      </c>
      <c r="C259" s="132" t="str">
        <f>IF(ISNUMBER($G259),VLOOKUP(ResultsInput!C259,ResultsInput!$I$3:$L$6,4,FALSE),"")</f>
        <v/>
      </c>
      <c r="D259" s="132" t="str">
        <f t="shared" si="4"/>
        <v/>
      </c>
      <c r="E259" s="132"/>
      <c r="F259" s="132"/>
      <c r="G259" s="133" t="str">
        <f>Pairings!B259</f>
        <v/>
      </c>
    </row>
    <row r="260" spans="1:7" x14ac:dyDescent="0.2">
      <c r="A260" s="132" t="str">
        <f>IF(ISNUMBER($G260),INDEX(PlayerDetails!$B:$B,VLOOKUP(ResultsInput!D260,TeamDeclarations!$B$3:$J$418,6+$G260)),"")</f>
        <v/>
      </c>
      <c r="B260" s="132" t="str">
        <f>IF(ISNUMBER($G260),INDEX(PlayerDetails!$B:$B,VLOOKUP(ResultsInput!E260,TeamDeclarations!$B$3:$J$418,6+$G260)),"")</f>
        <v/>
      </c>
      <c r="C260" s="132" t="str">
        <f>IF(ISNUMBER($G260),VLOOKUP(ResultsInput!C260,ResultsInput!$I$3:$L$6,4,FALSE),"")</f>
        <v/>
      </c>
      <c r="D260" s="132" t="str">
        <f t="shared" si="4"/>
        <v/>
      </c>
      <c r="E260" s="132"/>
      <c r="F260" s="132"/>
      <c r="G260" s="133" t="str">
        <f>Pairings!B260</f>
        <v/>
      </c>
    </row>
    <row r="261" spans="1:7" x14ac:dyDescent="0.2">
      <c r="A261" s="132" t="str">
        <f>IF(ISNUMBER($G261),INDEX(PlayerDetails!$B:$B,VLOOKUP(ResultsInput!D261,TeamDeclarations!$B$3:$J$418,6+$G261)),"")</f>
        <v/>
      </c>
      <c r="B261" s="132" t="str">
        <f>IF(ISNUMBER($G261),INDEX(PlayerDetails!$B:$B,VLOOKUP(ResultsInput!E261,TeamDeclarations!$B$3:$J$418,6+$G261)),"")</f>
        <v/>
      </c>
      <c r="C261" s="132" t="str">
        <f>IF(ISNUMBER($G261),VLOOKUP(ResultsInput!C261,ResultsInput!$I$3:$L$6,4,FALSE),"")</f>
        <v/>
      </c>
      <c r="D261" s="132" t="str">
        <f t="shared" si="4"/>
        <v/>
      </c>
      <c r="E261" s="132"/>
      <c r="F261" s="132"/>
      <c r="G261" s="133" t="str">
        <f>Pairings!B261</f>
        <v/>
      </c>
    </row>
    <row r="262" spans="1:7" x14ac:dyDescent="0.2">
      <c r="A262" s="132" t="str">
        <f>IF(ISNUMBER($G262),INDEX(PlayerDetails!$B:$B,VLOOKUP(ResultsInput!D262,TeamDeclarations!$B$3:$J$418,6+$G262)),"")</f>
        <v/>
      </c>
      <c r="B262" s="132" t="str">
        <f>IF(ISNUMBER($G262),INDEX(PlayerDetails!$B:$B,VLOOKUP(ResultsInput!E262,TeamDeclarations!$B$3:$J$418,6+$G262)),"")</f>
        <v/>
      </c>
      <c r="C262" s="132" t="str">
        <f>IF(ISNUMBER($G262),VLOOKUP(ResultsInput!C262,ResultsInput!$I$3:$L$6,4,FALSE),"")</f>
        <v/>
      </c>
      <c r="D262" s="132" t="str">
        <f t="shared" si="4"/>
        <v/>
      </c>
      <c r="E262" s="132"/>
      <c r="F262" s="132"/>
      <c r="G262" s="133" t="str">
        <f>Pairings!B262</f>
        <v/>
      </c>
    </row>
    <row r="263" spans="1:7" x14ac:dyDescent="0.2">
      <c r="A263" s="132" t="str">
        <f>IF(ISNUMBER($G263),INDEX(PlayerDetails!$B:$B,VLOOKUP(ResultsInput!D263,TeamDeclarations!$B$3:$J$418,6+$G263)),"")</f>
        <v/>
      </c>
      <c r="B263" s="132" t="str">
        <f>IF(ISNUMBER($G263),INDEX(PlayerDetails!$B:$B,VLOOKUP(ResultsInput!E263,TeamDeclarations!$B$3:$J$418,6+$G263)),"")</f>
        <v/>
      </c>
      <c r="C263" s="132" t="str">
        <f>IF(ISNUMBER($G263),VLOOKUP(ResultsInput!C263,ResultsInput!$I$3:$L$6,4,FALSE),"")</f>
        <v/>
      </c>
      <c r="D263" s="132" t="str">
        <f t="shared" si="4"/>
        <v/>
      </c>
      <c r="E263" s="132"/>
      <c r="F263" s="132"/>
      <c r="G263" s="133" t="str">
        <f>Pairings!B263</f>
        <v/>
      </c>
    </row>
    <row r="264" spans="1:7" x14ac:dyDescent="0.2">
      <c r="A264" s="132" t="str">
        <f>IF(ISNUMBER($G264),INDEX(PlayerDetails!$B:$B,VLOOKUP(ResultsInput!D264,TeamDeclarations!$B$3:$J$418,6+$G264)),"")</f>
        <v/>
      </c>
      <c r="B264" s="132" t="str">
        <f>IF(ISNUMBER($G264),INDEX(PlayerDetails!$B:$B,VLOOKUP(ResultsInput!E264,TeamDeclarations!$B$3:$J$418,6+$G264)),"")</f>
        <v/>
      </c>
      <c r="C264" s="132" t="str">
        <f>IF(ISNUMBER($G264),VLOOKUP(ResultsInput!C264,ResultsInput!$I$3:$L$6,4,FALSE),"")</f>
        <v/>
      </c>
      <c r="D264" s="132" t="str">
        <f t="shared" si="4"/>
        <v/>
      </c>
      <c r="E264" s="132"/>
      <c r="F264" s="132"/>
      <c r="G264" s="133" t="str">
        <f>Pairings!B264</f>
        <v/>
      </c>
    </row>
    <row r="265" spans="1:7" x14ac:dyDescent="0.2">
      <c r="A265" s="132" t="str">
        <f>IF(ISNUMBER($G265),INDEX(PlayerDetails!$B:$B,VLOOKUP(ResultsInput!D265,TeamDeclarations!$B$3:$J$418,6+$G265)),"")</f>
        <v/>
      </c>
      <c r="B265" s="132" t="str">
        <f>IF(ISNUMBER($G265),INDEX(PlayerDetails!$B:$B,VLOOKUP(ResultsInput!E265,TeamDeclarations!$B$3:$J$418,6+$G265)),"")</f>
        <v/>
      </c>
      <c r="C265" s="132" t="str">
        <f>IF(ISNUMBER($G265),VLOOKUP(ResultsInput!C265,ResultsInput!$I$3:$L$6,4,FALSE),"")</f>
        <v/>
      </c>
      <c r="D265" s="132" t="str">
        <f t="shared" si="4"/>
        <v/>
      </c>
      <c r="E265" s="132"/>
      <c r="F265" s="132"/>
      <c r="G265" s="133" t="str">
        <f>Pairings!B265</f>
        <v/>
      </c>
    </row>
    <row r="266" spans="1:7" x14ac:dyDescent="0.2">
      <c r="A266" s="132" t="str">
        <f>IF(ISNUMBER($G266),INDEX(PlayerDetails!$B:$B,VLOOKUP(ResultsInput!D266,TeamDeclarations!$B$3:$J$418,6+$G266)),"")</f>
        <v/>
      </c>
      <c r="B266" s="132" t="str">
        <f>IF(ISNUMBER($G266),INDEX(PlayerDetails!$B:$B,VLOOKUP(ResultsInput!E266,TeamDeclarations!$B$3:$J$418,6+$G266)),"")</f>
        <v/>
      </c>
      <c r="C266" s="132" t="str">
        <f>IF(ISNUMBER($G266),VLOOKUP(ResultsInput!C266,ResultsInput!$I$3:$L$6,4,FALSE),"")</f>
        <v/>
      </c>
      <c r="D266" s="132" t="str">
        <f t="shared" si="4"/>
        <v/>
      </c>
      <c r="E266" s="132"/>
      <c r="F266" s="132"/>
      <c r="G266" s="133" t="str">
        <f>Pairings!B266</f>
        <v/>
      </c>
    </row>
    <row r="267" spans="1:7" x14ac:dyDescent="0.2">
      <c r="A267" s="132" t="str">
        <f>IF(ISNUMBER($G267),INDEX(PlayerDetails!$B:$B,VLOOKUP(ResultsInput!D267,TeamDeclarations!$B$3:$J$418,6+$G267)),"")</f>
        <v/>
      </c>
      <c r="B267" s="132" t="str">
        <f>IF(ISNUMBER($G267),INDEX(PlayerDetails!$B:$B,VLOOKUP(ResultsInput!E267,TeamDeclarations!$B$3:$J$418,6+$G267)),"")</f>
        <v/>
      </c>
      <c r="C267" s="132" t="str">
        <f>IF(ISNUMBER($G267),VLOOKUP(ResultsInput!C267,ResultsInput!$I$3:$L$6,4,FALSE),"")</f>
        <v/>
      </c>
      <c r="D267" s="132" t="str">
        <f t="shared" si="4"/>
        <v/>
      </c>
      <c r="E267" s="132"/>
      <c r="F267" s="132"/>
      <c r="G267" s="133" t="str">
        <f>Pairings!B267</f>
        <v/>
      </c>
    </row>
    <row r="268" spans="1:7" x14ac:dyDescent="0.2">
      <c r="A268" s="132" t="str">
        <f>IF(ISNUMBER($G268),INDEX(PlayerDetails!$B:$B,VLOOKUP(ResultsInput!D268,TeamDeclarations!$B$3:$J$418,6+$G268)),"")</f>
        <v/>
      </c>
      <c r="B268" s="132" t="str">
        <f>IF(ISNUMBER($G268),INDEX(PlayerDetails!$B:$B,VLOOKUP(ResultsInput!E268,TeamDeclarations!$B$3:$J$418,6+$G268)),"")</f>
        <v/>
      </c>
      <c r="C268" s="132" t="str">
        <f>IF(ISNUMBER($G268),VLOOKUP(ResultsInput!C268,ResultsInput!$I$3:$L$6,4,FALSE),"")</f>
        <v/>
      </c>
      <c r="D268" s="132" t="str">
        <f t="shared" si="4"/>
        <v/>
      </c>
      <c r="E268" s="132"/>
      <c r="F268" s="132"/>
      <c r="G268" s="133" t="str">
        <f>Pairings!B268</f>
        <v/>
      </c>
    </row>
    <row r="269" spans="1:7" x14ac:dyDescent="0.2">
      <c r="A269" s="132" t="str">
        <f>IF(ISNUMBER($G269),INDEX(PlayerDetails!$B:$B,VLOOKUP(ResultsInput!D269,TeamDeclarations!$B$3:$J$418,6+$G269)),"")</f>
        <v/>
      </c>
      <c r="B269" s="132" t="str">
        <f>IF(ISNUMBER($G269),INDEX(PlayerDetails!$B:$B,VLOOKUP(ResultsInput!E269,TeamDeclarations!$B$3:$J$418,6+$G269)),"")</f>
        <v/>
      </c>
      <c r="C269" s="132" t="str">
        <f>IF(ISNUMBER($G269),VLOOKUP(ResultsInput!C269,ResultsInput!$I$3:$L$6,4,FALSE),"")</f>
        <v/>
      </c>
      <c r="D269" s="132" t="str">
        <f t="shared" si="4"/>
        <v/>
      </c>
      <c r="E269" s="132"/>
      <c r="F269" s="132"/>
      <c r="G269" s="133" t="str">
        <f>Pairings!B269</f>
        <v/>
      </c>
    </row>
    <row r="270" spans="1:7" x14ac:dyDescent="0.2">
      <c r="A270" s="132" t="str">
        <f>IF(ISNUMBER($G270),INDEX(PlayerDetails!$B:$B,VLOOKUP(ResultsInput!D270,TeamDeclarations!$B$3:$J$418,6+$G270)),"")</f>
        <v/>
      </c>
      <c r="B270" s="132" t="str">
        <f>IF(ISNUMBER($G270),INDEX(PlayerDetails!$B:$B,VLOOKUP(ResultsInput!E270,TeamDeclarations!$B$3:$J$418,6+$G270)),"")</f>
        <v/>
      </c>
      <c r="C270" s="132" t="str">
        <f>IF(ISNUMBER($G270),VLOOKUP(ResultsInput!C270,ResultsInput!$I$3:$L$6,4,FALSE),"")</f>
        <v/>
      </c>
      <c r="D270" s="132" t="str">
        <f t="shared" si="4"/>
        <v/>
      </c>
      <c r="E270" s="132"/>
      <c r="F270" s="132"/>
      <c r="G270" s="133" t="str">
        <f>Pairings!B270</f>
        <v/>
      </c>
    </row>
    <row r="271" spans="1:7" x14ac:dyDescent="0.2">
      <c r="A271" s="132" t="str">
        <f>IF(ISNUMBER($G271),INDEX(PlayerDetails!$B:$B,VLOOKUP(ResultsInput!D271,TeamDeclarations!$B$3:$J$418,6+$G271)),"")</f>
        <v/>
      </c>
      <c r="B271" s="132" t="str">
        <f>IF(ISNUMBER($G271),INDEX(PlayerDetails!$B:$B,VLOOKUP(ResultsInput!E271,TeamDeclarations!$B$3:$J$418,6+$G271)),"")</f>
        <v/>
      </c>
      <c r="C271" s="132" t="str">
        <f>IF(ISNUMBER($G271),VLOOKUP(ResultsInput!C271,ResultsInput!$I$3:$L$6,4,FALSE),"")</f>
        <v/>
      </c>
      <c r="D271" s="132" t="str">
        <f t="shared" si="4"/>
        <v/>
      </c>
      <c r="E271" s="132"/>
      <c r="F271" s="132"/>
      <c r="G271" s="133" t="str">
        <f>Pairings!B271</f>
        <v/>
      </c>
    </row>
    <row r="272" spans="1:7" x14ac:dyDescent="0.2">
      <c r="A272" s="132" t="str">
        <f>IF(ISNUMBER($G272),INDEX(PlayerDetails!$B:$B,VLOOKUP(ResultsInput!D272,TeamDeclarations!$B$3:$J$418,6+$G272)),"")</f>
        <v/>
      </c>
      <c r="B272" s="132" t="str">
        <f>IF(ISNUMBER($G272),INDEX(PlayerDetails!$B:$B,VLOOKUP(ResultsInput!E272,TeamDeclarations!$B$3:$J$418,6+$G272)),"")</f>
        <v/>
      </c>
      <c r="C272" s="132" t="str">
        <f>IF(ISNUMBER($G272),VLOOKUP(ResultsInput!C272,ResultsInput!$I$3:$L$6,4,FALSE),"")</f>
        <v/>
      </c>
      <c r="D272" s="132" t="str">
        <f t="shared" si="4"/>
        <v/>
      </c>
      <c r="E272" s="132"/>
      <c r="F272" s="132"/>
      <c r="G272" s="133" t="str">
        <f>Pairings!B272</f>
        <v/>
      </c>
    </row>
    <row r="273" spans="1:7" x14ac:dyDescent="0.2">
      <c r="A273" s="132" t="str">
        <f>IF(ISNUMBER($G273),INDEX(PlayerDetails!$B:$B,VLOOKUP(ResultsInput!D273,TeamDeclarations!$B$3:$J$418,6+$G273)),"")</f>
        <v/>
      </c>
      <c r="B273" s="132" t="str">
        <f>IF(ISNUMBER($G273),INDEX(PlayerDetails!$B:$B,VLOOKUP(ResultsInput!E273,TeamDeclarations!$B$3:$J$418,6+$G273)),"")</f>
        <v/>
      </c>
      <c r="C273" s="132" t="str">
        <f>IF(ISNUMBER($G273),VLOOKUP(ResultsInput!C273,ResultsInput!$I$3:$L$6,4,FALSE),"")</f>
        <v/>
      </c>
      <c r="D273" s="132" t="str">
        <f t="shared" si="4"/>
        <v/>
      </c>
      <c r="E273" s="132"/>
      <c r="F273" s="132"/>
      <c r="G273" s="133" t="str">
        <f>Pairings!B273</f>
        <v/>
      </c>
    </row>
    <row r="274" spans="1:7" x14ac:dyDescent="0.2">
      <c r="A274" s="132" t="str">
        <f>IF(ISNUMBER($G274),INDEX(PlayerDetails!$B:$B,VLOOKUP(ResultsInput!D274,TeamDeclarations!$B$3:$J$418,6+$G274)),"")</f>
        <v/>
      </c>
      <c r="B274" s="132" t="str">
        <f>IF(ISNUMBER($G274),INDEX(PlayerDetails!$B:$B,VLOOKUP(ResultsInput!E274,TeamDeclarations!$B$3:$J$418,6+$G274)),"")</f>
        <v/>
      </c>
      <c r="C274" s="132" t="str">
        <f>IF(ISNUMBER($G274),VLOOKUP(ResultsInput!C274,ResultsInput!$I$3:$L$6,4,FALSE),"")</f>
        <v/>
      </c>
      <c r="D274" s="132" t="str">
        <f t="shared" si="4"/>
        <v/>
      </c>
      <c r="E274" s="132"/>
      <c r="F274" s="132"/>
      <c r="G274" s="133" t="str">
        <f>Pairings!B274</f>
        <v/>
      </c>
    </row>
    <row r="275" spans="1:7" x14ac:dyDescent="0.2">
      <c r="A275" s="132" t="str">
        <f>IF(ISNUMBER($G275),INDEX(PlayerDetails!$B:$B,VLOOKUP(ResultsInput!D275,TeamDeclarations!$B$3:$J$418,6+$G275)),"")</f>
        <v/>
      </c>
      <c r="B275" s="132" t="str">
        <f>IF(ISNUMBER($G275),INDEX(PlayerDetails!$B:$B,VLOOKUP(ResultsInput!E275,TeamDeclarations!$B$3:$J$418,6+$G275)),"")</f>
        <v/>
      </c>
      <c r="C275" s="132" t="str">
        <f>IF(ISNUMBER($G275),VLOOKUP(ResultsInput!C275,ResultsInput!$I$3:$L$6,4,FALSE),"")</f>
        <v/>
      </c>
      <c r="D275" s="132" t="str">
        <f t="shared" si="4"/>
        <v/>
      </c>
      <c r="E275" s="132"/>
      <c r="F275" s="132"/>
      <c r="G275" s="133" t="str">
        <f>Pairings!B275</f>
        <v/>
      </c>
    </row>
    <row r="276" spans="1:7" x14ac:dyDescent="0.2">
      <c r="A276" s="132" t="str">
        <f>IF(ISNUMBER($G276),INDEX(PlayerDetails!$B:$B,VLOOKUP(ResultsInput!D276,TeamDeclarations!$B$3:$J$418,6+$G276)),"")</f>
        <v/>
      </c>
      <c r="B276" s="132" t="str">
        <f>IF(ISNUMBER($G276),INDEX(PlayerDetails!$B:$B,VLOOKUP(ResultsInput!E276,TeamDeclarations!$B$3:$J$418,6+$G276)),"")</f>
        <v/>
      </c>
      <c r="C276" s="132" t="str">
        <f>IF(ISNUMBER($G276),VLOOKUP(ResultsInput!C276,ResultsInput!$I$3:$L$6,4,FALSE),"")</f>
        <v/>
      </c>
      <c r="D276" s="132" t="str">
        <f t="shared" si="4"/>
        <v/>
      </c>
      <c r="E276" s="132"/>
      <c r="F276" s="132"/>
      <c r="G276" s="133" t="str">
        <f>Pairings!B276</f>
        <v/>
      </c>
    </row>
    <row r="277" spans="1:7" x14ac:dyDescent="0.2">
      <c r="A277" s="132" t="str">
        <f>IF(ISNUMBER($G277),INDEX(PlayerDetails!$B:$B,VLOOKUP(ResultsInput!D277,TeamDeclarations!$B$3:$J$418,6+$G277)),"")</f>
        <v/>
      </c>
      <c r="B277" s="132" t="str">
        <f>IF(ISNUMBER($G277),INDEX(PlayerDetails!$B:$B,VLOOKUP(ResultsInput!E277,TeamDeclarations!$B$3:$J$418,6+$G277)),"")</f>
        <v/>
      </c>
      <c r="C277" s="132" t="str">
        <f>IF(ISNUMBER($G277),VLOOKUP(ResultsInput!C277,ResultsInput!$I$3:$L$6,4,FALSE),"")</f>
        <v/>
      </c>
      <c r="D277" s="132" t="str">
        <f t="shared" si="4"/>
        <v/>
      </c>
      <c r="E277" s="132"/>
      <c r="F277" s="132"/>
      <c r="G277" s="133" t="str">
        <f>Pairings!B277</f>
        <v/>
      </c>
    </row>
    <row r="278" spans="1:7" x14ac:dyDescent="0.2">
      <c r="A278" s="132" t="str">
        <f>IF(ISNUMBER($G278),INDEX(PlayerDetails!$B:$B,VLOOKUP(ResultsInput!D278,TeamDeclarations!$B$3:$J$418,6+$G278)),"")</f>
        <v/>
      </c>
      <c r="B278" s="132" t="str">
        <f>IF(ISNUMBER($G278),INDEX(PlayerDetails!$B:$B,VLOOKUP(ResultsInput!E278,TeamDeclarations!$B$3:$J$418,6+$G278)),"")</f>
        <v/>
      </c>
      <c r="C278" s="132" t="str">
        <f>IF(ISNUMBER($G278),VLOOKUP(ResultsInput!C278,ResultsInput!$I$3:$L$6,4,FALSE),"")</f>
        <v/>
      </c>
      <c r="D278" s="132" t="str">
        <f t="shared" si="4"/>
        <v/>
      </c>
      <c r="E278" s="132"/>
      <c r="F278" s="132"/>
      <c r="G278" s="133" t="str">
        <f>Pairings!B278</f>
        <v/>
      </c>
    </row>
    <row r="279" spans="1:7" x14ac:dyDescent="0.2">
      <c r="A279" s="132" t="str">
        <f>IF(ISNUMBER($G279),INDEX(PlayerDetails!$B:$B,VLOOKUP(ResultsInput!D279,TeamDeclarations!$B$3:$J$418,6+$G279)),"")</f>
        <v/>
      </c>
      <c r="B279" s="132" t="str">
        <f>IF(ISNUMBER($G279),INDEX(PlayerDetails!$B:$B,VLOOKUP(ResultsInput!E279,TeamDeclarations!$B$3:$J$418,6+$G279)),"")</f>
        <v/>
      </c>
      <c r="C279" s="132" t="str">
        <f>IF(ISNUMBER($G279),VLOOKUP(ResultsInput!C279,ResultsInput!$I$3:$L$6,4,FALSE),"")</f>
        <v/>
      </c>
      <c r="D279" s="132" t="str">
        <f t="shared" si="4"/>
        <v/>
      </c>
      <c r="E279" s="132"/>
      <c r="F279" s="132"/>
      <c r="G279" s="133" t="str">
        <f>Pairings!B279</f>
        <v/>
      </c>
    </row>
    <row r="280" spans="1:7" x14ac:dyDescent="0.2">
      <c r="A280" s="132" t="str">
        <f>IF(ISNUMBER($G280),INDEX(PlayerDetails!$B:$B,VLOOKUP(ResultsInput!D280,TeamDeclarations!$B$3:$J$418,6+$G280)),"")</f>
        <v/>
      </c>
      <c r="B280" s="132" t="str">
        <f>IF(ISNUMBER($G280),INDEX(PlayerDetails!$B:$B,VLOOKUP(ResultsInput!E280,TeamDeclarations!$B$3:$J$418,6+$G280)),"")</f>
        <v/>
      </c>
      <c r="C280" s="132" t="str">
        <f>IF(ISNUMBER($G280),VLOOKUP(ResultsInput!C280,ResultsInput!$I$3:$L$6,4,FALSE),"")</f>
        <v/>
      </c>
      <c r="D280" s="132" t="str">
        <f t="shared" si="4"/>
        <v/>
      </c>
      <c r="E280" s="132"/>
      <c r="F280" s="132"/>
      <c r="G280" s="133" t="str">
        <f>Pairings!B280</f>
        <v/>
      </c>
    </row>
    <row r="281" spans="1:7" x14ac:dyDescent="0.2">
      <c r="A281" s="132" t="str">
        <f>IF(ISNUMBER($G281),INDEX(PlayerDetails!$B:$B,VLOOKUP(ResultsInput!D281,TeamDeclarations!$B$3:$J$418,6+$G281)),"")</f>
        <v/>
      </c>
      <c r="B281" s="132" t="str">
        <f>IF(ISNUMBER($G281),INDEX(PlayerDetails!$B:$B,VLOOKUP(ResultsInput!E281,TeamDeclarations!$B$3:$J$418,6+$G281)),"")</f>
        <v/>
      </c>
      <c r="C281" s="132" t="str">
        <f>IF(ISNUMBER($G281),VLOOKUP(ResultsInput!C281,ResultsInput!$I$3:$L$6,4,FALSE),"")</f>
        <v/>
      </c>
      <c r="D281" s="132" t="str">
        <f t="shared" si="4"/>
        <v/>
      </c>
      <c r="E281" s="132"/>
      <c r="F281" s="132"/>
      <c r="G281" s="133" t="str">
        <f>Pairings!B281</f>
        <v/>
      </c>
    </row>
    <row r="282" spans="1:7" x14ac:dyDescent="0.2">
      <c r="A282" s="132" t="str">
        <f>IF(ISNUMBER($G282),INDEX(PlayerDetails!$B:$B,VLOOKUP(ResultsInput!D282,TeamDeclarations!$B$3:$J$418,6+$G282)),"")</f>
        <v/>
      </c>
      <c r="B282" s="132" t="str">
        <f>IF(ISNUMBER($G282),INDEX(PlayerDetails!$B:$B,VLOOKUP(ResultsInput!E282,TeamDeclarations!$B$3:$J$418,6+$G282)),"")</f>
        <v/>
      </c>
      <c r="C282" s="132" t="str">
        <f>IF(ISNUMBER($G282),VLOOKUP(ResultsInput!C282,ResultsInput!$I$3:$L$6,4,FALSE),"")</f>
        <v/>
      </c>
      <c r="D282" s="132" t="str">
        <f t="shared" si="4"/>
        <v/>
      </c>
      <c r="E282" s="132"/>
      <c r="F282" s="132"/>
      <c r="G282" s="133" t="str">
        <f>Pairings!B282</f>
        <v/>
      </c>
    </row>
    <row r="283" spans="1:7" x14ac:dyDescent="0.2">
      <c r="A283" s="132" t="str">
        <f>IF(ISNUMBER($G283),INDEX(PlayerDetails!$B:$B,VLOOKUP(ResultsInput!D283,TeamDeclarations!$B$3:$J$418,6+$G283)),"")</f>
        <v/>
      </c>
      <c r="B283" s="132" t="str">
        <f>IF(ISNUMBER($G283),INDEX(PlayerDetails!$B:$B,VLOOKUP(ResultsInput!E283,TeamDeclarations!$B$3:$J$418,6+$G283)),"")</f>
        <v/>
      </c>
      <c r="C283" s="132" t="str">
        <f>IF(ISNUMBER($G283),VLOOKUP(ResultsInput!C283,ResultsInput!$I$3:$L$6,4,FALSE),"")</f>
        <v/>
      </c>
      <c r="D283" s="132" t="str">
        <f t="shared" si="4"/>
        <v/>
      </c>
      <c r="E283" s="132"/>
      <c r="F283" s="132"/>
      <c r="G283" s="133" t="str">
        <f>Pairings!B283</f>
        <v/>
      </c>
    </row>
    <row r="284" spans="1:7" x14ac:dyDescent="0.2">
      <c r="A284" s="132" t="str">
        <f>IF(ISNUMBER($G284),INDEX(PlayerDetails!$B:$B,VLOOKUP(ResultsInput!D284,TeamDeclarations!$B$3:$J$418,6+$G284)),"")</f>
        <v/>
      </c>
      <c r="B284" s="132" t="str">
        <f>IF(ISNUMBER($G284),INDEX(PlayerDetails!$B:$B,VLOOKUP(ResultsInput!E284,TeamDeclarations!$B$3:$J$418,6+$G284)),"")</f>
        <v/>
      </c>
      <c r="C284" s="132" t="str">
        <f>IF(ISNUMBER($G284),VLOOKUP(ResultsInput!C284,ResultsInput!$I$3:$L$6,4,FALSE),"")</f>
        <v/>
      </c>
      <c r="D284" s="132" t="str">
        <f t="shared" si="4"/>
        <v/>
      </c>
      <c r="E284" s="132"/>
      <c r="F284" s="132"/>
      <c r="G284" s="133" t="str">
        <f>Pairings!B284</f>
        <v/>
      </c>
    </row>
    <row r="285" spans="1:7" x14ac:dyDescent="0.2">
      <c r="A285" s="132" t="str">
        <f>IF(ISNUMBER($G285),INDEX(PlayerDetails!$B:$B,VLOOKUP(ResultsInput!D285,TeamDeclarations!$B$3:$J$418,6+$G285)),"")</f>
        <v/>
      </c>
      <c r="B285" s="132" t="str">
        <f>IF(ISNUMBER($G285),INDEX(PlayerDetails!$B:$B,VLOOKUP(ResultsInput!E285,TeamDeclarations!$B$3:$J$418,6+$G285)),"")</f>
        <v/>
      </c>
      <c r="C285" s="132" t="str">
        <f>IF(ISNUMBER($G285),VLOOKUP(ResultsInput!C285,ResultsInput!$I$3:$L$6,4,FALSE),"")</f>
        <v/>
      </c>
      <c r="D285" s="132" t="str">
        <f t="shared" si="4"/>
        <v/>
      </c>
      <c r="E285" s="132"/>
      <c r="F285" s="132"/>
      <c r="G285" s="133" t="str">
        <f>Pairings!B285</f>
        <v/>
      </c>
    </row>
    <row r="286" spans="1:7" x14ac:dyDescent="0.2">
      <c r="A286" s="132" t="str">
        <f>IF(ISNUMBER($G286),INDEX(PlayerDetails!$B:$B,VLOOKUP(ResultsInput!D286,TeamDeclarations!$B$3:$J$418,6+$G286)),"")</f>
        <v/>
      </c>
      <c r="B286" s="132" t="str">
        <f>IF(ISNUMBER($G286),INDEX(PlayerDetails!$B:$B,VLOOKUP(ResultsInput!E286,TeamDeclarations!$B$3:$J$418,6+$G286)),"")</f>
        <v/>
      </c>
      <c r="C286" s="132" t="str">
        <f>IF(ISNUMBER($G286),VLOOKUP(ResultsInput!C286,ResultsInput!$I$3:$L$6,4,FALSE),"")</f>
        <v/>
      </c>
      <c r="D286" s="132" t="str">
        <f t="shared" si="4"/>
        <v/>
      </c>
      <c r="E286" s="132"/>
      <c r="F286" s="132"/>
      <c r="G286" s="133" t="str">
        <f>Pairings!B286</f>
        <v/>
      </c>
    </row>
    <row r="287" spans="1:7" x14ac:dyDescent="0.2">
      <c r="A287" s="132" t="str">
        <f>IF(ISNUMBER($G287),INDEX(PlayerDetails!$B:$B,VLOOKUP(ResultsInput!D287,TeamDeclarations!$B$3:$J$418,6+$G287)),"")</f>
        <v/>
      </c>
      <c r="B287" s="132" t="str">
        <f>IF(ISNUMBER($G287),INDEX(PlayerDetails!$B:$B,VLOOKUP(ResultsInput!E287,TeamDeclarations!$B$3:$J$418,6+$G287)),"")</f>
        <v/>
      </c>
      <c r="C287" s="132" t="str">
        <f>IF(ISNUMBER($G287),VLOOKUP(ResultsInput!C287,ResultsInput!$I$3:$L$6,4,FALSE),"")</f>
        <v/>
      </c>
      <c r="D287" s="132" t="str">
        <f t="shared" si="4"/>
        <v/>
      </c>
      <c r="E287" s="132"/>
      <c r="F287" s="132"/>
      <c r="G287" s="133" t="str">
        <f>Pairings!B287</f>
        <v/>
      </c>
    </row>
    <row r="288" spans="1:7" x14ac:dyDescent="0.2">
      <c r="A288" s="132" t="str">
        <f>IF(ISNUMBER($G288),INDEX(PlayerDetails!$B:$B,VLOOKUP(ResultsInput!D288,TeamDeclarations!$B$3:$J$418,6+$G288)),"")</f>
        <v/>
      </c>
      <c r="B288" s="132" t="str">
        <f>IF(ISNUMBER($G288),INDEX(PlayerDetails!$B:$B,VLOOKUP(ResultsInput!E288,TeamDeclarations!$B$3:$J$418,6+$G288)),"")</f>
        <v/>
      </c>
      <c r="C288" s="132" t="str">
        <f>IF(ISNUMBER($G288),VLOOKUP(ResultsInput!C288,ResultsInput!$I$3:$L$6,4,FALSE),"")</f>
        <v/>
      </c>
      <c r="D288" s="132" t="str">
        <f t="shared" si="4"/>
        <v/>
      </c>
      <c r="E288" s="132"/>
      <c r="F288" s="132"/>
      <c r="G288" s="133" t="str">
        <f>Pairings!B288</f>
        <v/>
      </c>
    </row>
    <row r="289" spans="1:7" x14ac:dyDescent="0.2">
      <c r="A289" s="132" t="str">
        <f>IF(ISNUMBER($G289),INDEX(PlayerDetails!$B:$B,VLOOKUP(ResultsInput!D289,TeamDeclarations!$B$3:$J$418,6+$G289)),"")</f>
        <v/>
      </c>
      <c r="B289" s="132" t="str">
        <f>IF(ISNUMBER($G289),INDEX(PlayerDetails!$B:$B,VLOOKUP(ResultsInput!E289,TeamDeclarations!$B$3:$J$418,6+$G289)),"")</f>
        <v/>
      </c>
      <c r="C289" s="132" t="str">
        <f>IF(ISNUMBER($G289),VLOOKUP(ResultsInput!C289,ResultsInput!$I$3:$L$6,4,FALSE),"")</f>
        <v/>
      </c>
      <c r="D289" s="132" t="str">
        <f t="shared" si="4"/>
        <v/>
      </c>
      <c r="E289" s="132"/>
      <c r="F289" s="132"/>
      <c r="G289" s="133" t="str">
        <f>Pairings!B289</f>
        <v/>
      </c>
    </row>
    <row r="290" spans="1:7" x14ac:dyDescent="0.2">
      <c r="A290" s="132" t="str">
        <f>IF(ISNUMBER($G290),INDEX(PlayerDetails!$B:$B,VLOOKUP(ResultsInput!D290,TeamDeclarations!$B$3:$J$418,6+$G290)),"")</f>
        <v/>
      </c>
      <c r="B290" s="132" t="str">
        <f>IF(ISNUMBER($G290),INDEX(PlayerDetails!$B:$B,VLOOKUP(ResultsInput!E290,TeamDeclarations!$B$3:$J$418,6+$G290)),"")</f>
        <v/>
      </c>
      <c r="C290" s="132" t="str">
        <f>IF(ISNUMBER($G290),VLOOKUP(ResultsInput!C290,ResultsInput!$I$3:$L$6,4,FALSE),"")</f>
        <v/>
      </c>
      <c r="D290" s="132" t="str">
        <f t="shared" si="4"/>
        <v/>
      </c>
      <c r="E290" s="132"/>
      <c r="F290" s="132"/>
      <c r="G290" s="133" t="str">
        <f>Pairings!B290</f>
        <v/>
      </c>
    </row>
    <row r="291" spans="1:7" x14ac:dyDescent="0.2">
      <c r="A291" s="132" t="str">
        <f>IF(ISNUMBER($G291),INDEX(PlayerDetails!$B:$B,VLOOKUP(ResultsInput!D291,TeamDeclarations!$B$3:$J$418,6+$G291)),"")</f>
        <v/>
      </c>
      <c r="B291" s="132" t="str">
        <f>IF(ISNUMBER($G291),INDEX(PlayerDetails!$B:$B,VLOOKUP(ResultsInput!E291,TeamDeclarations!$B$3:$J$418,6+$G291)),"")</f>
        <v/>
      </c>
      <c r="C291" s="132" t="str">
        <f>IF(ISNUMBER($G291),VLOOKUP(ResultsInput!C291,ResultsInput!$I$3:$L$6,4,FALSE),"")</f>
        <v/>
      </c>
      <c r="D291" s="132" t="str">
        <f t="shared" si="4"/>
        <v/>
      </c>
      <c r="E291" s="132"/>
      <c r="F291" s="132"/>
      <c r="G291" s="133" t="str">
        <f>Pairings!B291</f>
        <v/>
      </c>
    </row>
    <row r="292" spans="1:7" x14ac:dyDescent="0.2">
      <c r="A292" s="132" t="str">
        <f>IF(ISNUMBER($G292),INDEX(PlayerDetails!$B:$B,VLOOKUP(ResultsInput!D292,TeamDeclarations!$B$3:$J$418,6+$G292)),"")</f>
        <v/>
      </c>
      <c r="B292" s="132" t="str">
        <f>IF(ISNUMBER($G292),INDEX(PlayerDetails!$B:$B,VLOOKUP(ResultsInput!E292,TeamDeclarations!$B$3:$J$418,6+$G292)),"")</f>
        <v/>
      </c>
      <c r="C292" s="132" t="str">
        <f>IF(ISNUMBER($G292),VLOOKUP(ResultsInput!C292,ResultsInput!$I$3:$L$6,4,FALSE),"")</f>
        <v/>
      </c>
      <c r="D292" s="132" t="str">
        <f t="shared" si="4"/>
        <v/>
      </c>
      <c r="E292" s="132"/>
      <c r="F292" s="132"/>
      <c r="G292" s="133" t="str">
        <f>Pairings!B292</f>
        <v/>
      </c>
    </row>
    <row r="293" spans="1:7" x14ac:dyDescent="0.2">
      <c r="A293" s="132" t="str">
        <f>IF(ISNUMBER($G293),INDEX(PlayerDetails!$B:$B,VLOOKUP(ResultsInput!D293,TeamDeclarations!$B$3:$J$418,6+$G293)),"")</f>
        <v/>
      </c>
      <c r="B293" s="132" t="str">
        <f>IF(ISNUMBER($G293),INDEX(PlayerDetails!$B:$B,VLOOKUP(ResultsInput!E293,TeamDeclarations!$B$3:$J$418,6+$G293)),"")</f>
        <v/>
      </c>
      <c r="C293" s="132" t="str">
        <f>IF(ISNUMBER($G293),VLOOKUP(ResultsInput!C293,ResultsInput!$I$3:$L$6,4,FALSE),"")</f>
        <v/>
      </c>
      <c r="D293" s="132" t="str">
        <f t="shared" si="4"/>
        <v/>
      </c>
      <c r="E293" s="132"/>
      <c r="F293" s="132"/>
      <c r="G293" s="133" t="str">
        <f>Pairings!B293</f>
        <v/>
      </c>
    </row>
    <row r="294" spans="1:7" x14ac:dyDescent="0.2">
      <c r="A294" s="132" t="str">
        <f>IF(ISNUMBER($G294),INDEX(PlayerDetails!$B:$B,VLOOKUP(ResultsInput!D294,TeamDeclarations!$B$3:$J$418,6+$G294)),"")</f>
        <v/>
      </c>
      <c r="B294" s="132" t="str">
        <f>IF(ISNUMBER($G294),INDEX(PlayerDetails!$B:$B,VLOOKUP(ResultsInput!E294,TeamDeclarations!$B$3:$J$418,6+$G294)),"")</f>
        <v/>
      </c>
      <c r="C294" s="132" t="str">
        <f>IF(ISNUMBER($G294),VLOOKUP(ResultsInput!C294,ResultsInput!$I$3:$L$6,4,FALSE),"")</f>
        <v/>
      </c>
      <c r="D294" s="132" t="str">
        <f t="shared" si="4"/>
        <v/>
      </c>
      <c r="E294" s="132"/>
      <c r="F294" s="132"/>
      <c r="G294" s="133" t="str">
        <f>Pairings!B294</f>
        <v/>
      </c>
    </row>
    <row r="295" spans="1:7" x14ac:dyDescent="0.2">
      <c r="A295" s="132" t="str">
        <f>IF(ISNUMBER($G295),INDEX(PlayerDetails!$B:$B,VLOOKUP(ResultsInput!D295,TeamDeclarations!$B$3:$J$418,6+$G295)),"")</f>
        <v/>
      </c>
      <c r="B295" s="132" t="str">
        <f>IF(ISNUMBER($G295),INDEX(PlayerDetails!$B:$B,VLOOKUP(ResultsInput!E295,TeamDeclarations!$B$3:$J$418,6+$G295)),"")</f>
        <v/>
      </c>
      <c r="C295" s="132" t="str">
        <f>IF(ISNUMBER($G295),VLOOKUP(ResultsInput!C295,ResultsInput!$I$3:$L$6,4,FALSE),"")</f>
        <v/>
      </c>
      <c r="D295" s="132" t="str">
        <f t="shared" si="4"/>
        <v/>
      </c>
      <c r="E295" s="132"/>
      <c r="F295" s="132"/>
      <c r="G295" s="133" t="str">
        <f>Pairings!B295</f>
        <v/>
      </c>
    </row>
    <row r="296" spans="1:7" x14ac:dyDescent="0.2">
      <c r="A296" s="132" t="str">
        <f>IF(ISNUMBER($G296),INDEX(PlayerDetails!$B:$B,VLOOKUP(ResultsInput!D296,TeamDeclarations!$B$3:$J$418,6+$G296)),"")</f>
        <v/>
      </c>
      <c r="B296" s="132" t="str">
        <f>IF(ISNUMBER($G296),INDEX(PlayerDetails!$B:$B,VLOOKUP(ResultsInput!E296,TeamDeclarations!$B$3:$J$418,6+$G296)),"")</f>
        <v/>
      </c>
      <c r="C296" s="132" t="str">
        <f>IF(ISNUMBER($G296),VLOOKUP(ResultsInput!C296,ResultsInput!$I$3:$L$6,4,FALSE),"")</f>
        <v/>
      </c>
      <c r="D296" s="132" t="str">
        <f t="shared" si="4"/>
        <v/>
      </c>
      <c r="E296" s="132"/>
      <c r="F296" s="132"/>
      <c r="G296" s="133" t="str">
        <f>Pairings!B296</f>
        <v/>
      </c>
    </row>
    <row r="297" spans="1:7" x14ac:dyDescent="0.2">
      <c r="A297" s="132" t="str">
        <f>IF(ISNUMBER($G297),INDEX(PlayerDetails!$B:$B,VLOOKUP(ResultsInput!D297,TeamDeclarations!$B$3:$J$418,6+$G297)),"")</f>
        <v/>
      </c>
      <c r="B297" s="132" t="str">
        <f>IF(ISNUMBER($G297),INDEX(PlayerDetails!$B:$B,VLOOKUP(ResultsInput!E297,TeamDeclarations!$B$3:$J$418,6+$G297)),"")</f>
        <v/>
      </c>
      <c r="C297" s="132" t="str">
        <f>IF(ISNUMBER($G297),VLOOKUP(ResultsInput!C297,ResultsInput!$I$3:$L$6,4,FALSE),"")</f>
        <v/>
      </c>
      <c r="D297" s="132" t="str">
        <f t="shared" si="4"/>
        <v/>
      </c>
      <c r="E297" s="132"/>
      <c r="F297" s="132"/>
      <c r="G297" s="133" t="str">
        <f>Pairings!B297</f>
        <v/>
      </c>
    </row>
    <row r="298" spans="1:7" x14ac:dyDescent="0.2">
      <c r="A298" s="132" t="str">
        <f>IF(ISNUMBER($G298),INDEX(PlayerDetails!$B:$B,VLOOKUP(ResultsInput!D298,TeamDeclarations!$B$3:$J$418,6+$G298)),"")</f>
        <v/>
      </c>
      <c r="B298" s="132" t="str">
        <f>IF(ISNUMBER($G298),INDEX(PlayerDetails!$B:$B,VLOOKUP(ResultsInput!E298,TeamDeclarations!$B$3:$J$418,6+$G298)),"")</f>
        <v/>
      </c>
      <c r="C298" s="132" t="str">
        <f>IF(ISNUMBER($G298),VLOOKUP(ResultsInput!C298,ResultsInput!$I$3:$L$6,4,FALSE),"")</f>
        <v/>
      </c>
      <c r="D298" s="132" t="str">
        <f t="shared" si="4"/>
        <v/>
      </c>
      <c r="E298" s="132"/>
      <c r="F298" s="132"/>
      <c r="G298" s="133" t="str">
        <f>Pairings!B298</f>
        <v/>
      </c>
    </row>
    <row r="299" spans="1:7" x14ac:dyDescent="0.2">
      <c r="A299" s="132" t="str">
        <f>IF(ISNUMBER($G299),INDEX(PlayerDetails!$B:$B,VLOOKUP(ResultsInput!D299,TeamDeclarations!$B$3:$J$418,6+$G299)),"")</f>
        <v/>
      </c>
      <c r="B299" s="132" t="str">
        <f>IF(ISNUMBER($G299),INDEX(PlayerDetails!$B:$B,VLOOKUP(ResultsInput!E299,TeamDeclarations!$B$3:$J$418,6+$G299)),"")</f>
        <v/>
      </c>
      <c r="C299" s="132" t="str">
        <f>IF(ISNUMBER($G299),VLOOKUP(ResultsInput!C299,ResultsInput!$I$3:$L$6,4,FALSE),"")</f>
        <v/>
      </c>
      <c r="D299" s="132" t="str">
        <f t="shared" si="4"/>
        <v/>
      </c>
      <c r="E299" s="132"/>
      <c r="F299" s="132"/>
      <c r="G299" s="133" t="str">
        <f>Pairings!B299</f>
        <v/>
      </c>
    </row>
    <row r="300" spans="1:7" x14ac:dyDescent="0.2">
      <c r="A300" s="132" t="str">
        <f>IF(ISNUMBER($G300),INDEX(PlayerDetails!$B:$B,VLOOKUP(ResultsInput!D300,TeamDeclarations!$B$3:$J$418,6+$G300)),"")</f>
        <v/>
      </c>
      <c r="B300" s="132" t="str">
        <f>IF(ISNUMBER($G300),INDEX(PlayerDetails!$B:$B,VLOOKUP(ResultsInput!E300,TeamDeclarations!$B$3:$J$418,6+$G300)),"")</f>
        <v/>
      </c>
      <c r="C300" s="132" t="str">
        <f>IF(ISNUMBER($G300),VLOOKUP(ResultsInput!C300,ResultsInput!$I$3:$L$6,4,FALSE),"")</f>
        <v/>
      </c>
      <c r="D300" s="132" t="str">
        <f t="shared" si="4"/>
        <v/>
      </c>
      <c r="E300" s="132"/>
      <c r="F300" s="132"/>
      <c r="G300" s="133" t="str">
        <f>Pairings!B300</f>
        <v/>
      </c>
    </row>
    <row r="301" spans="1:7" x14ac:dyDescent="0.2">
      <c r="A301" s="132" t="str">
        <f>IF(ISNUMBER($G301),INDEX(PlayerDetails!$B:$B,VLOOKUP(ResultsInput!D301,TeamDeclarations!$B$3:$J$418,6+$G301)),"")</f>
        <v/>
      </c>
      <c r="B301" s="132" t="str">
        <f>IF(ISNUMBER($G301),INDEX(PlayerDetails!$B:$B,VLOOKUP(ResultsInput!E301,TeamDeclarations!$B$3:$J$418,6+$G301)),"")</f>
        <v/>
      </c>
      <c r="C301" s="132" t="str">
        <f>IF(ISNUMBER($G301),VLOOKUP(ResultsInput!C301,ResultsInput!$I$3:$L$6,4,FALSE),"")</f>
        <v/>
      </c>
      <c r="D301" s="132" t="str">
        <f t="shared" si="4"/>
        <v/>
      </c>
      <c r="E301" s="132"/>
      <c r="F301" s="132"/>
      <c r="G301" s="133" t="str">
        <f>Pairings!B301</f>
        <v/>
      </c>
    </row>
    <row r="302" spans="1:7" x14ac:dyDescent="0.2">
      <c r="A302" s="132" t="str">
        <f>IF(ISNUMBER($G302),INDEX(PlayerDetails!$B:$B,VLOOKUP(ResultsInput!D302,TeamDeclarations!$B$3:$J$418,6+$G302)),"")</f>
        <v/>
      </c>
      <c r="B302" s="132" t="str">
        <f>IF(ISNUMBER($G302),INDEX(PlayerDetails!$B:$B,VLOOKUP(ResultsInput!E302,TeamDeclarations!$B$3:$J$418,6+$G302)),"")</f>
        <v/>
      </c>
      <c r="C302" s="132" t="str">
        <f>IF(ISNUMBER($G302),VLOOKUP(ResultsInput!C302,ResultsInput!$I$3:$L$6,4,FALSE),"")</f>
        <v/>
      </c>
      <c r="D302" s="132" t="str">
        <f t="shared" si="4"/>
        <v/>
      </c>
      <c r="E302" s="132"/>
      <c r="F302" s="132"/>
      <c r="G302" s="133" t="str">
        <f>Pairings!B302</f>
        <v/>
      </c>
    </row>
    <row r="303" spans="1:7" x14ac:dyDescent="0.2">
      <c r="A303" s="132" t="str">
        <f>IF(ISNUMBER($G303),INDEX(PlayerDetails!$B:$B,VLOOKUP(ResultsInput!D303,TeamDeclarations!$B$3:$J$418,6+$G303)),"")</f>
        <v/>
      </c>
      <c r="B303" s="132" t="str">
        <f>IF(ISNUMBER($G303),INDEX(PlayerDetails!$B:$B,VLOOKUP(ResultsInput!E303,TeamDeclarations!$B$3:$J$418,6+$G303)),"")</f>
        <v/>
      </c>
      <c r="C303" s="132" t="str">
        <f>IF(ISNUMBER($G303),VLOOKUP(ResultsInput!C303,ResultsInput!$I$3:$L$6,4,FALSE),"")</f>
        <v/>
      </c>
      <c r="D303" s="132" t="str">
        <f t="shared" si="4"/>
        <v/>
      </c>
      <c r="E303" s="132"/>
      <c r="F303" s="132"/>
      <c r="G303" s="133" t="str">
        <f>Pairings!B303</f>
        <v/>
      </c>
    </row>
    <row r="304" spans="1:7" x14ac:dyDescent="0.2">
      <c r="A304" s="132" t="str">
        <f>IF(ISNUMBER($G304),INDEX(PlayerDetails!$B:$B,VLOOKUP(ResultsInput!D304,TeamDeclarations!$B$3:$J$418,6+$G304)),"")</f>
        <v/>
      </c>
      <c r="B304" s="132" t="str">
        <f>IF(ISNUMBER($G304),INDEX(PlayerDetails!$B:$B,VLOOKUP(ResultsInput!E304,TeamDeclarations!$B$3:$J$418,6+$G304)),"")</f>
        <v/>
      </c>
      <c r="C304" s="132" t="str">
        <f>IF(ISNUMBER($G304),VLOOKUP(ResultsInput!C304,ResultsInput!$I$3:$L$6,4,FALSE),"")</f>
        <v/>
      </c>
      <c r="D304" s="132" t="str">
        <f t="shared" si="4"/>
        <v/>
      </c>
      <c r="E304" s="132"/>
      <c r="F304" s="132"/>
      <c r="G304" s="133" t="str">
        <f>Pairings!B304</f>
        <v/>
      </c>
    </row>
    <row r="305" spans="1:7" x14ac:dyDescent="0.2">
      <c r="A305" s="132" t="str">
        <f>IF(ISNUMBER($G305),INDEX(PlayerDetails!$B:$B,VLOOKUP(ResultsInput!D305,TeamDeclarations!$B$3:$J$418,6+$G305)),"")</f>
        <v/>
      </c>
      <c r="B305" s="132" t="str">
        <f>IF(ISNUMBER($G305),INDEX(PlayerDetails!$B:$B,VLOOKUP(ResultsInput!E305,TeamDeclarations!$B$3:$J$418,6+$G305)),"")</f>
        <v/>
      </c>
      <c r="C305" s="132" t="str">
        <f>IF(ISNUMBER($G305),VLOOKUP(ResultsInput!C305,ResultsInput!$I$3:$L$6,4,FALSE),"")</f>
        <v/>
      </c>
      <c r="D305" s="132" t="str">
        <f t="shared" si="4"/>
        <v/>
      </c>
      <c r="E305" s="132"/>
      <c r="F305" s="132"/>
      <c r="G305" s="133" t="str">
        <f>Pairings!B305</f>
        <v/>
      </c>
    </row>
    <row r="306" spans="1:7" x14ac:dyDescent="0.2">
      <c r="A306" s="132" t="str">
        <f>IF(ISNUMBER($G306),INDEX(PlayerDetails!$B:$B,VLOOKUP(ResultsInput!D306,TeamDeclarations!$B$3:$J$418,6+$G306)),"")</f>
        <v/>
      </c>
      <c r="B306" s="132" t="str">
        <f>IF(ISNUMBER($G306),INDEX(PlayerDetails!$B:$B,VLOOKUP(ResultsInput!E306,TeamDeclarations!$B$3:$J$418,6+$G306)),"")</f>
        <v/>
      </c>
      <c r="C306" s="132" t="str">
        <f>IF(ISNUMBER($G306),VLOOKUP(ResultsInput!C306,ResultsInput!$I$3:$L$6,4,FALSE),"")</f>
        <v/>
      </c>
      <c r="D306" s="132" t="str">
        <f t="shared" si="4"/>
        <v/>
      </c>
      <c r="E306" s="132"/>
      <c r="F306" s="132"/>
      <c r="G306" s="133" t="str">
        <f>Pairings!B306</f>
        <v/>
      </c>
    </row>
    <row r="307" spans="1:7" x14ac:dyDescent="0.2">
      <c r="A307" s="132" t="str">
        <f>IF(ISNUMBER($G307),INDEX(PlayerDetails!$B:$B,VLOOKUP(ResultsInput!D307,TeamDeclarations!$B$3:$J$418,6+$G307)),"")</f>
        <v/>
      </c>
      <c r="B307" s="132" t="str">
        <f>IF(ISNUMBER($G307),INDEX(PlayerDetails!$B:$B,VLOOKUP(ResultsInput!E307,TeamDeclarations!$B$3:$J$418,6+$G307)),"")</f>
        <v/>
      </c>
      <c r="C307" s="132" t="str">
        <f>IF(ISNUMBER($G307),VLOOKUP(ResultsInput!C307,ResultsInput!$I$3:$L$6,4,FALSE),"")</f>
        <v/>
      </c>
      <c r="D307" s="132" t="str">
        <f t="shared" si="4"/>
        <v/>
      </c>
      <c r="E307" s="132"/>
      <c r="F307" s="132"/>
      <c r="G307" s="133" t="str">
        <f>Pairings!B307</f>
        <v/>
      </c>
    </row>
    <row r="308" spans="1:7" x14ac:dyDescent="0.2">
      <c r="A308" s="132" t="str">
        <f>IF(ISNUMBER($G308),INDEX(PlayerDetails!$B:$B,VLOOKUP(ResultsInput!D308,TeamDeclarations!$B$3:$J$418,6+$G308)),"")</f>
        <v/>
      </c>
      <c r="B308" s="132" t="str">
        <f>IF(ISNUMBER($G308),INDEX(PlayerDetails!$B:$B,VLOOKUP(ResultsInput!E308,TeamDeclarations!$B$3:$J$418,6+$G308)),"")</f>
        <v/>
      </c>
      <c r="C308" s="132" t="str">
        <f>IF(ISNUMBER($G308),VLOOKUP(ResultsInput!C308,ResultsInput!$I$3:$L$6,4,FALSE),"")</f>
        <v/>
      </c>
      <c r="D308" s="132" t="str">
        <f t="shared" si="4"/>
        <v/>
      </c>
      <c r="E308" s="132"/>
      <c r="F308" s="132"/>
      <c r="G308" s="133" t="str">
        <f>Pairings!B308</f>
        <v/>
      </c>
    </row>
    <row r="309" spans="1:7" x14ac:dyDescent="0.2">
      <c r="A309" s="132" t="str">
        <f>IF(ISNUMBER($G309),INDEX(PlayerDetails!$B:$B,VLOOKUP(ResultsInput!D309,TeamDeclarations!$B$3:$J$418,6+$G309)),"")</f>
        <v/>
      </c>
      <c r="B309" s="132" t="str">
        <f>IF(ISNUMBER($G309),INDEX(PlayerDetails!$B:$B,VLOOKUP(ResultsInput!E309,TeamDeclarations!$B$3:$J$418,6+$G309)),"")</f>
        <v/>
      </c>
      <c r="C309" s="132" t="str">
        <f>IF(ISNUMBER($G309),VLOOKUP(ResultsInput!C309,ResultsInput!$I$3:$L$6,4,FALSE),"")</f>
        <v/>
      </c>
      <c r="D309" s="132" t="str">
        <f t="shared" si="4"/>
        <v/>
      </c>
      <c r="E309" s="132"/>
      <c r="F309" s="132"/>
      <c r="G309" s="133" t="str">
        <f>Pairings!B309</f>
        <v/>
      </c>
    </row>
    <row r="310" spans="1:7" x14ac:dyDescent="0.2">
      <c r="A310" s="132" t="str">
        <f>IF(ISNUMBER($G310),INDEX(PlayerDetails!$B:$B,VLOOKUP(ResultsInput!D310,TeamDeclarations!$B$3:$J$418,6+$G310)),"")</f>
        <v/>
      </c>
      <c r="B310" s="132" t="str">
        <f>IF(ISNUMBER($G310),INDEX(PlayerDetails!$B:$B,VLOOKUP(ResultsInput!E310,TeamDeclarations!$B$3:$J$418,6+$G310)),"")</f>
        <v/>
      </c>
      <c r="C310" s="132" t="str">
        <f>IF(ISNUMBER($G310),VLOOKUP(ResultsInput!C310,ResultsInput!$I$3:$L$6,4,FALSE),"")</f>
        <v/>
      </c>
      <c r="D310" s="132" t="str">
        <f t="shared" si="4"/>
        <v/>
      </c>
      <c r="E310" s="132"/>
      <c r="F310" s="132"/>
      <c r="G310" s="133" t="str">
        <f>Pairings!B310</f>
        <v/>
      </c>
    </row>
    <row r="311" spans="1:7" x14ac:dyDescent="0.2">
      <c r="A311" s="132" t="str">
        <f>IF(ISNUMBER($G311),INDEX(PlayerDetails!$B:$B,VLOOKUP(ResultsInput!D311,TeamDeclarations!$B$3:$J$418,6+$G311)),"")</f>
        <v/>
      </c>
      <c r="B311" s="132" t="str">
        <f>IF(ISNUMBER($G311),INDEX(PlayerDetails!$B:$B,VLOOKUP(ResultsInput!E311,TeamDeclarations!$B$3:$J$418,6+$G311)),"")</f>
        <v/>
      </c>
      <c r="C311" s="132" t="str">
        <f>IF(ISNUMBER($G311),VLOOKUP(ResultsInput!C311,ResultsInput!$I$3:$L$6,4,FALSE),"")</f>
        <v/>
      </c>
      <c r="D311" s="132" t="str">
        <f t="shared" si="4"/>
        <v/>
      </c>
      <c r="E311" s="132"/>
      <c r="F311" s="132"/>
      <c r="G311" s="133" t="str">
        <f>Pairings!B311</f>
        <v/>
      </c>
    </row>
    <row r="312" spans="1:7" x14ac:dyDescent="0.2">
      <c r="A312" s="132" t="str">
        <f>IF(ISNUMBER($G312),INDEX(PlayerDetails!$B:$B,VLOOKUP(ResultsInput!D312,TeamDeclarations!$B$3:$J$418,6+$G312)),"")</f>
        <v/>
      </c>
      <c r="B312" s="132" t="str">
        <f>IF(ISNUMBER($G312),INDEX(PlayerDetails!$B:$B,VLOOKUP(ResultsInput!E312,TeamDeclarations!$B$3:$J$418,6+$G312)),"")</f>
        <v/>
      </c>
      <c r="C312" s="132" t="str">
        <f>IF(ISNUMBER($G312),VLOOKUP(ResultsInput!C312,ResultsInput!$I$3:$L$6,4,FALSE),"")</f>
        <v/>
      </c>
      <c r="D312" s="132" t="str">
        <f t="shared" si="4"/>
        <v/>
      </c>
      <c r="E312" s="132"/>
      <c r="F312" s="132"/>
      <c r="G312" s="133" t="str">
        <f>Pairings!B312</f>
        <v/>
      </c>
    </row>
    <row r="313" spans="1:7" x14ac:dyDescent="0.2">
      <c r="A313" s="132" t="str">
        <f>IF(ISNUMBER($G313),INDEX(PlayerDetails!$B:$B,VLOOKUP(ResultsInput!D313,TeamDeclarations!$B$3:$J$418,6+$G313)),"")</f>
        <v/>
      </c>
      <c r="B313" s="132" t="str">
        <f>IF(ISNUMBER($G313),INDEX(PlayerDetails!$B:$B,VLOOKUP(ResultsInput!E313,TeamDeclarations!$B$3:$J$418,6+$G313)),"")</f>
        <v/>
      </c>
      <c r="C313" s="132" t="str">
        <f>IF(ISNUMBER($G313),VLOOKUP(ResultsInput!C313,ResultsInput!$I$3:$L$6,4,FALSE),"")</f>
        <v/>
      </c>
      <c r="D313" s="132" t="str">
        <f t="shared" si="4"/>
        <v/>
      </c>
      <c r="E313" s="132"/>
      <c r="F313" s="132"/>
      <c r="G313" s="133" t="str">
        <f>Pairings!B313</f>
        <v/>
      </c>
    </row>
    <row r="314" spans="1:7" x14ac:dyDescent="0.2">
      <c r="A314" s="132" t="str">
        <f>IF(ISNUMBER($G314),INDEX(PlayerDetails!$B:$B,VLOOKUP(ResultsInput!D314,TeamDeclarations!$B$3:$J$418,6+$G314)),"")</f>
        <v/>
      </c>
      <c r="B314" s="132" t="str">
        <f>IF(ISNUMBER($G314),INDEX(PlayerDetails!$B:$B,VLOOKUP(ResultsInput!E314,TeamDeclarations!$B$3:$J$418,6+$G314)),"")</f>
        <v/>
      </c>
      <c r="C314" s="132" t="str">
        <f>IF(ISNUMBER($G314),VLOOKUP(ResultsInput!C314,ResultsInput!$I$3:$L$6,4,FALSE),"")</f>
        <v/>
      </c>
      <c r="D314" s="132" t="str">
        <f t="shared" si="4"/>
        <v/>
      </c>
      <c r="E314" s="132"/>
      <c r="F314" s="132"/>
      <c r="G314" s="133" t="str">
        <f>Pairings!B314</f>
        <v/>
      </c>
    </row>
    <row r="315" spans="1:7" x14ac:dyDescent="0.2">
      <c r="A315" s="132" t="str">
        <f>IF(ISNUMBER($G315),INDEX(PlayerDetails!$B:$B,VLOOKUP(ResultsInput!D315,TeamDeclarations!$B$3:$J$418,6+$G315)),"")</f>
        <v/>
      </c>
      <c r="B315" s="132" t="str">
        <f>IF(ISNUMBER($G315),INDEX(PlayerDetails!$B:$B,VLOOKUP(ResultsInput!E315,TeamDeclarations!$B$3:$J$418,6+$G315)),"")</f>
        <v/>
      </c>
      <c r="C315" s="132" t="str">
        <f>IF(ISNUMBER($G315),VLOOKUP(ResultsInput!C315,ResultsInput!$I$3:$L$6,4,FALSE),"")</f>
        <v/>
      </c>
      <c r="D315" s="132" t="str">
        <f t="shared" si="4"/>
        <v/>
      </c>
      <c r="E315" s="132"/>
      <c r="F315" s="132"/>
      <c r="G315" s="133" t="str">
        <f>Pairings!B315</f>
        <v/>
      </c>
    </row>
    <row r="316" spans="1:7" x14ac:dyDescent="0.2">
      <c r="A316" s="132" t="str">
        <f>IF(ISNUMBER($G316),INDEX(PlayerDetails!$B:$B,VLOOKUP(ResultsInput!D316,TeamDeclarations!$B$3:$J$418,6+$G316)),"")</f>
        <v/>
      </c>
      <c r="B316" s="132" t="str">
        <f>IF(ISNUMBER($G316),INDEX(PlayerDetails!$B:$B,VLOOKUP(ResultsInput!E316,TeamDeclarations!$B$3:$J$418,6+$G316)),"")</f>
        <v/>
      </c>
      <c r="C316" s="132" t="str">
        <f>IF(ISNUMBER($G316),VLOOKUP(ResultsInput!C316,ResultsInput!$I$3:$L$6,4,FALSE),"")</f>
        <v/>
      </c>
      <c r="D316" s="132" t="str">
        <f t="shared" si="4"/>
        <v/>
      </c>
      <c r="E316" s="132"/>
      <c r="F316" s="132"/>
      <c r="G316" s="133" t="str">
        <f>Pairings!B316</f>
        <v/>
      </c>
    </row>
    <row r="317" spans="1:7" x14ac:dyDescent="0.2">
      <c r="A317" s="132" t="str">
        <f>IF(ISNUMBER($G317),INDEX(PlayerDetails!$B:$B,VLOOKUP(ResultsInput!D317,TeamDeclarations!$B$3:$J$418,6+$G317)),"")</f>
        <v/>
      </c>
      <c r="B317" s="132" t="str">
        <f>IF(ISNUMBER($G317),INDEX(PlayerDetails!$B:$B,VLOOKUP(ResultsInput!E317,TeamDeclarations!$B$3:$J$418,6+$G317)),"")</f>
        <v/>
      </c>
      <c r="C317" s="132" t="str">
        <f>IF(ISNUMBER($G317),VLOOKUP(ResultsInput!C317,ResultsInput!$I$3:$L$6,4,FALSE),"")</f>
        <v/>
      </c>
      <c r="D317" s="132" t="str">
        <f t="shared" si="4"/>
        <v/>
      </c>
      <c r="E317" s="132"/>
      <c r="F317" s="132"/>
      <c r="G317" s="133" t="str">
        <f>Pairings!B317</f>
        <v/>
      </c>
    </row>
    <row r="318" spans="1:7" x14ac:dyDescent="0.2">
      <c r="A318" s="132" t="str">
        <f>IF(ISNUMBER($G318),INDEX(PlayerDetails!$B:$B,VLOOKUP(ResultsInput!D318,TeamDeclarations!$B$3:$J$418,6+$G318)),"")</f>
        <v/>
      </c>
      <c r="B318" s="132" t="str">
        <f>IF(ISNUMBER($G318),INDEX(PlayerDetails!$B:$B,VLOOKUP(ResultsInput!E318,TeamDeclarations!$B$3:$J$418,6+$G318)),"")</f>
        <v/>
      </c>
      <c r="C318" s="132" t="str">
        <f>IF(ISNUMBER($G318),VLOOKUP(ResultsInput!C318,ResultsInput!$I$3:$L$6,4,FALSE),"")</f>
        <v/>
      </c>
      <c r="D318" s="132" t="str">
        <f t="shared" si="4"/>
        <v/>
      </c>
      <c r="E318" s="132"/>
      <c r="F318" s="132"/>
      <c r="G318" s="133" t="str">
        <f>Pairings!B318</f>
        <v/>
      </c>
    </row>
    <row r="319" spans="1:7" x14ac:dyDescent="0.2">
      <c r="A319" s="132" t="str">
        <f>IF(ISNUMBER($G319),INDEX(PlayerDetails!$B:$B,VLOOKUP(ResultsInput!D319,TeamDeclarations!$B$3:$J$418,6+$G319)),"")</f>
        <v/>
      </c>
      <c r="B319" s="132" t="str">
        <f>IF(ISNUMBER($G319),INDEX(PlayerDetails!$B:$B,VLOOKUP(ResultsInput!E319,TeamDeclarations!$B$3:$J$418,6+$G319)),"")</f>
        <v/>
      </c>
      <c r="C319" s="132" t="str">
        <f>IF(ISNUMBER($G319),VLOOKUP(ResultsInput!C319,ResultsInput!$I$3:$L$6,4,FALSE),"")</f>
        <v/>
      </c>
      <c r="D319" s="132" t="str">
        <f t="shared" si="4"/>
        <v/>
      </c>
      <c r="E319" s="132"/>
      <c r="F319" s="132"/>
      <c r="G319" s="133" t="str">
        <f>Pairings!B319</f>
        <v/>
      </c>
    </row>
    <row r="320" spans="1:7" x14ac:dyDescent="0.2">
      <c r="A320" s="132" t="str">
        <f>IF(ISNUMBER($G320),INDEX(PlayerDetails!$B:$B,VLOOKUP(ResultsInput!D320,TeamDeclarations!$B$3:$J$418,6+$G320)),"")</f>
        <v/>
      </c>
      <c r="B320" s="132" t="str">
        <f>IF(ISNUMBER($G320),INDEX(PlayerDetails!$B:$B,VLOOKUP(ResultsInput!E320,TeamDeclarations!$B$3:$J$418,6+$G320)),"")</f>
        <v/>
      </c>
      <c r="C320" s="132" t="str">
        <f>IF(ISNUMBER($G320),VLOOKUP(ResultsInput!C320,ResultsInput!$I$3:$L$6,4,FALSE),"")</f>
        <v/>
      </c>
      <c r="D320" s="132" t="str">
        <f t="shared" si="4"/>
        <v/>
      </c>
      <c r="E320" s="132"/>
      <c r="F320" s="132"/>
      <c r="G320" s="133" t="str">
        <f>Pairings!B320</f>
        <v/>
      </c>
    </row>
    <row r="321" spans="1:7" x14ac:dyDescent="0.2">
      <c r="A321" s="132" t="str">
        <f>IF(ISNUMBER($G321),INDEX(PlayerDetails!$B:$B,VLOOKUP(ResultsInput!D321,TeamDeclarations!$B$3:$J$418,6+$G321)),"")</f>
        <v/>
      </c>
      <c r="B321" s="132" t="str">
        <f>IF(ISNUMBER($G321),INDEX(PlayerDetails!$B:$B,VLOOKUP(ResultsInput!E321,TeamDeclarations!$B$3:$J$418,6+$G321)),"")</f>
        <v/>
      </c>
      <c r="C321" s="132" t="str">
        <f>IF(ISNUMBER($G321),VLOOKUP(ResultsInput!C321,ResultsInput!$I$3:$L$6,4,FALSE),"")</f>
        <v/>
      </c>
      <c r="D321" s="132" t="str">
        <f t="shared" si="4"/>
        <v/>
      </c>
      <c r="E321" s="132"/>
      <c r="F321" s="132"/>
      <c r="G321" s="133" t="str">
        <f>Pairings!B321</f>
        <v/>
      </c>
    </row>
    <row r="322" spans="1:7" x14ac:dyDescent="0.2">
      <c r="A322" s="132" t="str">
        <f>IF(ISNUMBER($G322),INDEX(PlayerDetails!$B:$B,VLOOKUP(ResultsInput!D322,TeamDeclarations!$B$3:$J$418,6+$G322)),"")</f>
        <v/>
      </c>
      <c r="B322" s="132" t="str">
        <f>IF(ISNUMBER($G322),INDEX(PlayerDetails!$B:$B,VLOOKUP(ResultsInput!E322,TeamDeclarations!$B$3:$J$418,6+$G322)),"")</f>
        <v/>
      </c>
      <c r="C322" s="132" t="str">
        <f>IF(ISNUMBER($G322),VLOOKUP(ResultsInput!C322,ResultsInput!$I$3:$L$6,4,FALSE),"")</f>
        <v/>
      </c>
      <c r="D322" s="132" t="str">
        <f t="shared" ref="D322:D385" si="5">IF(ISNUMBER($G322),"W","")</f>
        <v/>
      </c>
      <c r="E322" s="132"/>
      <c r="F322" s="132"/>
      <c r="G322" s="133" t="str">
        <f>Pairings!B322</f>
        <v/>
      </c>
    </row>
    <row r="323" spans="1:7" x14ac:dyDescent="0.2">
      <c r="A323" s="132" t="str">
        <f>IF(ISNUMBER($G323),INDEX(PlayerDetails!$B:$B,VLOOKUP(ResultsInput!D323,TeamDeclarations!$B$3:$J$418,6+$G323)),"")</f>
        <v/>
      </c>
      <c r="B323" s="132" t="str">
        <f>IF(ISNUMBER($G323),INDEX(PlayerDetails!$B:$B,VLOOKUP(ResultsInput!E323,TeamDeclarations!$B$3:$J$418,6+$G323)),"")</f>
        <v/>
      </c>
      <c r="C323" s="132" t="str">
        <f>IF(ISNUMBER($G323),VLOOKUP(ResultsInput!C323,ResultsInput!$I$3:$L$6,4,FALSE),"")</f>
        <v/>
      </c>
      <c r="D323" s="132" t="str">
        <f t="shared" si="5"/>
        <v/>
      </c>
      <c r="E323" s="132"/>
      <c r="F323" s="132"/>
      <c r="G323" s="133" t="str">
        <f>Pairings!B323</f>
        <v/>
      </c>
    </row>
    <row r="324" spans="1:7" x14ac:dyDescent="0.2">
      <c r="A324" s="132" t="str">
        <f>IF(ISNUMBER($G324),INDEX(PlayerDetails!$B:$B,VLOOKUP(ResultsInput!D324,TeamDeclarations!$B$3:$J$418,6+$G324)),"")</f>
        <v/>
      </c>
      <c r="B324" s="132" t="str">
        <f>IF(ISNUMBER($G324),INDEX(PlayerDetails!$B:$B,VLOOKUP(ResultsInput!E324,TeamDeclarations!$B$3:$J$418,6+$G324)),"")</f>
        <v/>
      </c>
      <c r="C324" s="132" t="str">
        <f>IF(ISNUMBER($G324),VLOOKUP(ResultsInput!C324,ResultsInput!$I$3:$L$6,4,FALSE),"")</f>
        <v/>
      </c>
      <c r="D324" s="132" t="str">
        <f t="shared" si="5"/>
        <v/>
      </c>
      <c r="E324" s="132"/>
      <c r="F324" s="132"/>
      <c r="G324" s="133" t="str">
        <f>Pairings!B324</f>
        <v/>
      </c>
    </row>
    <row r="325" spans="1:7" x14ac:dyDescent="0.2">
      <c r="A325" s="132" t="str">
        <f>IF(ISNUMBER($G325),INDEX(PlayerDetails!$B:$B,VLOOKUP(ResultsInput!D325,TeamDeclarations!$B$3:$J$418,6+$G325)),"")</f>
        <v/>
      </c>
      <c r="B325" s="132" t="str">
        <f>IF(ISNUMBER($G325),INDEX(PlayerDetails!$B:$B,VLOOKUP(ResultsInput!E325,TeamDeclarations!$B$3:$J$418,6+$G325)),"")</f>
        <v/>
      </c>
      <c r="C325" s="132" t="str">
        <f>IF(ISNUMBER($G325),VLOOKUP(ResultsInput!C325,ResultsInput!$I$3:$L$6,4,FALSE),"")</f>
        <v/>
      </c>
      <c r="D325" s="132" t="str">
        <f t="shared" si="5"/>
        <v/>
      </c>
      <c r="E325" s="132"/>
      <c r="F325" s="132"/>
      <c r="G325" s="133" t="str">
        <f>Pairings!B325</f>
        <v/>
      </c>
    </row>
    <row r="326" spans="1:7" x14ac:dyDescent="0.2">
      <c r="A326" s="132" t="str">
        <f>IF(ISNUMBER($G326),INDEX(PlayerDetails!$B:$B,VLOOKUP(ResultsInput!D326,TeamDeclarations!$B$3:$J$418,6+$G326)),"")</f>
        <v/>
      </c>
      <c r="B326" s="132" t="str">
        <f>IF(ISNUMBER($G326),INDEX(PlayerDetails!$B:$B,VLOOKUP(ResultsInput!E326,TeamDeclarations!$B$3:$J$418,6+$G326)),"")</f>
        <v/>
      </c>
      <c r="C326" s="132" t="str">
        <f>IF(ISNUMBER($G326),VLOOKUP(ResultsInput!C326,ResultsInput!$I$3:$L$6,4,FALSE),"")</f>
        <v/>
      </c>
      <c r="D326" s="132" t="str">
        <f t="shared" si="5"/>
        <v/>
      </c>
      <c r="E326" s="132"/>
      <c r="F326" s="132"/>
      <c r="G326" s="133" t="str">
        <f>Pairings!B326</f>
        <v/>
      </c>
    </row>
    <row r="327" spans="1:7" x14ac:dyDescent="0.2">
      <c r="A327" s="132" t="str">
        <f>IF(ISNUMBER($G327),INDEX(PlayerDetails!$B:$B,VLOOKUP(ResultsInput!D327,TeamDeclarations!$B$3:$J$418,6+$G327)),"")</f>
        <v/>
      </c>
      <c r="B327" s="132" t="str">
        <f>IF(ISNUMBER($G327),INDEX(PlayerDetails!$B:$B,VLOOKUP(ResultsInput!E327,TeamDeclarations!$B$3:$J$418,6+$G327)),"")</f>
        <v/>
      </c>
      <c r="C327" s="132" t="str">
        <f>IF(ISNUMBER($G327),VLOOKUP(ResultsInput!C327,ResultsInput!$I$3:$L$6,4,FALSE),"")</f>
        <v/>
      </c>
      <c r="D327" s="132" t="str">
        <f t="shared" si="5"/>
        <v/>
      </c>
      <c r="E327" s="132"/>
      <c r="F327" s="132"/>
      <c r="G327" s="133" t="str">
        <f>Pairings!B327</f>
        <v/>
      </c>
    </row>
    <row r="328" spans="1:7" x14ac:dyDescent="0.2">
      <c r="A328" s="132" t="str">
        <f>IF(ISNUMBER($G328),INDEX(PlayerDetails!$B:$B,VLOOKUP(ResultsInput!D328,TeamDeclarations!$B$3:$J$418,6+$G328)),"")</f>
        <v/>
      </c>
      <c r="B328" s="132" t="str">
        <f>IF(ISNUMBER($G328),INDEX(PlayerDetails!$B:$B,VLOOKUP(ResultsInput!E328,TeamDeclarations!$B$3:$J$418,6+$G328)),"")</f>
        <v/>
      </c>
      <c r="C328" s="132" t="str">
        <f>IF(ISNUMBER($G328),VLOOKUP(ResultsInput!C328,ResultsInput!$I$3:$L$6,4,FALSE),"")</f>
        <v/>
      </c>
      <c r="D328" s="132" t="str">
        <f t="shared" si="5"/>
        <v/>
      </c>
      <c r="E328" s="132"/>
      <c r="F328" s="132"/>
      <c r="G328" s="133" t="str">
        <f>Pairings!B328</f>
        <v/>
      </c>
    </row>
    <row r="329" spans="1:7" x14ac:dyDescent="0.2">
      <c r="A329" s="132" t="str">
        <f>IF(ISNUMBER($G329),INDEX(PlayerDetails!$B:$B,VLOOKUP(ResultsInput!D329,TeamDeclarations!$B$3:$J$418,6+$G329)),"")</f>
        <v/>
      </c>
      <c r="B329" s="132" t="str">
        <f>IF(ISNUMBER($G329),INDEX(PlayerDetails!$B:$B,VLOOKUP(ResultsInput!E329,TeamDeclarations!$B$3:$J$418,6+$G329)),"")</f>
        <v/>
      </c>
      <c r="C329" s="132" t="str">
        <f>IF(ISNUMBER($G329),VLOOKUP(ResultsInput!C329,ResultsInput!$I$3:$L$6,4,FALSE),"")</f>
        <v/>
      </c>
      <c r="D329" s="132" t="str">
        <f t="shared" si="5"/>
        <v/>
      </c>
      <c r="E329" s="132"/>
      <c r="F329" s="132"/>
      <c r="G329" s="133" t="str">
        <f>Pairings!B329</f>
        <v/>
      </c>
    </row>
    <row r="330" spans="1:7" x14ac:dyDescent="0.2">
      <c r="A330" s="132" t="str">
        <f>IF(ISNUMBER($G330),INDEX(PlayerDetails!$B:$B,VLOOKUP(ResultsInput!D330,TeamDeclarations!$B$3:$J$418,6+$G330)),"")</f>
        <v/>
      </c>
      <c r="B330" s="132" t="str">
        <f>IF(ISNUMBER($G330),INDEX(PlayerDetails!$B:$B,VLOOKUP(ResultsInput!E330,TeamDeclarations!$B$3:$J$418,6+$G330)),"")</f>
        <v/>
      </c>
      <c r="C330" s="132" t="str">
        <f>IF(ISNUMBER($G330),VLOOKUP(ResultsInput!C330,ResultsInput!$I$3:$L$6,4,FALSE),"")</f>
        <v/>
      </c>
      <c r="D330" s="132" t="str">
        <f t="shared" si="5"/>
        <v/>
      </c>
      <c r="E330" s="132"/>
      <c r="F330" s="132"/>
      <c r="G330" s="133" t="str">
        <f>Pairings!B330</f>
        <v/>
      </c>
    </row>
    <row r="331" spans="1:7" x14ac:dyDescent="0.2">
      <c r="A331" s="132" t="str">
        <f>IF(ISNUMBER($G331),INDEX(PlayerDetails!$B:$B,VLOOKUP(ResultsInput!D331,TeamDeclarations!$B$3:$J$418,6+$G331)),"")</f>
        <v/>
      </c>
      <c r="B331" s="132" t="str">
        <f>IF(ISNUMBER($G331),INDEX(PlayerDetails!$B:$B,VLOOKUP(ResultsInput!E331,TeamDeclarations!$B$3:$J$418,6+$G331)),"")</f>
        <v/>
      </c>
      <c r="C331" s="132" t="str">
        <f>IF(ISNUMBER($G331),VLOOKUP(ResultsInput!C331,ResultsInput!$I$3:$L$6,4,FALSE),"")</f>
        <v/>
      </c>
      <c r="D331" s="132" t="str">
        <f t="shared" si="5"/>
        <v/>
      </c>
      <c r="E331" s="132"/>
      <c r="F331" s="132"/>
      <c r="G331" s="133" t="str">
        <f>Pairings!B331</f>
        <v/>
      </c>
    </row>
    <row r="332" spans="1:7" x14ac:dyDescent="0.2">
      <c r="A332" s="132" t="str">
        <f>IF(ISNUMBER($G332),INDEX(PlayerDetails!$B:$B,VLOOKUP(ResultsInput!D332,TeamDeclarations!$B$3:$J$418,6+$G332)),"")</f>
        <v/>
      </c>
      <c r="B332" s="132" t="str">
        <f>IF(ISNUMBER($G332),INDEX(PlayerDetails!$B:$B,VLOOKUP(ResultsInput!E332,TeamDeclarations!$B$3:$J$418,6+$G332)),"")</f>
        <v/>
      </c>
      <c r="C332" s="132" t="str">
        <f>IF(ISNUMBER($G332),VLOOKUP(ResultsInput!C332,ResultsInput!$I$3:$L$6,4,FALSE),"")</f>
        <v/>
      </c>
      <c r="D332" s="132" t="str">
        <f t="shared" si="5"/>
        <v/>
      </c>
      <c r="E332" s="132"/>
      <c r="F332" s="132"/>
      <c r="G332" s="133" t="str">
        <f>Pairings!B332</f>
        <v/>
      </c>
    </row>
    <row r="333" spans="1:7" x14ac:dyDescent="0.2">
      <c r="A333" s="132" t="str">
        <f>IF(ISNUMBER($G333),INDEX(PlayerDetails!$B:$B,VLOOKUP(ResultsInput!D333,TeamDeclarations!$B$3:$J$418,6+$G333)),"")</f>
        <v/>
      </c>
      <c r="B333" s="132" t="str">
        <f>IF(ISNUMBER($G333),INDEX(PlayerDetails!$B:$B,VLOOKUP(ResultsInput!E333,TeamDeclarations!$B$3:$J$418,6+$G333)),"")</f>
        <v/>
      </c>
      <c r="C333" s="132" t="str">
        <f>IF(ISNUMBER($G333),VLOOKUP(ResultsInput!C333,ResultsInput!$I$3:$L$6,4,FALSE),"")</f>
        <v/>
      </c>
      <c r="D333" s="132" t="str">
        <f t="shared" si="5"/>
        <v/>
      </c>
      <c r="E333" s="132"/>
      <c r="F333" s="132"/>
      <c r="G333" s="133" t="str">
        <f>Pairings!B333</f>
        <v/>
      </c>
    </row>
    <row r="334" spans="1:7" x14ac:dyDescent="0.2">
      <c r="A334" s="132" t="str">
        <f>IF(ISNUMBER($G334),INDEX(PlayerDetails!$B:$B,VLOOKUP(ResultsInput!D334,TeamDeclarations!$B$3:$J$418,6+$G334)),"")</f>
        <v/>
      </c>
      <c r="B334" s="132" t="str">
        <f>IF(ISNUMBER($G334),INDEX(PlayerDetails!$B:$B,VLOOKUP(ResultsInput!E334,TeamDeclarations!$B$3:$J$418,6+$G334)),"")</f>
        <v/>
      </c>
      <c r="C334" s="132" t="str">
        <f>IF(ISNUMBER($G334),VLOOKUP(ResultsInput!C334,ResultsInput!$I$3:$L$6,4,FALSE),"")</f>
        <v/>
      </c>
      <c r="D334" s="132" t="str">
        <f t="shared" si="5"/>
        <v/>
      </c>
      <c r="E334" s="132"/>
      <c r="F334" s="132"/>
      <c r="G334" s="133" t="str">
        <f>Pairings!B334</f>
        <v/>
      </c>
    </row>
    <row r="335" spans="1:7" x14ac:dyDescent="0.2">
      <c r="A335" s="132" t="str">
        <f>IF(ISNUMBER($G335),INDEX(PlayerDetails!$B:$B,VLOOKUP(ResultsInput!D335,TeamDeclarations!$B$3:$J$418,6+$G335)),"")</f>
        <v/>
      </c>
      <c r="B335" s="132" t="str">
        <f>IF(ISNUMBER($G335),INDEX(PlayerDetails!$B:$B,VLOOKUP(ResultsInput!E335,TeamDeclarations!$B$3:$J$418,6+$G335)),"")</f>
        <v/>
      </c>
      <c r="C335" s="132" t="str">
        <f>IF(ISNUMBER($G335),VLOOKUP(ResultsInput!C335,ResultsInput!$I$3:$L$6,4,FALSE),"")</f>
        <v/>
      </c>
      <c r="D335" s="132" t="str">
        <f t="shared" si="5"/>
        <v/>
      </c>
      <c r="E335" s="132"/>
      <c r="F335" s="132"/>
      <c r="G335" s="133" t="str">
        <f>Pairings!B335</f>
        <v/>
      </c>
    </row>
    <row r="336" spans="1:7" x14ac:dyDescent="0.2">
      <c r="A336" s="132" t="str">
        <f>IF(ISNUMBER($G336),INDEX(PlayerDetails!$B:$B,VLOOKUP(ResultsInput!D336,TeamDeclarations!$B$3:$J$418,6+$G336)),"")</f>
        <v/>
      </c>
      <c r="B336" s="132" t="str">
        <f>IF(ISNUMBER($G336),INDEX(PlayerDetails!$B:$B,VLOOKUP(ResultsInput!E336,TeamDeclarations!$B$3:$J$418,6+$G336)),"")</f>
        <v/>
      </c>
      <c r="C336" s="132" t="str">
        <f>IF(ISNUMBER($G336),VLOOKUP(ResultsInput!C336,ResultsInput!$I$3:$L$6,4,FALSE),"")</f>
        <v/>
      </c>
      <c r="D336" s="132" t="str">
        <f t="shared" si="5"/>
        <v/>
      </c>
      <c r="E336" s="132"/>
      <c r="F336" s="132"/>
      <c r="G336" s="133" t="str">
        <f>Pairings!B336</f>
        <v/>
      </c>
    </row>
    <row r="337" spans="1:7" x14ac:dyDescent="0.2">
      <c r="A337" s="132" t="str">
        <f>IF(ISNUMBER($G337),INDEX(PlayerDetails!$B:$B,VLOOKUP(ResultsInput!D337,TeamDeclarations!$B$3:$J$418,6+$G337)),"")</f>
        <v/>
      </c>
      <c r="B337" s="132" t="str">
        <f>IF(ISNUMBER($G337),INDEX(PlayerDetails!$B:$B,VLOOKUP(ResultsInput!E337,TeamDeclarations!$B$3:$J$418,6+$G337)),"")</f>
        <v/>
      </c>
      <c r="C337" s="132" t="str">
        <f>IF(ISNUMBER($G337),VLOOKUP(ResultsInput!C337,ResultsInput!$I$3:$L$6,4,FALSE),"")</f>
        <v/>
      </c>
      <c r="D337" s="132" t="str">
        <f t="shared" si="5"/>
        <v/>
      </c>
      <c r="E337" s="132"/>
      <c r="F337" s="132"/>
      <c r="G337" s="133" t="str">
        <f>Pairings!B337</f>
        <v/>
      </c>
    </row>
    <row r="338" spans="1:7" x14ac:dyDescent="0.2">
      <c r="A338" s="132" t="str">
        <f>IF(ISNUMBER($G338),INDEX(PlayerDetails!$B:$B,VLOOKUP(ResultsInput!D338,TeamDeclarations!$B$3:$J$418,6+$G338)),"")</f>
        <v/>
      </c>
      <c r="B338" s="132" t="str">
        <f>IF(ISNUMBER($G338),INDEX(PlayerDetails!$B:$B,VLOOKUP(ResultsInput!E338,TeamDeclarations!$B$3:$J$418,6+$G338)),"")</f>
        <v/>
      </c>
      <c r="C338" s="132" t="str">
        <f>IF(ISNUMBER($G338),VLOOKUP(ResultsInput!C338,ResultsInput!$I$3:$L$6,4,FALSE),"")</f>
        <v/>
      </c>
      <c r="D338" s="132" t="str">
        <f t="shared" si="5"/>
        <v/>
      </c>
      <c r="E338" s="132"/>
      <c r="F338" s="132"/>
      <c r="G338" s="133" t="str">
        <f>Pairings!B338</f>
        <v/>
      </c>
    </row>
    <row r="339" spans="1:7" x14ac:dyDescent="0.2">
      <c r="A339" s="132" t="str">
        <f>IF(ISNUMBER($G339),INDEX(PlayerDetails!$B:$B,VLOOKUP(ResultsInput!D339,TeamDeclarations!$B$3:$J$418,6+$G339)),"")</f>
        <v/>
      </c>
      <c r="B339" s="132" t="str">
        <f>IF(ISNUMBER($G339),INDEX(PlayerDetails!$B:$B,VLOOKUP(ResultsInput!E339,TeamDeclarations!$B$3:$J$418,6+$G339)),"")</f>
        <v/>
      </c>
      <c r="C339" s="132" t="str">
        <f>IF(ISNUMBER($G339),VLOOKUP(ResultsInput!C339,ResultsInput!$I$3:$L$6,4,FALSE),"")</f>
        <v/>
      </c>
      <c r="D339" s="132" t="str">
        <f t="shared" si="5"/>
        <v/>
      </c>
      <c r="E339" s="132"/>
      <c r="F339" s="132"/>
      <c r="G339" s="133" t="str">
        <f>Pairings!B339</f>
        <v/>
      </c>
    </row>
    <row r="340" spans="1:7" x14ac:dyDescent="0.2">
      <c r="A340" s="132" t="str">
        <f>IF(ISNUMBER($G340),INDEX(PlayerDetails!$B:$B,VLOOKUP(ResultsInput!D340,TeamDeclarations!$B$3:$J$418,6+$G340)),"")</f>
        <v/>
      </c>
      <c r="B340" s="132" t="str">
        <f>IF(ISNUMBER($G340),INDEX(PlayerDetails!$B:$B,VLOOKUP(ResultsInput!E340,TeamDeclarations!$B$3:$J$418,6+$G340)),"")</f>
        <v/>
      </c>
      <c r="C340" s="132" t="str">
        <f>IF(ISNUMBER($G340),VLOOKUP(ResultsInput!C340,ResultsInput!$I$3:$L$6,4,FALSE),"")</f>
        <v/>
      </c>
      <c r="D340" s="132" t="str">
        <f t="shared" si="5"/>
        <v/>
      </c>
      <c r="E340" s="132"/>
      <c r="F340" s="132"/>
      <c r="G340" s="133" t="str">
        <f>Pairings!B340</f>
        <v/>
      </c>
    </row>
    <row r="341" spans="1:7" x14ac:dyDescent="0.2">
      <c r="A341" s="132" t="str">
        <f>IF(ISNUMBER($G341),INDEX(PlayerDetails!$B:$B,VLOOKUP(ResultsInput!D341,TeamDeclarations!$B$3:$J$418,6+$G341)),"")</f>
        <v/>
      </c>
      <c r="B341" s="132" t="str">
        <f>IF(ISNUMBER($G341),INDEX(PlayerDetails!$B:$B,VLOOKUP(ResultsInput!E341,TeamDeclarations!$B$3:$J$418,6+$G341)),"")</f>
        <v/>
      </c>
      <c r="C341" s="132" t="str">
        <f>IF(ISNUMBER($G341),VLOOKUP(ResultsInput!C341,ResultsInput!$I$3:$L$6,4,FALSE),"")</f>
        <v/>
      </c>
      <c r="D341" s="132" t="str">
        <f t="shared" si="5"/>
        <v/>
      </c>
      <c r="E341" s="132"/>
      <c r="F341" s="132"/>
      <c r="G341" s="133" t="str">
        <f>Pairings!B341</f>
        <v/>
      </c>
    </row>
    <row r="342" spans="1:7" x14ac:dyDescent="0.2">
      <c r="A342" s="132" t="str">
        <f>IF(ISNUMBER($G342),INDEX(PlayerDetails!$B:$B,VLOOKUP(ResultsInput!D342,TeamDeclarations!$B$3:$J$418,6+$G342)),"")</f>
        <v/>
      </c>
      <c r="B342" s="132" t="str">
        <f>IF(ISNUMBER($G342),INDEX(PlayerDetails!$B:$B,VLOOKUP(ResultsInput!E342,TeamDeclarations!$B$3:$J$418,6+$G342)),"")</f>
        <v/>
      </c>
      <c r="C342" s="132" t="str">
        <f>IF(ISNUMBER($G342),VLOOKUP(ResultsInput!C342,ResultsInput!$I$3:$L$6,4,FALSE),"")</f>
        <v/>
      </c>
      <c r="D342" s="132" t="str">
        <f t="shared" si="5"/>
        <v/>
      </c>
      <c r="E342" s="132"/>
      <c r="F342" s="132"/>
      <c r="G342" s="133" t="str">
        <f>Pairings!B342</f>
        <v/>
      </c>
    </row>
    <row r="343" spans="1:7" x14ac:dyDescent="0.2">
      <c r="A343" s="132" t="str">
        <f>IF(ISNUMBER($G343),INDEX(PlayerDetails!$B:$B,VLOOKUP(ResultsInput!D343,TeamDeclarations!$B$3:$J$418,6+$G343)),"")</f>
        <v/>
      </c>
      <c r="B343" s="132" t="str">
        <f>IF(ISNUMBER($G343),INDEX(PlayerDetails!$B:$B,VLOOKUP(ResultsInput!E343,TeamDeclarations!$B$3:$J$418,6+$G343)),"")</f>
        <v/>
      </c>
      <c r="C343" s="132" t="str">
        <f>IF(ISNUMBER($G343),VLOOKUP(ResultsInput!C343,ResultsInput!$I$3:$L$6,4,FALSE),"")</f>
        <v/>
      </c>
      <c r="D343" s="132" t="str">
        <f t="shared" si="5"/>
        <v/>
      </c>
      <c r="E343" s="132"/>
      <c r="F343" s="132"/>
      <c r="G343" s="133" t="str">
        <f>Pairings!B343</f>
        <v/>
      </c>
    </row>
    <row r="344" spans="1:7" x14ac:dyDescent="0.2">
      <c r="A344" s="132" t="str">
        <f>IF(ISNUMBER($G344),INDEX(PlayerDetails!$B:$B,VLOOKUP(ResultsInput!D344,TeamDeclarations!$B$3:$J$418,6+$G344)),"")</f>
        <v/>
      </c>
      <c r="B344" s="132" t="str">
        <f>IF(ISNUMBER($G344),INDEX(PlayerDetails!$B:$B,VLOOKUP(ResultsInput!E344,TeamDeclarations!$B$3:$J$418,6+$G344)),"")</f>
        <v/>
      </c>
      <c r="C344" s="132" t="str">
        <f>IF(ISNUMBER($G344),VLOOKUP(ResultsInput!C344,ResultsInput!$I$3:$L$6,4,FALSE),"")</f>
        <v/>
      </c>
      <c r="D344" s="132" t="str">
        <f t="shared" si="5"/>
        <v/>
      </c>
      <c r="E344" s="132"/>
      <c r="F344" s="132"/>
      <c r="G344" s="133" t="str">
        <f>Pairings!B344</f>
        <v/>
      </c>
    </row>
    <row r="345" spans="1:7" x14ac:dyDescent="0.2">
      <c r="A345" s="132" t="str">
        <f>IF(ISNUMBER($G345),INDEX(PlayerDetails!$B:$B,VLOOKUP(ResultsInput!D345,TeamDeclarations!$B$3:$J$418,6+$G345)),"")</f>
        <v/>
      </c>
      <c r="B345" s="132" t="str">
        <f>IF(ISNUMBER($G345),INDEX(PlayerDetails!$B:$B,VLOOKUP(ResultsInput!E345,TeamDeclarations!$B$3:$J$418,6+$G345)),"")</f>
        <v/>
      </c>
      <c r="C345" s="132" t="str">
        <f>IF(ISNUMBER($G345),VLOOKUP(ResultsInput!C345,ResultsInput!$I$3:$L$6,4,FALSE),"")</f>
        <v/>
      </c>
      <c r="D345" s="132" t="str">
        <f t="shared" si="5"/>
        <v/>
      </c>
      <c r="E345" s="132"/>
      <c r="F345" s="132"/>
      <c r="G345" s="133" t="str">
        <f>Pairings!B345</f>
        <v/>
      </c>
    </row>
    <row r="346" spans="1:7" x14ac:dyDescent="0.2">
      <c r="A346" s="132" t="str">
        <f>IF(ISNUMBER($G346),INDEX(PlayerDetails!$B:$B,VLOOKUP(ResultsInput!D346,TeamDeclarations!$B$3:$J$418,6+$G346)),"")</f>
        <v/>
      </c>
      <c r="B346" s="132" t="str">
        <f>IF(ISNUMBER($G346),INDEX(PlayerDetails!$B:$B,VLOOKUP(ResultsInput!E346,TeamDeclarations!$B$3:$J$418,6+$G346)),"")</f>
        <v/>
      </c>
      <c r="C346" s="132" t="str">
        <f>IF(ISNUMBER($G346),VLOOKUP(ResultsInput!C346,ResultsInput!$I$3:$L$6,4,FALSE),"")</f>
        <v/>
      </c>
      <c r="D346" s="132" t="str">
        <f t="shared" si="5"/>
        <v/>
      </c>
      <c r="E346" s="132"/>
      <c r="F346" s="132"/>
      <c r="G346" s="133" t="str">
        <f>Pairings!B346</f>
        <v/>
      </c>
    </row>
    <row r="347" spans="1:7" x14ac:dyDescent="0.2">
      <c r="A347" s="132" t="str">
        <f>IF(ISNUMBER($G347),INDEX(PlayerDetails!$B:$B,VLOOKUP(ResultsInput!D347,TeamDeclarations!$B$3:$J$418,6+$G347)),"")</f>
        <v/>
      </c>
      <c r="B347" s="132" t="str">
        <f>IF(ISNUMBER($G347),INDEX(PlayerDetails!$B:$B,VLOOKUP(ResultsInput!E347,TeamDeclarations!$B$3:$J$418,6+$G347)),"")</f>
        <v/>
      </c>
      <c r="C347" s="132" t="str">
        <f>IF(ISNUMBER($G347),VLOOKUP(ResultsInput!C347,ResultsInput!$I$3:$L$6,4,FALSE),"")</f>
        <v/>
      </c>
      <c r="D347" s="132" t="str">
        <f t="shared" si="5"/>
        <v/>
      </c>
      <c r="E347" s="132"/>
      <c r="F347" s="132"/>
      <c r="G347" s="133" t="str">
        <f>Pairings!B347</f>
        <v/>
      </c>
    </row>
    <row r="348" spans="1:7" x14ac:dyDescent="0.2">
      <c r="A348" s="132" t="str">
        <f>IF(ISNUMBER($G348),INDEX(PlayerDetails!$B:$B,VLOOKUP(ResultsInput!D348,TeamDeclarations!$B$3:$J$418,6+$G348)),"")</f>
        <v/>
      </c>
      <c r="B348" s="132" t="str">
        <f>IF(ISNUMBER($G348),INDEX(PlayerDetails!$B:$B,VLOOKUP(ResultsInput!E348,TeamDeclarations!$B$3:$J$418,6+$G348)),"")</f>
        <v/>
      </c>
      <c r="C348" s="132" t="str">
        <f>IF(ISNUMBER($G348),VLOOKUP(ResultsInput!C348,ResultsInput!$I$3:$L$6,4,FALSE),"")</f>
        <v/>
      </c>
      <c r="D348" s="132" t="str">
        <f t="shared" si="5"/>
        <v/>
      </c>
      <c r="E348" s="132"/>
      <c r="F348" s="132"/>
      <c r="G348" s="133" t="str">
        <f>Pairings!B348</f>
        <v/>
      </c>
    </row>
    <row r="349" spans="1:7" x14ac:dyDescent="0.2">
      <c r="A349" s="132" t="str">
        <f>IF(ISNUMBER($G349),INDEX(PlayerDetails!$B:$B,VLOOKUP(ResultsInput!D349,TeamDeclarations!$B$3:$J$418,6+$G349)),"")</f>
        <v/>
      </c>
      <c r="B349" s="132" t="str">
        <f>IF(ISNUMBER($G349),INDEX(PlayerDetails!$B:$B,VLOOKUP(ResultsInput!E349,TeamDeclarations!$B$3:$J$418,6+$G349)),"")</f>
        <v/>
      </c>
      <c r="C349" s="132" t="str">
        <f>IF(ISNUMBER($G349),VLOOKUP(ResultsInput!C349,ResultsInput!$I$3:$L$6,4,FALSE),"")</f>
        <v/>
      </c>
      <c r="D349" s="132" t="str">
        <f t="shared" si="5"/>
        <v/>
      </c>
      <c r="E349" s="132"/>
      <c r="F349" s="132"/>
      <c r="G349" s="133" t="str">
        <f>Pairings!B349</f>
        <v/>
      </c>
    </row>
    <row r="350" spans="1:7" x14ac:dyDescent="0.2">
      <c r="A350" s="132" t="str">
        <f>IF(ISNUMBER($G350),INDEX(PlayerDetails!$B:$B,VLOOKUP(ResultsInput!D350,TeamDeclarations!$B$3:$J$418,6+$G350)),"")</f>
        <v/>
      </c>
      <c r="B350" s="132" t="str">
        <f>IF(ISNUMBER($G350),INDEX(PlayerDetails!$B:$B,VLOOKUP(ResultsInput!E350,TeamDeclarations!$B$3:$J$418,6+$G350)),"")</f>
        <v/>
      </c>
      <c r="C350" s="132" t="str">
        <f>IF(ISNUMBER($G350),VLOOKUP(ResultsInput!C350,ResultsInput!$I$3:$L$6,4,FALSE),"")</f>
        <v/>
      </c>
      <c r="D350" s="132" t="str">
        <f t="shared" si="5"/>
        <v/>
      </c>
      <c r="E350" s="132"/>
      <c r="F350" s="132"/>
      <c r="G350" s="133" t="str">
        <f>Pairings!B350</f>
        <v/>
      </c>
    </row>
    <row r="351" spans="1:7" x14ac:dyDescent="0.2">
      <c r="A351" s="132" t="str">
        <f>IF(ISNUMBER($G351),INDEX(PlayerDetails!$B:$B,VLOOKUP(ResultsInput!D351,TeamDeclarations!$B$3:$J$418,6+$G351)),"")</f>
        <v/>
      </c>
      <c r="B351" s="132" t="str">
        <f>IF(ISNUMBER($G351),INDEX(PlayerDetails!$B:$B,VLOOKUP(ResultsInput!E351,TeamDeclarations!$B$3:$J$418,6+$G351)),"")</f>
        <v/>
      </c>
      <c r="C351" s="132" t="str">
        <f>IF(ISNUMBER($G351),VLOOKUP(ResultsInput!C351,ResultsInput!$I$3:$L$6,4,FALSE),"")</f>
        <v/>
      </c>
      <c r="D351" s="132" t="str">
        <f t="shared" si="5"/>
        <v/>
      </c>
      <c r="E351" s="132"/>
      <c r="F351" s="132"/>
      <c r="G351" s="133" t="str">
        <f>Pairings!B351</f>
        <v/>
      </c>
    </row>
    <row r="352" spans="1:7" x14ac:dyDescent="0.2">
      <c r="A352" s="132" t="str">
        <f>IF(ISNUMBER($G352),INDEX(PlayerDetails!$B:$B,VLOOKUP(ResultsInput!D352,TeamDeclarations!$B$3:$J$418,6+$G352)),"")</f>
        <v/>
      </c>
      <c r="B352" s="132" t="str">
        <f>IF(ISNUMBER($G352),INDEX(PlayerDetails!$B:$B,VLOOKUP(ResultsInput!E352,TeamDeclarations!$B$3:$J$418,6+$G352)),"")</f>
        <v/>
      </c>
      <c r="C352" s="132" t="str">
        <f>IF(ISNUMBER($G352),VLOOKUP(ResultsInput!C352,ResultsInput!$I$3:$L$6,4,FALSE),"")</f>
        <v/>
      </c>
      <c r="D352" s="132" t="str">
        <f t="shared" si="5"/>
        <v/>
      </c>
      <c r="E352" s="132"/>
      <c r="F352" s="132"/>
      <c r="G352" s="133" t="str">
        <f>Pairings!B352</f>
        <v/>
      </c>
    </row>
    <row r="353" spans="1:7" x14ac:dyDescent="0.2">
      <c r="A353" s="132" t="str">
        <f>IF(ISNUMBER($G353),INDEX(PlayerDetails!$B:$B,VLOOKUP(ResultsInput!D353,TeamDeclarations!$B$3:$J$418,6+$G353)),"")</f>
        <v/>
      </c>
      <c r="B353" s="132" t="str">
        <f>IF(ISNUMBER($G353),INDEX(PlayerDetails!$B:$B,VLOOKUP(ResultsInput!E353,TeamDeclarations!$B$3:$J$418,6+$G353)),"")</f>
        <v/>
      </c>
      <c r="C353" s="132" t="str">
        <f>IF(ISNUMBER($G353),VLOOKUP(ResultsInput!C353,ResultsInput!$I$3:$L$6,4,FALSE),"")</f>
        <v/>
      </c>
      <c r="D353" s="132" t="str">
        <f t="shared" si="5"/>
        <v/>
      </c>
      <c r="E353" s="132"/>
      <c r="F353" s="132"/>
      <c r="G353" s="133" t="str">
        <f>Pairings!B353</f>
        <v/>
      </c>
    </row>
    <row r="354" spans="1:7" x14ac:dyDescent="0.2">
      <c r="A354" s="132" t="str">
        <f>IF(ISNUMBER($G354),INDEX(PlayerDetails!$B:$B,VLOOKUP(ResultsInput!D354,TeamDeclarations!$B$3:$J$418,6+$G354)),"")</f>
        <v/>
      </c>
      <c r="B354" s="132" t="str">
        <f>IF(ISNUMBER($G354),INDEX(PlayerDetails!$B:$B,VLOOKUP(ResultsInput!E354,TeamDeclarations!$B$3:$J$418,6+$G354)),"")</f>
        <v/>
      </c>
      <c r="C354" s="132" t="str">
        <f>IF(ISNUMBER($G354),VLOOKUP(ResultsInput!C354,ResultsInput!$I$3:$L$6,4,FALSE),"")</f>
        <v/>
      </c>
      <c r="D354" s="132" t="str">
        <f t="shared" si="5"/>
        <v/>
      </c>
      <c r="E354" s="132"/>
      <c r="F354" s="132"/>
      <c r="G354" s="133" t="str">
        <f>Pairings!B354</f>
        <v/>
      </c>
    </row>
    <row r="355" spans="1:7" x14ac:dyDescent="0.2">
      <c r="A355" s="132" t="str">
        <f>IF(ISNUMBER($G355),INDEX(PlayerDetails!$B:$B,VLOOKUP(ResultsInput!D355,TeamDeclarations!$B$3:$J$418,6+$G355)),"")</f>
        <v/>
      </c>
      <c r="B355" s="132" t="str">
        <f>IF(ISNUMBER($G355),INDEX(PlayerDetails!$B:$B,VLOOKUP(ResultsInput!E355,TeamDeclarations!$B$3:$J$418,6+$G355)),"")</f>
        <v/>
      </c>
      <c r="C355" s="132" t="str">
        <f>IF(ISNUMBER($G355),VLOOKUP(ResultsInput!C355,ResultsInput!$I$3:$L$6,4,FALSE),"")</f>
        <v/>
      </c>
      <c r="D355" s="132" t="str">
        <f t="shared" si="5"/>
        <v/>
      </c>
      <c r="E355" s="132"/>
      <c r="F355" s="132"/>
      <c r="G355" s="133" t="str">
        <f>Pairings!B355</f>
        <v/>
      </c>
    </row>
    <row r="356" spans="1:7" x14ac:dyDescent="0.2">
      <c r="A356" s="132" t="str">
        <f>IF(ISNUMBER($G356),INDEX(PlayerDetails!$B:$B,VLOOKUP(ResultsInput!D356,TeamDeclarations!$B$3:$J$418,6+$G356)),"")</f>
        <v/>
      </c>
      <c r="B356" s="132" t="str">
        <f>IF(ISNUMBER($G356),INDEX(PlayerDetails!$B:$B,VLOOKUP(ResultsInput!E356,TeamDeclarations!$B$3:$J$418,6+$G356)),"")</f>
        <v/>
      </c>
      <c r="C356" s="132" t="str">
        <f>IF(ISNUMBER($G356),VLOOKUP(ResultsInput!C356,ResultsInput!$I$3:$L$6,4,FALSE),"")</f>
        <v/>
      </c>
      <c r="D356" s="132" t="str">
        <f t="shared" si="5"/>
        <v/>
      </c>
      <c r="E356" s="132"/>
      <c r="F356" s="132"/>
      <c r="G356" s="133" t="str">
        <f>Pairings!B356</f>
        <v/>
      </c>
    </row>
    <row r="357" spans="1:7" x14ac:dyDescent="0.2">
      <c r="A357" s="132" t="str">
        <f>IF(ISNUMBER($G357),INDEX(PlayerDetails!$B:$B,VLOOKUP(ResultsInput!D357,TeamDeclarations!$B$3:$J$418,6+$G357)),"")</f>
        <v/>
      </c>
      <c r="B357" s="132" t="str">
        <f>IF(ISNUMBER($G357),INDEX(PlayerDetails!$B:$B,VLOOKUP(ResultsInput!E357,TeamDeclarations!$B$3:$J$418,6+$G357)),"")</f>
        <v/>
      </c>
      <c r="C357" s="132" t="str">
        <f>IF(ISNUMBER($G357),VLOOKUP(ResultsInput!C357,ResultsInput!$I$3:$L$6,4,FALSE),"")</f>
        <v/>
      </c>
      <c r="D357" s="132" t="str">
        <f t="shared" si="5"/>
        <v/>
      </c>
      <c r="E357" s="132"/>
      <c r="F357" s="132"/>
      <c r="G357" s="133" t="str">
        <f>Pairings!B357</f>
        <v/>
      </c>
    </row>
    <row r="358" spans="1:7" x14ac:dyDescent="0.2">
      <c r="A358" s="132" t="str">
        <f>IF(ISNUMBER($G358),INDEX(PlayerDetails!$B:$B,VLOOKUP(ResultsInput!D358,TeamDeclarations!$B$3:$J$418,6+$G358)),"")</f>
        <v/>
      </c>
      <c r="B358" s="132" t="str">
        <f>IF(ISNUMBER($G358),INDEX(PlayerDetails!$B:$B,VLOOKUP(ResultsInput!E358,TeamDeclarations!$B$3:$J$418,6+$G358)),"")</f>
        <v/>
      </c>
      <c r="C358" s="132" t="str">
        <f>IF(ISNUMBER($G358),VLOOKUP(ResultsInput!C358,ResultsInput!$I$3:$L$6,4,FALSE),"")</f>
        <v/>
      </c>
      <c r="D358" s="132" t="str">
        <f t="shared" si="5"/>
        <v/>
      </c>
      <c r="E358" s="132"/>
      <c r="F358" s="132"/>
      <c r="G358" s="133" t="str">
        <f>Pairings!B358</f>
        <v/>
      </c>
    </row>
    <row r="359" spans="1:7" x14ac:dyDescent="0.2">
      <c r="A359" s="132" t="str">
        <f>IF(ISNUMBER($G359),INDEX(PlayerDetails!$B:$B,VLOOKUP(ResultsInput!D359,TeamDeclarations!$B$3:$J$418,6+$G359)),"")</f>
        <v/>
      </c>
      <c r="B359" s="132" t="str">
        <f>IF(ISNUMBER($G359),INDEX(PlayerDetails!$B:$B,VLOOKUP(ResultsInput!E359,TeamDeclarations!$B$3:$J$418,6+$G359)),"")</f>
        <v/>
      </c>
      <c r="C359" s="132" t="str">
        <f>IF(ISNUMBER($G359),VLOOKUP(ResultsInput!C359,ResultsInput!$I$3:$L$6,4,FALSE),"")</f>
        <v/>
      </c>
      <c r="D359" s="132" t="str">
        <f t="shared" si="5"/>
        <v/>
      </c>
      <c r="E359" s="132"/>
      <c r="F359" s="132"/>
      <c r="G359" s="133" t="str">
        <f>Pairings!B359</f>
        <v/>
      </c>
    </row>
    <row r="360" spans="1:7" x14ac:dyDescent="0.2">
      <c r="A360" s="132" t="str">
        <f>IF(ISNUMBER($G360),INDEX(PlayerDetails!$B:$B,VLOOKUP(ResultsInput!D360,TeamDeclarations!$B$3:$J$418,6+$G360)),"")</f>
        <v/>
      </c>
      <c r="B360" s="132" t="str">
        <f>IF(ISNUMBER($G360),INDEX(PlayerDetails!$B:$B,VLOOKUP(ResultsInput!E360,TeamDeclarations!$B$3:$J$418,6+$G360)),"")</f>
        <v/>
      </c>
      <c r="C360" s="132" t="str">
        <f>IF(ISNUMBER($G360),VLOOKUP(ResultsInput!C360,ResultsInput!$I$3:$L$6,4,FALSE),"")</f>
        <v/>
      </c>
      <c r="D360" s="132" t="str">
        <f t="shared" si="5"/>
        <v/>
      </c>
      <c r="E360" s="132"/>
      <c r="F360" s="132"/>
      <c r="G360" s="133" t="str">
        <f>Pairings!B360</f>
        <v/>
      </c>
    </row>
    <row r="361" spans="1:7" x14ac:dyDescent="0.2">
      <c r="A361" s="132" t="str">
        <f>IF(ISNUMBER($G361),INDEX(PlayerDetails!$B:$B,VLOOKUP(ResultsInput!D361,TeamDeclarations!$B$3:$J$418,6+$G361)),"")</f>
        <v/>
      </c>
      <c r="B361" s="132" t="str">
        <f>IF(ISNUMBER($G361),INDEX(PlayerDetails!$B:$B,VLOOKUP(ResultsInput!E361,TeamDeclarations!$B$3:$J$418,6+$G361)),"")</f>
        <v/>
      </c>
      <c r="C361" s="132" t="str">
        <f>IF(ISNUMBER($G361),VLOOKUP(ResultsInput!C361,ResultsInput!$I$3:$L$6,4,FALSE),"")</f>
        <v/>
      </c>
      <c r="D361" s="132" t="str">
        <f t="shared" si="5"/>
        <v/>
      </c>
      <c r="E361" s="132"/>
      <c r="F361" s="132"/>
      <c r="G361" s="133" t="str">
        <f>Pairings!B361</f>
        <v/>
      </c>
    </row>
    <row r="362" spans="1:7" x14ac:dyDescent="0.2">
      <c r="A362" s="132" t="str">
        <f>IF(ISNUMBER($G362),INDEX(PlayerDetails!$B:$B,VLOOKUP(ResultsInput!D362,TeamDeclarations!$B$3:$J$418,6+$G362)),"")</f>
        <v/>
      </c>
      <c r="B362" s="132" t="str">
        <f>IF(ISNUMBER($G362),INDEX(PlayerDetails!$B:$B,VLOOKUP(ResultsInput!E362,TeamDeclarations!$B$3:$J$418,6+$G362)),"")</f>
        <v/>
      </c>
      <c r="C362" s="132" t="str">
        <f>IF(ISNUMBER($G362),VLOOKUP(ResultsInput!C362,ResultsInput!$I$3:$L$6,4,FALSE),"")</f>
        <v/>
      </c>
      <c r="D362" s="132" t="str">
        <f t="shared" si="5"/>
        <v/>
      </c>
      <c r="E362" s="132"/>
      <c r="F362" s="132"/>
      <c r="G362" s="133" t="str">
        <f>Pairings!B362</f>
        <v/>
      </c>
    </row>
    <row r="363" spans="1:7" x14ac:dyDescent="0.2">
      <c r="A363" s="132" t="str">
        <f>IF(ISNUMBER($G363),INDEX(PlayerDetails!$B:$B,VLOOKUP(ResultsInput!D363,TeamDeclarations!$B$3:$J$418,6+$G363)),"")</f>
        <v/>
      </c>
      <c r="B363" s="132" t="str">
        <f>IF(ISNUMBER($G363),INDEX(PlayerDetails!$B:$B,VLOOKUP(ResultsInput!E363,TeamDeclarations!$B$3:$J$418,6+$G363)),"")</f>
        <v/>
      </c>
      <c r="C363" s="132" t="str">
        <f>IF(ISNUMBER($G363),VLOOKUP(ResultsInput!C363,ResultsInput!$I$3:$L$6,4,FALSE),"")</f>
        <v/>
      </c>
      <c r="D363" s="132" t="str">
        <f t="shared" si="5"/>
        <v/>
      </c>
      <c r="E363" s="132"/>
      <c r="F363" s="132"/>
      <c r="G363" s="133" t="str">
        <f>Pairings!B363</f>
        <v/>
      </c>
    </row>
    <row r="364" spans="1:7" x14ac:dyDescent="0.2">
      <c r="A364" s="132" t="str">
        <f>IF(ISNUMBER($G364),INDEX(PlayerDetails!$B:$B,VLOOKUP(ResultsInput!D364,TeamDeclarations!$B$3:$J$418,6+$G364)),"")</f>
        <v/>
      </c>
      <c r="B364" s="132" t="str">
        <f>IF(ISNUMBER($G364),INDEX(PlayerDetails!$B:$B,VLOOKUP(ResultsInput!E364,TeamDeclarations!$B$3:$J$418,6+$G364)),"")</f>
        <v/>
      </c>
      <c r="C364" s="132" t="str">
        <f>IF(ISNUMBER($G364),VLOOKUP(ResultsInput!C364,ResultsInput!$I$3:$L$6,4,FALSE),"")</f>
        <v/>
      </c>
      <c r="D364" s="132" t="str">
        <f t="shared" si="5"/>
        <v/>
      </c>
      <c r="E364" s="132"/>
      <c r="F364" s="132"/>
      <c r="G364" s="133" t="str">
        <f>Pairings!B364</f>
        <v/>
      </c>
    </row>
    <row r="365" spans="1:7" x14ac:dyDescent="0.2">
      <c r="A365" s="132" t="str">
        <f>IF(ISNUMBER($G365),INDEX(PlayerDetails!$B:$B,VLOOKUP(ResultsInput!D365,TeamDeclarations!$B$3:$J$418,6+$G365)),"")</f>
        <v/>
      </c>
      <c r="B365" s="132" t="str">
        <f>IF(ISNUMBER($G365),INDEX(PlayerDetails!$B:$B,VLOOKUP(ResultsInput!E365,TeamDeclarations!$B$3:$J$418,6+$G365)),"")</f>
        <v/>
      </c>
      <c r="C365" s="132" t="str">
        <f>IF(ISNUMBER($G365),VLOOKUP(ResultsInput!C365,ResultsInput!$I$3:$L$6,4,FALSE),"")</f>
        <v/>
      </c>
      <c r="D365" s="132" t="str">
        <f t="shared" si="5"/>
        <v/>
      </c>
      <c r="E365" s="132"/>
      <c r="F365" s="132"/>
      <c r="G365" s="133" t="str">
        <f>Pairings!B365</f>
        <v/>
      </c>
    </row>
    <row r="366" spans="1:7" x14ac:dyDescent="0.2">
      <c r="A366" s="132" t="str">
        <f>IF(ISNUMBER($G366),INDEX(PlayerDetails!$B:$B,VLOOKUP(ResultsInput!D366,TeamDeclarations!$B$3:$J$418,6+$G366)),"")</f>
        <v/>
      </c>
      <c r="B366" s="132" t="str">
        <f>IF(ISNUMBER($G366),INDEX(PlayerDetails!$B:$B,VLOOKUP(ResultsInput!E366,TeamDeclarations!$B$3:$J$418,6+$G366)),"")</f>
        <v/>
      </c>
      <c r="C366" s="132" t="str">
        <f>IF(ISNUMBER($G366),VLOOKUP(ResultsInput!C366,ResultsInput!$I$3:$L$6,4,FALSE),"")</f>
        <v/>
      </c>
      <c r="D366" s="132" t="str">
        <f t="shared" si="5"/>
        <v/>
      </c>
      <c r="E366" s="132"/>
      <c r="F366" s="132"/>
      <c r="G366" s="133" t="str">
        <f>Pairings!B366</f>
        <v/>
      </c>
    </row>
    <row r="367" spans="1:7" x14ac:dyDescent="0.2">
      <c r="A367" s="132" t="str">
        <f>IF(ISNUMBER($G367),INDEX(PlayerDetails!$B:$B,VLOOKUP(ResultsInput!D367,TeamDeclarations!$B$3:$J$418,6+$G367)),"")</f>
        <v/>
      </c>
      <c r="B367" s="132" t="str">
        <f>IF(ISNUMBER($G367),INDEX(PlayerDetails!$B:$B,VLOOKUP(ResultsInput!E367,TeamDeclarations!$B$3:$J$418,6+$G367)),"")</f>
        <v/>
      </c>
      <c r="C367" s="132" t="str">
        <f>IF(ISNUMBER($G367),VLOOKUP(ResultsInput!C367,ResultsInput!$I$3:$L$6,4,FALSE),"")</f>
        <v/>
      </c>
      <c r="D367" s="132" t="str">
        <f t="shared" si="5"/>
        <v/>
      </c>
      <c r="E367" s="132"/>
      <c r="F367" s="132"/>
      <c r="G367" s="133" t="str">
        <f>Pairings!B367</f>
        <v/>
      </c>
    </row>
    <row r="368" spans="1:7" x14ac:dyDescent="0.2">
      <c r="A368" s="132" t="str">
        <f>IF(ISNUMBER($G368),INDEX(PlayerDetails!$B:$B,VLOOKUP(ResultsInput!D368,TeamDeclarations!$B$3:$J$418,6+$G368)),"")</f>
        <v/>
      </c>
      <c r="B368" s="132" t="str">
        <f>IF(ISNUMBER($G368),INDEX(PlayerDetails!$B:$B,VLOOKUP(ResultsInput!E368,TeamDeclarations!$B$3:$J$418,6+$G368)),"")</f>
        <v/>
      </c>
      <c r="C368" s="132" t="str">
        <f>IF(ISNUMBER($G368),VLOOKUP(ResultsInput!C368,ResultsInput!$I$3:$L$6,4,FALSE),"")</f>
        <v/>
      </c>
      <c r="D368" s="132" t="str">
        <f t="shared" si="5"/>
        <v/>
      </c>
      <c r="E368" s="132"/>
      <c r="F368" s="132"/>
      <c r="G368" s="133" t="str">
        <f>Pairings!B368</f>
        <v/>
      </c>
    </row>
    <row r="369" spans="1:7" x14ac:dyDescent="0.2">
      <c r="A369" s="132" t="str">
        <f>IF(ISNUMBER($G369),INDEX(PlayerDetails!$B:$B,VLOOKUP(ResultsInput!D369,TeamDeclarations!$B$3:$J$418,6+$G369)),"")</f>
        <v/>
      </c>
      <c r="B369" s="132" t="str">
        <f>IF(ISNUMBER($G369),INDEX(PlayerDetails!$B:$B,VLOOKUP(ResultsInput!E369,TeamDeclarations!$B$3:$J$418,6+$G369)),"")</f>
        <v/>
      </c>
      <c r="C369" s="132" t="str">
        <f>IF(ISNUMBER($G369),VLOOKUP(ResultsInput!C369,ResultsInput!$I$3:$L$6,4,FALSE),"")</f>
        <v/>
      </c>
      <c r="D369" s="132" t="str">
        <f t="shared" si="5"/>
        <v/>
      </c>
      <c r="E369" s="132"/>
      <c r="F369" s="132"/>
      <c r="G369" s="133" t="str">
        <f>Pairings!B369</f>
        <v/>
      </c>
    </row>
    <row r="370" spans="1:7" x14ac:dyDescent="0.2">
      <c r="A370" s="132" t="str">
        <f>IF(ISNUMBER($G370),INDEX(PlayerDetails!$B:$B,VLOOKUP(ResultsInput!D370,TeamDeclarations!$B$3:$J$418,6+$G370)),"")</f>
        <v/>
      </c>
      <c r="B370" s="132" t="str">
        <f>IF(ISNUMBER($G370),INDEX(PlayerDetails!$B:$B,VLOOKUP(ResultsInput!E370,TeamDeclarations!$B$3:$J$418,6+$G370)),"")</f>
        <v/>
      </c>
      <c r="C370" s="132" t="str">
        <f>IF(ISNUMBER($G370),VLOOKUP(ResultsInput!C370,ResultsInput!$I$3:$L$6,4,FALSE),"")</f>
        <v/>
      </c>
      <c r="D370" s="132" t="str">
        <f t="shared" si="5"/>
        <v/>
      </c>
      <c r="E370" s="132"/>
      <c r="F370" s="132"/>
      <c r="G370" s="133" t="str">
        <f>Pairings!B370</f>
        <v/>
      </c>
    </row>
    <row r="371" spans="1:7" x14ac:dyDescent="0.2">
      <c r="A371" s="132" t="str">
        <f>IF(ISNUMBER($G371),INDEX(PlayerDetails!$B:$B,VLOOKUP(ResultsInput!D371,TeamDeclarations!$B$3:$J$418,6+$G371)),"")</f>
        <v/>
      </c>
      <c r="B371" s="132" t="str">
        <f>IF(ISNUMBER($G371),INDEX(PlayerDetails!$B:$B,VLOOKUP(ResultsInput!E371,TeamDeclarations!$B$3:$J$418,6+$G371)),"")</f>
        <v/>
      </c>
      <c r="C371" s="132" t="str">
        <f>IF(ISNUMBER($G371),VLOOKUP(ResultsInput!C371,ResultsInput!$I$3:$L$6,4,FALSE),"")</f>
        <v/>
      </c>
      <c r="D371" s="132" t="str">
        <f t="shared" si="5"/>
        <v/>
      </c>
      <c r="E371" s="132"/>
      <c r="F371" s="132"/>
      <c r="G371" s="133" t="str">
        <f>Pairings!B371</f>
        <v/>
      </c>
    </row>
    <row r="372" spans="1:7" x14ac:dyDescent="0.2">
      <c r="A372" s="132" t="str">
        <f>IF(ISNUMBER($G372),INDEX(PlayerDetails!$B:$B,VLOOKUP(ResultsInput!D372,TeamDeclarations!$B$3:$J$418,6+$G372)),"")</f>
        <v/>
      </c>
      <c r="B372" s="132" t="str">
        <f>IF(ISNUMBER($G372),INDEX(PlayerDetails!$B:$B,VLOOKUP(ResultsInput!E372,TeamDeclarations!$B$3:$J$418,6+$G372)),"")</f>
        <v/>
      </c>
      <c r="C372" s="132" t="str">
        <f>IF(ISNUMBER($G372),VLOOKUP(ResultsInput!C372,ResultsInput!$I$3:$L$6,4,FALSE),"")</f>
        <v/>
      </c>
      <c r="D372" s="132" t="str">
        <f t="shared" si="5"/>
        <v/>
      </c>
      <c r="E372" s="132"/>
      <c r="F372" s="132"/>
      <c r="G372" s="133" t="str">
        <f>Pairings!B372</f>
        <v/>
      </c>
    </row>
    <row r="373" spans="1:7" x14ac:dyDescent="0.2">
      <c r="A373" s="132" t="str">
        <f>IF(ISNUMBER($G373),INDEX(PlayerDetails!$B:$B,VLOOKUP(ResultsInput!D373,TeamDeclarations!$B$3:$J$418,6+$G373)),"")</f>
        <v/>
      </c>
      <c r="B373" s="132" t="str">
        <f>IF(ISNUMBER($G373),INDEX(PlayerDetails!$B:$B,VLOOKUP(ResultsInput!E373,TeamDeclarations!$B$3:$J$418,6+$G373)),"")</f>
        <v/>
      </c>
      <c r="C373" s="132" t="str">
        <f>IF(ISNUMBER($G373),VLOOKUP(ResultsInput!C373,ResultsInput!$I$3:$L$6,4,FALSE),"")</f>
        <v/>
      </c>
      <c r="D373" s="132" t="str">
        <f t="shared" si="5"/>
        <v/>
      </c>
      <c r="E373" s="132"/>
      <c r="F373" s="132"/>
      <c r="G373" s="133" t="str">
        <f>Pairings!B373</f>
        <v/>
      </c>
    </row>
    <row r="374" spans="1:7" x14ac:dyDescent="0.2">
      <c r="A374" s="132" t="str">
        <f>IF(ISNUMBER($G374),INDEX(PlayerDetails!$B:$B,VLOOKUP(ResultsInput!D374,TeamDeclarations!$B$3:$J$418,6+$G374)),"")</f>
        <v/>
      </c>
      <c r="B374" s="132" t="str">
        <f>IF(ISNUMBER($G374),INDEX(PlayerDetails!$B:$B,VLOOKUP(ResultsInput!E374,TeamDeclarations!$B$3:$J$418,6+$G374)),"")</f>
        <v/>
      </c>
      <c r="C374" s="132" t="str">
        <f>IF(ISNUMBER($G374),VLOOKUP(ResultsInput!C374,ResultsInput!$I$3:$L$6,4,FALSE),"")</f>
        <v/>
      </c>
      <c r="D374" s="132" t="str">
        <f t="shared" si="5"/>
        <v/>
      </c>
      <c r="E374" s="132"/>
      <c r="F374" s="132"/>
      <c r="G374" s="133" t="str">
        <f>Pairings!B374</f>
        <v/>
      </c>
    </row>
    <row r="375" spans="1:7" x14ac:dyDescent="0.2">
      <c r="A375" s="132" t="str">
        <f>IF(ISNUMBER($G375),INDEX(PlayerDetails!$B:$B,VLOOKUP(ResultsInput!D375,TeamDeclarations!$B$3:$J$418,6+$G375)),"")</f>
        <v/>
      </c>
      <c r="B375" s="132" t="str">
        <f>IF(ISNUMBER($G375),INDEX(PlayerDetails!$B:$B,VLOOKUP(ResultsInput!E375,TeamDeclarations!$B$3:$J$418,6+$G375)),"")</f>
        <v/>
      </c>
      <c r="C375" s="132" t="str">
        <f>IF(ISNUMBER($G375),VLOOKUP(ResultsInput!C375,ResultsInput!$I$3:$L$6,4,FALSE),"")</f>
        <v/>
      </c>
      <c r="D375" s="132" t="str">
        <f t="shared" si="5"/>
        <v/>
      </c>
      <c r="E375" s="132"/>
      <c r="F375" s="132"/>
      <c r="G375" s="133" t="str">
        <f>Pairings!B375</f>
        <v/>
      </c>
    </row>
    <row r="376" spans="1:7" x14ac:dyDescent="0.2">
      <c r="A376" s="132" t="str">
        <f>IF(ISNUMBER($G376),INDEX(PlayerDetails!$B:$B,VLOOKUP(ResultsInput!D376,TeamDeclarations!$B$3:$J$418,6+$G376)),"")</f>
        <v/>
      </c>
      <c r="B376" s="132" t="str">
        <f>IF(ISNUMBER($G376),INDEX(PlayerDetails!$B:$B,VLOOKUP(ResultsInput!E376,TeamDeclarations!$B$3:$J$418,6+$G376)),"")</f>
        <v/>
      </c>
      <c r="C376" s="132" t="str">
        <f>IF(ISNUMBER($G376),VLOOKUP(ResultsInput!C376,ResultsInput!$I$3:$L$6,4,FALSE),"")</f>
        <v/>
      </c>
      <c r="D376" s="132" t="str">
        <f t="shared" si="5"/>
        <v/>
      </c>
      <c r="E376" s="132"/>
      <c r="F376" s="132"/>
      <c r="G376" s="133" t="str">
        <f>Pairings!B376</f>
        <v/>
      </c>
    </row>
    <row r="377" spans="1:7" x14ac:dyDescent="0.2">
      <c r="A377" s="132" t="str">
        <f>IF(ISNUMBER($G377),INDEX(PlayerDetails!$B:$B,VLOOKUP(ResultsInput!D377,TeamDeclarations!$B$3:$J$418,6+$G377)),"")</f>
        <v/>
      </c>
      <c r="B377" s="132" t="str">
        <f>IF(ISNUMBER($G377),INDEX(PlayerDetails!$B:$B,VLOOKUP(ResultsInput!E377,TeamDeclarations!$B$3:$J$418,6+$G377)),"")</f>
        <v/>
      </c>
      <c r="C377" s="132" t="str">
        <f>IF(ISNUMBER($G377),VLOOKUP(ResultsInput!C377,ResultsInput!$I$3:$L$6,4,FALSE),"")</f>
        <v/>
      </c>
      <c r="D377" s="132" t="str">
        <f t="shared" si="5"/>
        <v/>
      </c>
      <c r="E377" s="132"/>
      <c r="F377" s="132"/>
      <c r="G377" s="133" t="str">
        <f>Pairings!B377</f>
        <v/>
      </c>
    </row>
    <row r="378" spans="1:7" x14ac:dyDescent="0.2">
      <c r="A378" s="132" t="str">
        <f>IF(ISNUMBER($G378),INDEX(PlayerDetails!$B:$B,VLOOKUP(ResultsInput!D378,TeamDeclarations!$B$3:$J$418,6+$G378)),"")</f>
        <v/>
      </c>
      <c r="B378" s="132" t="str">
        <f>IF(ISNUMBER($G378),INDEX(PlayerDetails!$B:$B,VLOOKUP(ResultsInput!E378,TeamDeclarations!$B$3:$J$418,6+$G378)),"")</f>
        <v/>
      </c>
      <c r="C378" s="132" t="str">
        <f>IF(ISNUMBER($G378),VLOOKUP(ResultsInput!C378,ResultsInput!$I$3:$L$6,4,FALSE),"")</f>
        <v/>
      </c>
      <c r="D378" s="132" t="str">
        <f t="shared" si="5"/>
        <v/>
      </c>
      <c r="E378" s="132"/>
      <c r="F378" s="132"/>
      <c r="G378" s="133" t="str">
        <f>Pairings!B378</f>
        <v/>
      </c>
    </row>
    <row r="379" spans="1:7" x14ac:dyDescent="0.2">
      <c r="A379" s="132" t="str">
        <f>IF(ISNUMBER($G379),INDEX(PlayerDetails!$B:$B,VLOOKUP(ResultsInput!D379,TeamDeclarations!$B$3:$J$418,6+$G379)),"")</f>
        <v/>
      </c>
      <c r="B379" s="132" t="str">
        <f>IF(ISNUMBER($G379),INDEX(PlayerDetails!$B:$B,VLOOKUP(ResultsInput!E379,TeamDeclarations!$B$3:$J$418,6+$G379)),"")</f>
        <v/>
      </c>
      <c r="C379" s="132" t="str">
        <f>IF(ISNUMBER($G379),VLOOKUP(ResultsInput!C379,ResultsInput!$I$3:$L$6,4,FALSE),"")</f>
        <v/>
      </c>
      <c r="D379" s="132" t="str">
        <f t="shared" si="5"/>
        <v/>
      </c>
      <c r="E379" s="132"/>
      <c r="F379" s="132"/>
      <c r="G379" s="133" t="str">
        <f>Pairings!B379</f>
        <v/>
      </c>
    </row>
    <row r="380" spans="1:7" x14ac:dyDescent="0.2">
      <c r="A380" s="132" t="str">
        <f>IF(ISNUMBER($G380),INDEX(PlayerDetails!$B:$B,VLOOKUP(ResultsInput!D380,TeamDeclarations!$B$3:$J$418,6+$G380)),"")</f>
        <v/>
      </c>
      <c r="B380" s="132" t="str">
        <f>IF(ISNUMBER($G380),INDEX(PlayerDetails!$B:$B,VLOOKUP(ResultsInput!E380,TeamDeclarations!$B$3:$J$418,6+$G380)),"")</f>
        <v/>
      </c>
      <c r="C380" s="132" t="str">
        <f>IF(ISNUMBER($G380),VLOOKUP(ResultsInput!C380,ResultsInput!$I$3:$L$6,4,FALSE),"")</f>
        <v/>
      </c>
      <c r="D380" s="132" t="str">
        <f t="shared" si="5"/>
        <v/>
      </c>
      <c r="E380" s="132"/>
      <c r="F380" s="132"/>
      <c r="G380" s="133" t="str">
        <f>Pairings!B380</f>
        <v/>
      </c>
    </row>
    <row r="381" spans="1:7" x14ac:dyDescent="0.2">
      <c r="A381" s="132" t="str">
        <f>IF(ISNUMBER($G381),INDEX(PlayerDetails!$B:$B,VLOOKUP(ResultsInput!D381,TeamDeclarations!$B$3:$J$418,6+$G381)),"")</f>
        <v/>
      </c>
      <c r="B381" s="132" t="str">
        <f>IF(ISNUMBER($G381),INDEX(PlayerDetails!$B:$B,VLOOKUP(ResultsInput!E381,TeamDeclarations!$B$3:$J$418,6+$G381)),"")</f>
        <v/>
      </c>
      <c r="C381" s="132" t="str">
        <f>IF(ISNUMBER($G381),VLOOKUP(ResultsInput!C381,ResultsInput!$I$3:$L$6,4,FALSE),"")</f>
        <v/>
      </c>
      <c r="D381" s="132" t="str">
        <f t="shared" si="5"/>
        <v/>
      </c>
      <c r="E381" s="132"/>
      <c r="F381" s="132"/>
      <c r="G381" s="133" t="str">
        <f>Pairings!B381</f>
        <v/>
      </c>
    </row>
    <row r="382" spans="1:7" x14ac:dyDescent="0.2">
      <c r="A382" s="132" t="str">
        <f>IF(ISNUMBER($G382),INDEX(PlayerDetails!$B:$B,VLOOKUP(ResultsInput!D382,TeamDeclarations!$B$3:$J$418,6+$G382)),"")</f>
        <v/>
      </c>
      <c r="B382" s="132" t="str">
        <f>IF(ISNUMBER($G382),INDEX(PlayerDetails!$B:$B,VLOOKUP(ResultsInput!E382,TeamDeclarations!$B$3:$J$418,6+$G382)),"")</f>
        <v/>
      </c>
      <c r="C382" s="132" t="str">
        <f>IF(ISNUMBER($G382),VLOOKUP(ResultsInput!C382,ResultsInput!$I$3:$L$6,4,FALSE),"")</f>
        <v/>
      </c>
      <c r="D382" s="132" t="str">
        <f t="shared" si="5"/>
        <v/>
      </c>
      <c r="E382" s="132"/>
      <c r="F382" s="132"/>
      <c r="G382" s="133" t="str">
        <f>Pairings!B382</f>
        <v/>
      </c>
    </row>
    <row r="383" spans="1:7" x14ac:dyDescent="0.2">
      <c r="A383" s="132" t="str">
        <f>IF(ISNUMBER($G383),INDEX(PlayerDetails!$B:$B,VLOOKUP(ResultsInput!D383,TeamDeclarations!$B$3:$J$418,6+$G383)),"")</f>
        <v/>
      </c>
      <c r="B383" s="132" t="str">
        <f>IF(ISNUMBER($G383),INDEX(PlayerDetails!$B:$B,VLOOKUP(ResultsInput!E383,TeamDeclarations!$B$3:$J$418,6+$G383)),"")</f>
        <v/>
      </c>
      <c r="C383" s="132" t="str">
        <f>IF(ISNUMBER($G383),VLOOKUP(ResultsInput!C383,ResultsInput!$I$3:$L$6,4,FALSE),"")</f>
        <v/>
      </c>
      <c r="D383" s="132" t="str">
        <f t="shared" si="5"/>
        <v/>
      </c>
      <c r="E383" s="132"/>
      <c r="F383" s="132"/>
      <c r="G383" s="133" t="str">
        <f>Pairings!B383</f>
        <v/>
      </c>
    </row>
    <row r="384" spans="1:7" x14ac:dyDescent="0.2">
      <c r="A384" s="132" t="str">
        <f>IF(ISNUMBER($G384),INDEX(PlayerDetails!$B:$B,VLOOKUP(ResultsInput!D384,TeamDeclarations!$B$3:$J$418,6+$G384)),"")</f>
        <v/>
      </c>
      <c r="B384" s="132" t="str">
        <f>IF(ISNUMBER($G384),INDEX(PlayerDetails!$B:$B,VLOOKUP(ResultsInput!E384,TeamDeclarations!$B$3:$J$418,6+$G384)),"")</f>
        <v/>
      </c>
      <c r="C384" s="132" t="str">
        <f>IF(ISNUMBER($G384),VLOOKUP(ResultsInput!C384,ResultsInput!$I$3:$L$6,4,FALSE),"")</f>
        <v/>
      </c>
      <c r="D384" s="132" t="str">
        <f t="shared" si="5"/>
        <v/>
      </c>
      <c r="E384" s="132"/>
      <c r="F384" s="132"/>
      <c r="G384" s="133" t="str">
        <f>Pairings!B384</f>
        <v/>
      </c>
    </row>
    <row r="385" spans="1:7" x14ac:dyDescent="0.2">
      <c r="A385" s="132" t="str">
        <f>IF(ISNUMBER($G385),INDEX(PlayerDetails!$B:$B,VLOOKUP(ResultsInput!D385,TeamDeclarations!$B$3:$J$418,6+$G385)),"")</f>
        <v/>
      </c>
      <c r="B385" s="132" t="str">
        <f>IF(ISNUMBER($G385),INDEX(PlayerDetails!$B:$B,VLOOKUP(ResultsInput!E385,TeamDeclarations!$B$3:$J$418,6+$G385)),"")</f>
        <v/>
      </c>
      <c r="C385" s="132" t="str">
        <f>IF(ISNUMBER($G385),VLOOKUP(ResultsInput!C385,ResultsInput!$I$3:$L$6,4,FALSE),"")</f>
        <v/>
      </c>
      <c r="D385" s="132" t="str">
        <f t="shared" si="5"/>
        <v/>
      </c>
      <c r="E385" s="132"/>
      <c r="F385" s="132"/>
      <c r="G385" s="133" t="str">
        <f>Pairings!B385</f>
        <v/>
      </c>
    </row>
    <row r="386" spans="1:7" x14ac:dyDescent="0.2">
      <c r="A386" s="132" t="str">
        <f>IF(ISNUMBER($G386),INDEX(PlayerDetails!$B:$B,VLOOKUP(ResultsInput!D386,TeamDeclarations!$B$3:$J$418,6+$G386)),"")</f>
        <v/>
      </c>
      <c r="B386" s="132" t="str">
        <f>IF(ISNUMBER($G386),INDEX(PlayerDetails!$B:$B,VLOOKUP(ResultsInput!E386,TeamDeclarations!$B$3:$J$418,6+$G386)),"")</f>
        <v/>
      </c>
      <c r="C386" s="132" t="str">
        <f>IF(ISNUMBER($G386),VLOOKUP(ResultsInput!C386,ResultsInput!$I$3:$L$6,4,FALSE),"")</f>
        <v/>
      </c>
      <c r="D386" s="132" t="str">
        <f t="shared" ref="D386:D449" si="6">IF(ISNUMBER($G386),"W","")</f>
        <v/>
      </c>
      <c r="E386" s="132"/>
      <c r="F386" s="132"/>
      <c r="G386" s="133" t="str">
        <f>Pairings!B386</f>
        <v/>
      </c>
    </row>
    <row r="387" spans="1:7" x14ac:dyDescent="0.2">
      <c r="A387" s="132" t="str">
        <f>IF(ISNUMBER($G387),INDEX(PlayerDetails!$B:$B,VLOOKUP(ResultsInput!D387,TeamDeclarations!$B$3:$J$418,6+$G387)),"")</f>
        <v/>
      </c>
      <c r="B387" s="132" t="str">
        <f>IF(ISNUMBER($G387),INDEX(PlayerDetails!$B:$B,VLOOKUP(ResultsInput!E387,TeamDeclarations!$B$3:$J$418,6+$G387)),"")</f>
        <v/>
      </c>
      <c r="C387" s="132" t="str">
        <f>IF(ISNUMBER($G387),VLOOKUP(ResultsInput!C387,ResultsInput!$I$3:$L$6,4,FALSE),"")</f>
        <v/>
      </c>
      <c r="D387" s="132" t="str">
        <f t="shared" si="6"/>
        <v/>
      </c>
      <c r="E387" s="132"/>
      <c r="F387" s="132"/>
      <c r="G387" s="133" t="str">
        <f>Pairings!B387</f>
        <v/>
      </c>
    </row>
    <row r="388" spans="1:7" x14ac:dyDescent="0.2">
      <c r="A388" s="132" t="str">
        <f>IF(ISNUMBER($G388),INDEX(PlayerDetails!$B:$B,VLOOKUP(ResultsInput!D388,TeamDeclarations!$B$3:$J$418,6+$G388)),"")</f>
        <v/>
      </c>
      <c r="B388" s="132" t="str">
        <f>IF(ISNUMBER($G388),INDEX(PlayerDetails!$B:$B,VLOOKUP(ResultsInput!E388,TeamDeclarations!$B$3:$J$418,6+$G388)),"")</f>
        <v/>
      </c>
      <c r="C388" s="132" t="str">
        <f>IF(ISNUMBER($G388),VLOOKUP(ResultsInput!C388,ResultsInput!$I$3:$L$6,4,FALSE),"")</f>
        <v/>
      </c>
      <c r="D388" s="132" t="str">
        <f t="shared" si="6"/>
        <v/>
      </c>
      <c r="E388" s="132"/>
      <c r="F388" s="132"/>
      <c r="G388" s="133" t="str">
        <f>Pairings!B388</f>
        <v/>
      </c>
    </row>
    <row r="389" spans="1:7" x14ac:dyDescent="0.2">
      <c r="A389" s="132" t="str">
        <f>IF(ISNUMBER($G389),INDEX(PlayerDetails!$B:$B,VLOOKUP(ResultsInput!D389,TeamDeclarations!$B$3:$J$418,6+$G389)),"")</f>
        <v/>
      </c>
      <c r="B389" s="132" t="str">
        <f>IF(ISNUMBER($G389),INDEX(PlayerDetails!$B:$B,VLOOKUP(ResultsInput!E389,TeamDeclarations!$B$3:$J$418,6+$G389)),"")</f>
        <v/>
      </c>
      <c r="C389" s="132" t="str">
        <f>IF(ISNUMBER($G389),VLOOKUP(ResultsInput!C389,ResultsInput!$I$3:$L$6,4,FALSE),"")</f>
        <v/>
      </c>
      <c r="D389" s="132" t="str">
        <f t="shared" si="6"/>
        <v/>
      </c>
      <c r="E389" s="132"/>
      <c r="F389" s="132"/>
      <c r="G389" s="133" t="str">
        <f>Pairings!B389</f>
        <v/>
      </c>
    </row>
    <row r="390" spans="1:7" x14ac:dyDescent="0.2">
      <c r="A390" s="132" t="str">
        <f>IF(ISNUMBER($G390),INDEX(PlayerDetails!$B:$B,VLOOKUP(ResultsInput!D390,TeamDeclarations!$B$3:$J$418,6+$G390)),"")</f>
        <v/>
      </c>
      <c r="B390" s="132" t="str">
        <f>IF(ISNUMBER($G390),INDEX(PlayerDetails!$B:$B,VLOOKUP(ResultsInput!E390,TeamDeclarations!$B$3:$J$418,6+$G390)),"")</f>
        <v/>
      </c>
      <c r="C390" s="132" t="str">
        <f>IF(ISNUMBER($G390),VLOOKUP(ResultsInput!C390,ResultsInput!$I$3:$L$6,4,FALSE),"")</f>
        <v/>
      </c>
      <c r="D390" s="132" t="str">
        <f t="shared" si="6"/>
        <v/>
      </c>
      <c r="E390" s="132"/>
      <c r="F390" s="132"/>
      <c r="G390" s="133" t="str">
        <f>Pairings!B390</f>
        <v/>
      </c>
    </row>
    <row r="391" spans="1:7" x14ac:dyDescent="0.2">
      <c r="A391" s="132" t="str">
        <f>IF(ISNUMBER($G391),INDEX(PlayerDetails!$B:$B,VLOOKUP(ResultsInput!D391,TeamDeclarations!$B$3:$J$418,6+$G391)),"")</f>
        <v/>
      </c>
      <c r="B391" s="132" t="str">
        <f>IF(ISNUMBER($G391),INDEX(PlayerDetails!$B:$B,VLOOKUP(ResultsInput!E391,TeamDeclarations!$B$3:$J$418,6+$G391)),"")</f>
        <v/>
      </c>
      <c r="C391" s="132" t="str">
        <f>IF(ISNUMBER($G391),VLOOKUP(ResultsInput!C391,ResultsInput!$I$3:$L$6,4,FALSE),"")</f>
        <v/>
      </c>
      <c r="D391" s="132" t="str">
        <f t="shared" si="6"/>
        <v/>
      </c>
      <c r="E391" s="132"/>
      <c r="F391" s="132"/>
      <c r="G391" s="133" t="str">
        <f>Pairings!B391</f>
        <v/>
      </c>
    </row>
    <row r="392" spans="1:7" x14ac:dyDescent="0.2">
      <c r="A392" s="132" t="str">
        <f>IF(ISNUMBER($G392),INDEX(PlayerDetails!$B:$B,VLOOKUP(ResultsInput!D392,TeamDeclarations!$B$3:$J$418,6+$G392)),"")</f>
        <v/>
      </c>
      <c r="B392" s="132" t="str">
        <f>IF(ISNUMBER($G392),INDEX(PlayerDetails!$B:$B,VLOOKUP(ResultsInput!E392,TeamDeclarations!$B$3:$J$418,6+$G392)),"")</f>
        <v/>
      </c>
      <c r="C392" s="132" t="str">
        <f>IF(ISNUMBER($G392),VLOOKUP(ResultsInput!C392,ResultsInput!$I$3:$L$6,4,FALSE),"")</f>
        <v/>
      </c>
      <c r="D392" s="132" t="str">
        <f t="shared" si="6"/>
        <v/>
      </c>
      <c r="E392" s="132"/>
      <c r="F392" s="132"/>
      <c r="G392" s="133" t="str">
        <f>Pairings!B392</f>
        <v/>
      </c>
    </row>
    <row r="393" spans="1:7" x14ac:dyDescent="0.2">
      <c r="A393" s="132" t="str">
        <f>IF(ISNUMBER($G393),INDEX(PlayerDetails!$B:$B,VLOOKUP(ResultsInput!D393,TeamDeclarations!$B$3:$J$418,6+$G393)),"")</f>
        <v/>
      </c>
      <c r="B393" s="132" t="str">
        <f>IF(ISNUMBER($G393),INDEX(PlayerDetails!$B:$B,VLOOKUP(ResultsInput!E393,TeamDeclarations!$B$3:$J$418,6+$G393)),"")</f>
        <v/>
      </c>
      <c r="C393" s="132" t="str">
        <f>IF(ISNUMBER($G393),VLOOKUP(ResultsInput!C393,ResultsInput!$I$3:$L$6,4,FALSE),"")</f>
        <v/>
      </c>
      <c r="D393" s="132" t="str">
        <f t="shared" si="6"/>
        <v/>
      </c>
      <c r="E393" s="132"/>
      <c r="F393" s="132"/>
      <c r="G393" s="133" t="str">
        <f>Pairings!B393</f>
        <v/>
      </c>
    </row>
    <row r="394" spans="1:7" x14ac:dyDescent="0.2">
      <c r="A394" s="132" t="str">
        <f>IF(ISNUMBER($G394),INDEX(PlayerDetails!$B:$B,VLOOKUP(ResultsInput!D394,TeamDeclarations!$B$3:$J$418,6+$G394)),"")</f>
        <v/>
      </c>
      <c r="B394" s="132" t="str">
        <f>IF(ISNUMBER($G394),INDEX(PlayerDetails!$B:$B,VLOOKUP(ResultsInput!E394,TeamDeclarations!$B$3:$J$418,6+$G394)),"")</f>
        <v/>
      </c>
      <c r="C394" s="132" t="str">
        <f>IF(ISNUMBER($G394),VLOOKUP(ResultsInput!C394,ResultsInput!$I$3:$L$6,4,FALSE),"")</f>
        <v/>
      </c>
      <c r="D394" s="132" t="str">
        <f t="shared" si="6"/>
        <v/>
      </c>
      <c r="E394" s="132"/>
      <c r="F394" s="132"/>
      <c r="G394" s="133" t="str">
        <f>Pairings!B394</f>
        <v/>
      </c>
    </row>
    <row r="395" spans="1:7" x14ac:dyDescent="0.2">
      <c r="A395" s="132" t="str">
        <f>IF(ISNUMBER($G395),INDEX(PlayerDetails!$B:$B,VLOOKUP(ResultsInput!D395,TeamDeclarations!$B$3:$J$418,6+$G395)),"")</f>
        <v/>
      </c>
      <c r="B395" s="132" t="str">
        <f>IF(ISNUMBER($G395),INDEX(PlayerDetails!$B:$B,VLOOKUP(ResultsInput!E395,TeamDeclarations!$B$3:$J$418,6+$G395)),"")</f>
        <v/>
      </c>
      <c r="C395" s="132" t="str">
        <f>IF(ISNUMBER($G395),VLOOKUP(ResultsInput!C395,ResultsInput!$I$3:$L$6,4,FALSE),"")</f>
        <v/>
      </c>
      <c r="D395" s="132" t="str">
        <f t="shared" si="6"/>
        <v/>
      </c>
      <c r="E395" s="132"/>
      <c r="F395" s="132"/>
      <c r="G395" s="133" t="str">
        <f>Pairings!B395</f>
        <v/>
      </c>
    </row>
    <row r="396" spans="1:7" x14ac:dyDescent="0.2">
      <c r="A396" s="132" t="str">
        <f>IF(ISNUMBER($G396),INDEX(PlayerDetails!$B:$B,VLOOKUP(ResultsInput!D396,TeamDeclarations!$B$3:$J$418,6+$G396)),"")</f>
        <v/>
      </c>
      <c r="B396" s="132" t="str">
        <f>IF(ISNUMBER($G396),INDEX(PlayerDetails!$B:$B,VLOOKUP(ResultsInput!E396,TeamDeclarations!$B$3:$J$418,6+$G396)),"")</f>
        <v/>
      </c>
      <c r="C396" s="132" t="str">
        <f>IF(ISNUMBER($G396),VLOOKUP(ResultsInput!C396,ResultsInput!$I$3:$L$6,4,FALSE),"")</f>
        <v/>
      </c>
      <c r="D396" s="132" t="str">
        <f t="shared" si="6"/>
        <v/>
      </c>
      <c r="E396" s="132"/>
      <c r="F396" s="132"/>
      <c r="G396" s="133" t="str">
        <f>Pairings!B396</f>
        <v/>
      </c>
    </row>
    <row r="397" spans="1:7" x14ac:dyDescent="0.2">
      <c r="A397" s="132" t="str">
        <f>IF(ISNUMBER($G397),INDEX(PlayerDetails!$B:$B,VLOOKUP(ResultsInput!D397,TeamDeclarations!$B$3:$J$418,6+$G397)),"")</f>
        <v/>
      </c>
      <c r="B397" s="132" t="str">
        <f>IF(ISNUMBER($G397),INDEX(PlayerDetails!$B:$B,VLOOKUP(ResultsInput!E397,TeamDeclarations!$B$3:$J$418,6+$G397)),"")</f>
        <v/>
      </c>
      <c r="C397" s="132" t="str">
        <f>IF(ISNUMBER($G397),VLOOKUP(ResultsInput!C397,ResultsInput!$I$3:$L$6,4,FALSE),"")</f>
        <v/>
      </c>
      <c r="D397" s="132" t="str">
        <f t="shared" si="6"/>
        <v/>
      </c>
      <c r="E397" s="132"/>
      <c r="F397" s="132"/>
      <c r="G397" s="133" t="str">
        <f>Pairings!B397</f>
        <v/>
      </c>
    </row>
    <row r="398" spans="1:7" x14ac:dyDescent="0.2">
      <c r="A398" s="132" t="str">
        <f>IF(ISNUMBER($G398),INDEX(PlayerDetails!$B:$B,VLOOKUP(ResultsInput!D398,TeamDeclarations!$B$3:$J$418,6+$G398)),"")</f>
        <v/>
      </c>
      <c r="B398" s="132" t="str">
        <f>IF(ISNUMBER($G398),INDEX(PlayerDetails!$B:$B,VLOOKUP(ResultsInput!E398,TeamDeclarations!$B$3:$J$418,6+$G398)),"")</f>
        <v/>
      </c>
      <c r="C398" s="132" t="str">
        <f>IF(ISNUMBER($G398),VLOOKUP(ResultsInput!C398,ResultsInput!$I$3:$L$6,4,FALSE),"")</f>
        <v/>
      </c>
      <c r="D398" s="132" t="str">
        <f t="shared" si="6"/>
        <v/>
      </c>
      <c r="E398" s="132"/>
      <c r="F398" s="132"/>
      <c r="G398" s="133" t="str">
        <f>Pairings!B398</f>
        <v/>
      </c>
    </row>
    <row r="399" spans="1:7" x14ac:dyDescent="0.2">
      <c r="A399" s="132" t="str">
        <f>IF(ISNUMBER($G399),INDEX(PlayerDetails!$B:$B,VLOOKUP(ResultsInput!D399,TeamDeclarations!$B$3:$J$418,6+$G399)),"")</f>
        <v/>
      </c>
      <c r="B399" s="132" t="str">
        <f>IF(ISNUMBER($G399),INDEX(PlayerDetails!$B:$B,VLOOKUP(ResultsInput!E399,TeamDeclarations!$B$3:$J$418,6+$G399)),"")</f>
        <v/>
      </c>
      <c r="C399" s="132" t="str">
        <f>IF(ISNUMBER($G399),VLOOKUP(ResultsInput!C399,ResultsInput!$I$3:$L$6,4,FALSE),"")</f>
        <v/>
      </c>
      <c r="D399" s="132" t="str">
        <f t="shared" si="6"/>
        <v/>
      </c>
      <c r="E399" s="132"/>
      <c r="F399" s="132"/>
      <c r="G399" s="133" t="str">
        <f>Pairings!B399</f>
        <v/>
      </c>
    </row>
    <row r="400" spans="1:7" x14ac:dyDescent="0.2">
      <c r="A400" s="132" t="str">
        <f>IF(ISNUMBER($G400),INDEX(PlayerDetails!$B:$B,VLOOKUP(ResultsInput!D400,TeamDeclarations!$B$3:$J$418,6+$G400)),"")</f>
        <v/>
      </c>
      <c r="B400" s="132" t="str">
        <f>IF(ISNUMBER($G400),INDEX(PlayerDetails!$B:$B,VLOOKUP(ResultsInput!E400,TeamDeclarations!$B$3:$J$418,6+$G400)),"")</f>
        <v/>
      </c>
      <c r="C400" s="132" t="str">
        <f>IF(ISNUMBER($G400),VLOOKUP(ResultsInput!C400,ResultsInput!$I$3:$L$6,4,FALSE),"")</f>
        <v/>
      </c>
      <c r="D400" s="132" t="str">
        <f t="shared" si="6"/>
        <v/>
      </c>
      <c r="E400" s="132"/>
      <c r="F400" s="132"/>
      <c r="G400" s="133" t="str">
        <f>Pairings!B400</f>
        <v/>
      </c>
    </row>
    <row r="401" spans="1:7" x14ac:dyDescent="0.2">
      <c r="A401" s="132" t="str">
        <f>IF(ISNUMBER($G401),INDEX(PlayerDetails!$B:$B,VLOOKUP(ResultsInput!D401,TeamDeclarations!$B$3:$J$418,6+$G401)),"")</f>
        <v/>
      </c>
      <c r="B401" s="132" t="str">
        <f>IF(ISNUMBER($G401),INDEX(PlayerDetails!$B:$B,VLOOKUP(ResultsInput!E401,TeamDeclarations!$B$3:$J$418,6+$G401)),"")</f>
        <v/>
      </c>
      <c r="C401" s="132" t="str">
        <f>IF(ISNUMBER($G401),VLOOKUP(ResultsInput!C401,ResultsInput!$I$3:$L$6,4,FALSE),"")</f>
        <v/>
      </c>
      <c r="D401" s="132" t="str">
        <f t="shared" si="6"/>
        <v/>
      </c>
      <c r="E401" s="132"/>
      <c r="F401" s="132"/>
      <c r="G401" s="133" t="str">
        <f>Pairings!B401</f>
        <v/>
      </c>
    </row>
    <row r="402" spans="1:7" x14ac:dyDescent="0.2">
      <c r="A402" s="132" t="str">
        <f>IF(ISNUMBER($G402),INDEX(PlayerDetails!$B:$B,VLOOKUP(ResultsInput!D402,TeamDeclarations!$B$3:$J$418,6+$G402)),"")</f>
        <v/>
      </c>
      <c r="B402" s="132" t="str">
        <f>IF(ISNUMBER($G402),INDEX(PlayerDetails!$B:$B,VLOOKUP(ResultsInput!E402,TeamDeclarations!$B$3:$J$418,6+$G402)),"")</f>
        <v/>
      </c>
      <c r="C402" s="132" t="str">
        <f>IF(ISNUMBER($G402),VLOOKUP(ResultsInput!C402,ResultsInput!$I$3:$L$6,4,FALSE),"")</f>
        <v/>
      </c>
      <c r="D402" s="132" t="str">
        <f t="shared" si="6"/>
        <v/>
      </c>
      <c r="E402" s="132"/>
      <c r="F402" s="132"/>
      <c r="G402" s="133" t="str">
        <f>Pairings!B402</f>
        <v/>
      </c>
    </row>
    <row r="403" spans="1:7" x14ac:dyDescent="0.2">
      <c r="A403" s="132" t="str">
        <f>IF(ISNUMBER($G403),INDEX(PlayerDetails!$B:$B,VLOOKUP(ResultsInput!D403,TeamDeclarations!$B$3:$J$418,6+$G403)),"")</f>
        <v/>
      </c>
      <c r="B403" s="132" t="str">
        <f>IF(ISNUMBER($G403),INDEX(PlayerDetails!$B:$B,VLOOKUP(ResultsInput!E403,TeamDeclarations!$B$3:$J$418,6+$G403)),"")</f>
        <v/>
      </c>
      <c r="C403" s="132" t="str">
        <f>IF(ISNUMBER($G403),VLOOKUP(ResultsInput!C403,ResultsInput!$I$3:$L$6,4,FALSE),"")</f>
        <v/>
      </c>
      <c r="D403" s="132" t="str">
        <f t="shared" si="6"/>
        <v/>
      </c>
      <c r="E403" s="132"/>
      <c r="F403" s="132"/>
      <c r="G403" s="133" t="str">
        <f>Pairings!B403</f>
        <v/>
      </c>
    </row>
    <row r="404" spans="1:7" x14ac:dyDescent="0.2">
      <c r="A404" s="132" t="str">
        <f>IF(ISNUMBER($G404),INDEX(PlayerDetails!$B:$B,VLOOKUP(ResultsInput!D404,TeamDeclarations!$B$3:$J$418,6+$G404)),"")</f>
        <v/>
      </c>
      <c r="B404" s="132" t="str">
        <f>IF(ISNUMBER($G404),INDEX(PlayerDetails!$B:$B,VLOOKUP(ResultsInput!E404,TeamDeclarations!$B$3:$J$418,6+$G404)),"")</f>
        <v/>
      </c>
      <c r="C404" s="132" t="str">
        <f>IF(ISNUMBER($G404),VLOOKUP(ResultsInput!C404,ResultsInput!$I$3:$L$6,4,FALSE),"")</f>
        <v/>
      </c>
      <c r="D404" s="132" t="str">
        <f t="shared" si="6"/>
        <v/>
      </c>
      <c r="E404" s="132"/>
      <c r="F404" s="132"/>
      <c r="G404" s="133" t="str">
        <f>Pairings!B404</f>
        <v/>
      </c>
    </row>
    <row r="405" spans="1:7" x14ac:dyDescent="0.2">
      <c r="A405" s="132" t="str">
        <f>IF(ISNUMBER($G405),INDEX(PlayerDetails!$B:$B,VLOOKUP(ResultsInput!D405,TeamDeclarations!$B$3:$J$418,6+$G405)),"")</f>
        <v/>
      </c>
      <c r="B405" s="132" t="str">
        <f>IF(ISNUMBER($G405),INDEX(PlayerDetails!$B:$B,VLOOKUP(ResultsInput!E405,TeamDeclarations!$B$3:$J$418,6+$G405)),"")</f>
        <v/>
      </c>
      <c r="C405" s="132" t="str">
        <f>IF(ISNUMBER($G405),VLOOKUP(ResultsInput!C405,ResultsInput!$I$3:$L$6,4,FALSE),"")</f>
        <v/>
      </c>
      <c r="D405" s="132" t="str">
        <f t="shared" si="6"/>
        <v/>
      </c>
      <c r="E405" s="132"/>
      <c r="F405" s="132"/>
      <c r="G405" s="133" t="str">
        <f>Pairings!B405</f>
        <v/>
      </c>
    </row>
    <row r="406" spans="1:7" x14ac:dyDescent="0.2">
      <c r="A406" s="132" t="str">
        <f>IF(ISNUMBER($G406),INDEX(PlayerDetails!$B:$B,VLOOKUP(ResultsInput!D406,TeamDeclarations!$B$3:$J$418,6+$G406)),"")</f>
        <v/>
      </c>
      <c r="B406" s="132" t="str">
        <f>IF(ISNUMBER($G406),INDEX(PlayerDetails!$B:$B,VLOOKUP(ResultsInput!E406,TeamDeclarations!$B$3:$J$418,6+$G406)),"")</f>
        <v/>
      </c>
      <c r="C406" s="132" t="str">
        <f>IF(ISNUMBER($G406),VLOOKUP(ResultsInput!C406,ResultsInput!$I$3:$L$6,4,FALSE),"")</f>
        <v/>
      </c>
      <c r="D406" s="132" t="str">
        <f t="shared" si="6"/>
        <v/>
      </c>
      <c r="E406" s="132"/>
      <c r="F406" s="132"/>
      <c r="G406" s="133" t="str">
        <f>Pairings!B406</f>
        <v/>
      </c>
    </row>
    <row r="407" spans="1:7" x14ac:dyDescent="0.2">
      <c r="A407" s="132" t="str">
        <f>IF(ISNUMBER($G407),INDEX(PlayerDetails!$B:$B,VLOOKUP(ResultsInput!D407,TeamDeclarations!$B$3:$J$418,6+$G407)),"")</f>
        <v/>
      </c>
      <c r="B407" s="132" t="str">
        <f>IF(ISNUMBER($G407),INDEX(PlayerDetails!$B:$B,VLOOKUP(ResultsInput!E407,TeamDeclarations!$B$3:$J$418,6+$G407)),"")</f>
        <v/>
      </c>
      <c r="C407" s="132" t="str">
        <f>IF(ISNUMBER($G407),VLOOKUP(ResultsInput!C407,ResultsInput!$I$3:$L$6,4,FALSE),"")</f>
        <v/>
      </c>
      <c r="D407" s="132" t="str">
        <f t="shared" si="6"/>
        <v/>
      </c>
      <c r="E407" s="132"/>
      <c r="F407" s="132"/>
      <c r="G407" s="133" t="str">
        <f>Pairings!B407</f>
        <v/>
      </c>
    </row>
    <row r="408" spans="1:7" x14ac:dyDescent="0.2">
      <c r="A408" s="132" t="str">
        <f>IF(ISNUMBER($G408),INDEX(PlayerDetails!$B:$B,VLOOKUP(ResultsInput!D408,TeamDeclarations!$B$3:$J$418,6+$G408)),"")</f>
        <v/>
      </c>
      <c r="B408" s="132" t="str">
        <f>IF(ISNUMBER($G408),INDEX(PlayerDetails!$B:$B,VLOOKUP(ResultsInput!E408,TeamDeclarations!$B$3:$J$418,6+$G408)),"")</f>
        <v/>
      </c>
      <c r="C408" s="132" t="str">
        <f>IF(ISNUMBER($G408),VLOOKUP(ResultsInput!C408,ResultsInput!$I$3:$L$6,4,FALSE),"")</f>
        <v/>
      </c>
      <c r="D408" s="132" t="str">
        <f t="shared" si="6"/>
        <v/>
      </c>
      <c r="E408" s="132"/>
      <c r="F408" s="132"/>
      <c r="G408" s="133" t="str">
        <f>Pairings!B408</f>
        <v/>
      </c>
    </row>
    <row r="409" spans="1:7" x14ac:dyDescent="0.2">
      <c r="A409" s="132" t="str">
        <f>IF(ISNUMBER($G409),INDEX(PlayerDetails!$B:$B,VLOOKUP(ResultsInput!D409,TeamDeclarations!$B$3:$J$418,6+$G409)),"")</f>
        <v/>
      </c>
      <c r="B409" s="132" t="str">
        <f>IF(ISNUMBER($G409),INDEX(PlayerDetails!$B:$B,VLOOKUP(ResultsInput!E409,TeamDeclarations!$B$3:$J$418,6+$G409)),"")</f>
        <v/>
      </c>
      <c r="C409" s="132" t="str">
        <f>IF(ISNUMBER($G409),VLOOKUP(ResultsInput!C409,ResultsInput!$I$3:$L$6,4,FALSE),"")</f>
        <v/>
      </c>
      <c r="D409" s="132" t="str">
        <f t="shared" si="6"/>
        <v/>
      </c>
      <c r="E409" s="132"/>
      <c r="F409" s="132"/>
      <c r="G409" s="133" t="str">
        <f>Pairings!B409</f>
        <v/>
      </c>
    </row>
    <row r="410" spans="1:7" x14ac:dyDescent="0.2">
      <c r="A410" s="132" t="str">
        <f>IF(ISNUMBER($G410),INDEX(PlayerDetails!$B:$B,VLOOKUP(ResultsInput!D410,TeamDeclarations!$B$3:$J$418,6+$G410)),"")</f>
        <v/>
      </c>
      <c r="B410" s="132" t="str">
        <f>IF(ISNUMBER($G410),INDEX(PlayerDetails!$B:$B,VLOOKUP(ResultsInput!E410,TeamDeclarations!$B$3:$J$418,6+$G410)),"")</f>
        <v/>
      </c>
      <c r="C410" s="132" t="str">
        <f>IF(ISNUMBER($G410),VLOOKUP(ResultsInput!C410,ResultsInput!$I$3:$L$6,4,FALSE),"")</f>
        <v/>
      </c>
      <c r="D410" s="132" t="str">
        <f t="shared" si="6"/>
        <v/>
      </c>
      <c r="E410" s="132"/>
      <c r="F410" s="132"/>
      <c r="G410" s="133" t="str">
        <f>Pairings!B410</f>
        <v/>
      </c>
    </row>
    <row r="411" spans="1:7" x14ac:dyDescent="0.2">
      <c r="A411" s="132" t="str">
        <f>IF(ISNUMBER($G411),INDEX(PlayerDetails!$B:$B,VLOOKUP(ResultsInput!D411,TeamDeclarations!$B$3:$J$418,6+$G411)),"")</f>
        <v/>
      </c>
      <c r="B411" s="132" t="str">
        <f>IF(ISNUMBER($G411),INDEX(PlayerDetails!$B:$B,VLOOKUP(ResultsInput!E411,TeamDeclarations!$B$3:$J$418,6+$G411)),"")</f>
        <v/>
      </c>
      <c r="C411" s="132" t="str">
        <f>IF(ISNUMBER($G411),VLOOKUP(ResultsInput!C411,ResultsInput!$I$3:$L$6,4,FALSE),"")</f>
        <v/>
      </c>
      <c r="D411" s="132" t="str">
        <f t="shared" si="6"/>
        <v/>
      </c>
      <c r="E411" s="132"/>
      <c r="F411" s="132"/>
      <c r="G411" s="133" t="str">
        <f>Pairings!B411</f>
        <v/>
      </c>
    </row>
    <row r="412" spans="1:7" x14ac:dyDescent="0.2">
      <c r="A412" s="132" t="str">
        <f>IF(ISNUMBER($G412),INDEX(PlayerDetails!$B:$B,VLOOKUP(ResultsInput!D412,TeamDeclarations!$B$3:$J$418,6+$G412)),"")</f>
        <v/>
      </c>
      <c r="B412" s="132" t="str">
        <f>IF(ISNUMBER($G412),INDEX(PlayerDetails!$B:$B,VLOOKUP(ResultsInput!E412,TeamDeclarations!$B$3:$J$418,6+$G412)),"")</f>
        <v/>
      </c>
      <c r="C412" s="132" t="str">
        <f>IF(ISNUMBER($G412),VLOOKUP(ResultsInput!C412,ResultsInput!$I$3:$L$6,4,FALSE),"")</f>
        <v/>
      </c>
      <c r="D412" s="132" t="str">
        <f t="shared" si="6"/>
        <v/>
      </c>
      <c r="E412" s="132"/>
      <c r="F412" s="132"/>
      <c r="G412" s="133" t="str">
        <f>Pairings!B412</f>
        <v/>
      </c>
    </row>
    <row r="413" spans="1:7" x14ac:dyDescent="0.2">
      <c r="A413" s="132" t="str">
        <f>IF(ISNUMBER($G413),INDEX(PlayerDetails!$B:$B,VLOOKUP(ResultsInput!D413,TeamDeclarations!$B$3:$J$418,6+$G413)),"")</f>
        <v/>
      </c>
      <c r="B413" s="132" t="str">
        <f>IF(ISNUMBER($G413),INDEX(PlayerDetails!$B:$B,VLOOKUP(ResultsInput!E413,TeamDeclarations!$B$3:$J$418,6+$G413)),"")</f>
        <v/>
      </c>
      <c r="C413" s="132" t="str">
        <f>IF(ISNUMBER($G413),VLOOKUP(ResultsInput!C413,ResultsInput!$I$3:$L$6,4,FALSE),"")</f>
        <v/>
      </c>
      <c r="D413" s="132" t="str">
        <f t="shared" si="6"/>
        <v/>
      </c>
      <c r="E413" s="132"/>
      <c r="F413" s="132"/>
      <c r="G413" s="133" t="str">
        <f>Pairings!B413</f>
        <v/>
      </c>
    </row>
    <row r="414" spans="1:7" x14ac:dyDescent="0.2">
      <c r="A414" s="132" t="str">
        <f>IF(ISNUMBER($G414),INDEX(PlayerDetails!$B:$B,VLOOKUP(ResultsInput!D414,TeamDeclarations!$B$3:$J$418,6+$G414)),"")</f>
        <v/>
      </c>
      <c r="B414" s="132" t="str">
        <f>IF(ISNUMBER($G414),INDEX(PlayerDetails!$B:$B,VLOOKUP(ResultsInput!E414,TeamDeclarations!$B$3:$J$418,6+$G414)),"")</f>
        <v/>
      </c>
      <c r="C414" s="132" t="str">
        <f>IF(ISNUMBER($G414),VLOOKUP(ResultsInput!C414,ResultsInput!$I$3:$L$6,4,FALSE),"")</f>
        <v/>
      </c>
      <c r="D414" s="132" t="str">
        <f t="shared" si="6"/>
        <v/>
      </c>
      <c r="E414" s="132"/>
      <c r="F414" s="132"/>
      <c r="G414" s="133" t="str">
        <f>Pairings!B414</f>
        <v/>
      </c>
    </row>
    <row r="415" spans="1:7" x14ac:dyDescent="0.2">
      <c r="A415" s="132" t="str">
        <f>IF(ISNUMBER($G415),INDEX(PlayerDetails!$B:$B,VLOOKUP(ResultsInput!D415,TeamDeclarations!$B$3:$J$418,6+$G415)),"")</f>
        <v/>
      </c>
      <c r="B415" s="132" t="str">
        <f>IF(ISNUMBER($G415),INDEX(PlayerDetails!$B:$B,VLOOKUP(ResultsInput!E415,TeamDeclarations!$B$3:$J$418,6+$G415)),"")</f>
        <v/>
      </c>
      <c r="C415" s="132" t="str">
        <f>IF(ISNUMBER($G415),VLOOKUP(ResultsInput!C415,ResultsInput!$I$3:$L$6,4,FALSE),"")</f>
        <v/>
      </c>
      <c r="D415" s="132" t="str">
        <f t="shared" si="6"/>
        <v/>
      </c>
      <c r="E415" s="132"/>
      <c r="F415" s="132"/>
      <c r="G415" s="133" t="str">
        <f>Pairings!B415</f>
        <v/>
      </c>
    </row>
    <row r="416" spans="1:7" x14ac:dyDescent="0.2">
      <c r="A416" s="132" t="str">
        <f>IF(ISNUMBER($G416),INDEX(PlayerDetails!$B:$B,VLOOKUP(ResultsInput!D416,TeamDeclarations!$B$3:$J$418,6+$G416)),"")</f>
        <v/>
      </c>
      <c r="B416" s="132" t="str">
        <f>IF(ISNUMBER($G416),INDEX(PlayerDetails!$B:$B,VLOOKUP(ResultsInput!E416,TeamDeclarations!$B$3:$J$418,6+$G416)),"")</f>
        <v/>
      </c>
      <c r="C416" s="132" t="str">
        <f>IF(ISNUMBER($G416),VLOOKUP(ResultsInput!C416,ResultsInput!$I$3:$L$6,4,FALSE),"")</f>
        <v/>
      </c>
      <c r="D416" s="132" t="str">
        <f t="shared" si="6"/>
        <v/>
      </c>
      <c r="E416" s="132"/>
      <c r="F416" s="132"/>
      <c r="G416" s="133" t="str">
        <f>Pairings!B416</f>
        <v/>
      </c>
    </row>
    <row r="417" spans="1:7" x14ac:dyDescent="0.2">
      <c r="A417" s="132" t="str">
        <f>IF(ISNUMBER($G417),INDEX(PlayerDetails!$B:$B,VLOOKUP(ResultsInput!D417,TeamDeclarations!$B$3:$J$418,6+$G417)),"")</f>
        <v/>
      </c>
      <c r="B417" s="132" t="str">
        <f>IF(ISNUMBER($G417),INDEX(PlayerDetails!$B:$B,VLOOKUP(ResultsInput!E417,TeamDeclarations!$B$3:$J$418,6+$G417)),"")</f>
        <v/>
      </c>
      <c r="C417" s="132" t="str">
        <f>IF(ISNUMBER($G417),VLOOKUP(ResultsInput!C417,ResultsInput!$I$3:$L$6,4,FALSE),"")</f>
        <v/>
      </c>
      <c r="D417" s="132" t="str">
        <f t="shared" si="6"/>
        <v/>
      </c>
      <c r="E417" s="132"/>
      <c r="F417" s="132"/>
      <c r="G417" s="133" t="str">
        <f>Pairings!B417</f>
        <v/>
      </c>
    </row>
    <row r="418" spans="1:7" x14ac:dyDescent="0.2">
      <c r="A418" s="132" t="str">
        <f>IF(ISNUMBER($G418),INDEX(PlayerDetails!$B:$B,VLOOKUP(ResultsInput!D418,TeamDeclarations!$B$3:$J$418,6+$G418)),"")</f>
        <v/>
      </c>
      <c r="B418" s="132" t="str">
        <f>IF(ISNUMBER($G418),INDEX(PlayerDetails!$B:$B,VLOOKUP(ResultsInput!E418,TeamDeclarations!$B$3:$J$418,6+$G418)),"")</f>
        <v/>
      </c>
      <c r="C418" s="132" t="str">
        <f>IF(ISNUMBER($G418),VLOOKUP(ResultsInput!C418,ResultsInput!$I$3:$L$6,4,FALSE),"")</f>
        <v/>
      </c>
      <c r="D418" s="132" t="str">
        <f t="shared" si="6"/>
        <v/>
      </c>
      <c r="E418" s="132"/>
      <c r="F418" s="132"/>
      <c r="G418" s="133" t="str">
        <f>Pairings!B418</f>
        <v/>
      </c>
    </row>
    <row r="419" spans="1:7" x14ac:dyDescent="0.2">
      <c r="A419" s="132" t="str">
        <f>IF(ISNUMBER($G419),INDEX(PlayerDetails!$B:$B,VLOOKUP(ResultsInput!D419,TeamDeclarations!$B$3:$J$418,6+$G419)),"")</f>
        <v/>
      </c>
      <c r="B419" s="132" t="str">
        <f>IF(ISNUMBER($G419),INDEX(PlayerDetails!$B:$B,VLOOKUP(ResultsInput!E419,TeamDeclarations!$B$3:$J$418,6+$G419)),"")</f>
        <v/>
      </c>
      <c r="C419" s="132" t="str">
        <f>IF(ISNUMBER($G419),VLOOKUP(ResultsInput!C419,ResultsInput!$I$3:$L$6,4,FALSE),"")</f>
        <v/>
      </c>
      <c r="D419" s="132" t="str">
        <f t="shared" si="6"/>
        <v/>
      </c>
      <c r="E419" s="132"/>
      <c r="F419" s="132"/>
      <c r="G419" s="133" t="str">
        <f>Pairings!B419</f>
        <v/>
      </c>
    </row>
    <row r="420" spans="1:7" x14ac:dyDescent="0.2">
      <c r="A420" s="132" t="str">
        <f>IF(ISNUMBER($G420),INDEX(PlayerDetails!$B:$B,VLOOKUP(ResultsInput!D420,TeamDeclarations!$B$3:$J$418,6+$G420)),"")</f>
        <v/>
      </c>
      <c r="B420" s="132" t="str">
        <f>IF(ISNUMBER($G420),INDEX(PlayerDetails!$B:$B,VLOOKUP(ResultsInput!E420,TeamDeclarations!$B$3:$J$418,6+$G420)),"")</f>
        <v/>
      </c>
      <c r="C420" s="132" t="str">
        <f>IF(ISNUMBER($G420),VLOOKUP(ResultsInput!C420,ResultsInput!$I$3:$L$6,4,FALSE),"")</f>
        <v/>
      </c>
      <c r="D420" s="132" t="str">
        <f t="shared" si="6"/>
        <v/>
      </c>
      <c r="E420" s="132"/>
      <c r="F420" s="132"/>
      <c r="G420" s="133" t="str">
        <f>Pairings!B420</f>
        <v/>
      </c>
    </row>
    <row r="421" spans="1:7" x14ac:dyDescent="0.2">
      <c r="A421" s="132" t="str">
        <f>IF(ISNUMBER($G421),INDEX(PlayerDetails!$B:$B,VLOOKUP(ResultsInput!D421,TeamDeclarations!$B$3:$J$418,6+$G421)),"")</f>
        <v/>
      </c>
      <c r="B421" s="132" t="str">
        <f>IF(ISNUMBER($G421),INDEX(PlayerDetails!$B:$B,VLOOKUP(ResultsInput!E421,TeamDeclarations!$B$3:$J$418,6+$G421)),"")</f>
        <v/>
      </c>
      <c r="C421" s="132" t="str">
        <f>IF(ISNUMBER($G421),VLOOKUP(ResultsInput!C421,ResultsInput!$I$3:$L$6,4,FALSE),"")</f>
        <v/>
      </c>
      <c r="D421" s="132" t="str">
        <f t="shared" si="6"/>
        <v/>
      </c>
      <c r="E421" s="132"/>
      <c r="F421" s="132"/>
      <c r="G421" s="133" t="str">
        <f>Pairings!B421</f>
        <v/>
      </c>
    </row>
    <row r="422" spans="1:7" x14ac:dyDescent="0.2">
      <c r="A422" s="132" t="str">
        <f>IF(ISNUMBER($G422),INDEX(PlayerDetails!$B:$B,VLOOKUP(ResultsInput!D422,TeamDeclarations!$B$3:$J$418,6+$G422)),"")</f>
        <v/>
      </c>
      <c r="B422" s="132" t="str">
        <f>IF(ISNUMBER($G422),INDEX(PlayerDetails!$B:$B,VLOOKUP(ResultsInput!E422,TeamDeclarations!$B$3:$J$418,6+$G422)),"")</f>
        <v/>
      </c>
      <c r="C422" s="132" t="str">
        <f>IF(ISNUMBER($G422),VLOOKUP(ResultsInput!C422,ResultsInput!$I$3:$L$6,4,FALSE),"")</f>
        <v/>
      </c>
      <c r="D422" s="132" t="str">
        <f t="shared" si="6"/>
        <v/>
      </c>
      <c r="E422" s="132"/>
      <c r="F422" s="132"/>
      <c r="G422" s="133" t="str">
        <f>Pairings!B422</f>
        <v/>
      </c>
    </row>
    <row r="423" spans="1:7" x14ac:dyDescent="0.2">
      <c r="A423" s="132" t="str">
        <f>IF(ISNUMBER($G423),INDEX(PlayerDetails!$B:$B,VLOOKUP(ResultsInput!D423,TeamDeclarations!$B$3:$J$418,6+$G423)),"")</f>
        <v/>
      </c>
      <c r="B423" s="132" t="str">
        <f>IF(ISNUMBER($G423),INDEX(PlayerDetails!$B:$B,VLOOKUP(ResultsInput!E423,TeamDeclarations!$B$3:$J$418,6+$G423)),"")</f>
        <v/>
      </c>
      <c r="C423" s="132" t="str">
        <f>IF(ISNUMBER($G423),VLOOKUP(ResultsInput!C423,ResultsInput!$I$3:$L$6,4,FALSE),"")</f>
        <v/>
      </c>
      <c r="D423" s="132" t="str">
        <f t="shared" si="6"/>
        <v/>
      </c>
      <c r="E423" s="132"/>
      <c r="F423" s="132"/>
      <c r="G423" s="133" t="str">
        <f>Pairings!B423</f>
        <v/>
      </c>
    </row>
    <row r="424" spans="1:7" x14ac:dyDescent="0.2">
      <c r="A424" s="132" t="str">
        <f>IF(ISNUMBER($G424),INDEX(PlayerDetails!$B:$B,VLOOKUP(ResultsInput!D424,TeamDeclarations!$B$3:$J$418,6+$G424)),"")</f>
        <v/>
      </c>
      <c r="B424" s="132" t="str">
        <f>IF(ISNUMBER($G424),INDEX(PlayerDetails!$B:$B,VLOOKUP(ResultsInput!E424,TeamDeclarations!$B$3:$J$418,6+$G424)),"")</f>
        <v/>
      </c>
      <c r="C424" s="132" t="str">
        <f>IF(ISNUMBER($G424),VLOOKUP(ResultsInput!C424,ResultsInput!$I$3:$L$6,4,FALSE),"")</f>
        <v/>
      </c>
      <c r="D424" s="132" t="str">
        <f t="shared" si="6"/>
        <v/>
      </c>
      <c r="E424" s="132"/>
      <c r="F424" s="132"/>
      <c r="G424" s="133" t="str">
        <f>Pairings!B424</f>
        <v/>
      </c>
    </row>
    <row r="425" spans="1:7" x14ac:dyDescent="0.2">
      <c r="A425" s="132" t="str">
        <f>IF(ISNUMBER($G425),INDEX(PlayerDetails!$B:$B,VLOOKUP(ResultsInput!D425,TeamDeclarations!$B$3:$J$418,6+$G425)),"")</f>
        <v/>
      </c>
      <c r="B425" s="132" t="str">
        <f>IF(ISNUMBER($G425),INDEX(PlayerDetails!$B:$B,VLOOKUP(ResultsInput!E425,TeamDeclarations!$B$3:$J$418,6+$G425)),"")</f>
        <v/>
      </c>
      <c r="C425" s="132" t="str">
        <f>IF(ISNUMBER($G425),VLOOKUP(ResultsInput!C425,ResultsInput!$I$3:$L$6,4,FALSE),"")</f>
        <v/>
      </c>
      <c r="D425" s="132" t="str">
        <f t="shared" si="6"/>
        <v/>
      </c>
      <c r="E425" s="132"/>
      <c r="F425" s="132"/>
      <c r="G425" s="133" t="str">
        <f>Pairings!B425</f>
        <v/>
      </c>
    </row>
    <row r="426" spans="1:7" x14ac:dyDescent="0.2">
      <c r="A426" s="132" t="str">
        <f>IF(ISNUMBER($G426),INDEX(PlayerDetails!$B:$B,VLOOKUP(ResultsInput!D426,TeamDeclarations!$B$3:$J$418,6+$G426)),"")</f>
        <v/>
      </c>
      <c r="B426" s="132" t="str">
        <f>IF(ISNUMBER($G426),INDEX(PlayerDetails!$B:$B,VLOOKUP(ResultsInput!E426,TeamDeclarations!$B$3:$J$418,6+$G426)),"")</f>
        <v/>
      </c>
      <c r="C426" s="132" t="str">
        <f>IF(ISNUMBER($G426),VLOOKUP(ResultsInput!C426,ResultsInput!$I$3:$L$6,4,FALSE),"")</f>
        <v/>
      </c>
      <c r="D426" s="132" t="str">
        <f t="shared" si="6"/>
        <v/>
      </c>
      <c r="E426" s="132"/>
      <c r="F426" s="132"/>
      <c r="G426" s="133" t="str">
        <f>Pairings!B426</f>
        <v/>
      </c>
    </row>
    <row r="427" spans="1:7" x14ac:dyDescent="0.2">
      <c r="A427" s="132" t="str">
        <f>IF(ISNUMBER($G427),INDEX(PlayerDetails!$B:$B,VLOOKUP(ResultsInput!D427,TeamDeclarations!$B$3:$J$418,6+$G427)),"")</f>
        <v/>
      </c>
      <c r="B427" s="132" t="str">
        <f>IF(ISNUMBER($G427),INDEX(PlayerDetails!$B:$B,VLOOKUP(ResultsInput!E427,TeamDeclarations!$B$3:$J$418,6+$G427)),"")</f>
        <v/>
      </c>
      <c r="C427" s="132" t="str">
        <f>IF(ISNUMBER($G427),VLOOKUP(ResultsInput!C427,ResultsInput!$I$3:$L$6,4,FALSE),"")</f>
        <v/>
      </c>
      <c r="D427" s="132" t="str">
        <f t="shared" si="6"/>
        <v/>
      </c>
      <c r="E427" s="132"/>
      <c r="F427" s="132"/>
      <c r="G427" s="133" t="str">
        <f>Pairings!B427</f>
        <v/>
      </c>
    </row>
    <row r="428" spans="1:7" x14ac:dyDescent="0.2">
      <c r="A428" s="132" t="str">
        <f>IF(ISNUMBER($G428),INDEX(PlayerDetails!$B:$B,VLOOKUP(ResultsInput!D428,TeamDeclarations!$B$3:$J$418,6+$G428)),"")</f>
        <v/>
      </c>
      <c r="B428" s="132" t="str">
        <f>IF(ISNUMBER($G428),INDEX(PlayerDetails!$B:$B,VLOOKUP(ResultsInput!E428,TeamDeclarations!$B$3:$J$418,6+$G428)),"")</f>
        <v/>
      </c>
      <c r="C428" s="132" t="str">
        <f>IF(ISNUMBER($G428),VLOOKUP(ResultsInput!C428,ResultsInput!$I$3:$L$6,4,FALSE),"")</f>
        <v/>
      </c>
      <c r="D428" s="132" t="str">
        <f t="shared" si="6"/>
        <v/>
      </c>
      <c r="E428" s="132"/>
      <c r="F428" s="132"/>
      <c r="G428" s="133" t="str">
        <f>Pairings!B428</f>
        <v/>
      </c>
    </row>
    <row r="429" spans="1:7" x14ac:dyDescent="0.2">
      <c r="A429" s="132" t="str">
        <f>IF(ISNUMBER($G429),INDEX(PlayerDetails!$B:$B,VLOOKUP(ResultsInput!D429,TeamDeclarations!$B$3:$J$418,6+$G429)),"")</f>
        <v/>
      </c>
      <c r="B429" s="132" t="str">
        <f>IF(ISNUMBER($G429),INDEX(PlayerDetails!$B:$B,VLOOKUP(ResultsInput!E429,TeamDeclarations!$B$3:$J$418,6+$G429)),"")</f>
        <v/>
      </c>
      <c r="C429" s="132" t="str">
        <f>IF(ISNUMBER($G429),VLOOKUP(ResultsInput!C429,ResultsInput!$I$3:$L$6,4,FALSE),"")</f>
        <v/>
      </c>
      <c r="D429" s="132" t="str">
        <f t="shared" si="6"/>
        <v/>
      </c>
      <c r="E429" s="132"/>
      <c r="F429" s="132"/>
      <c r="G429" s="133" t="str">
        <f>Pairings!B429</f>
        <v/>
      </c>
    </row>
    <row r="430" spans="1:7" x14ac:dyDescent="0.2">
      <c r="A430" s="132" t="str">
        <f>IF(ISNUMBER($G430),INDEX(PlayerDetails!$B:$B,VLOOKUP(ResultsInput!D430,TeamDeclarations!$B$3:$J$418,6+$G430)),"")</f>
        <v/>
      </c>
      <c r="B430" s="132" t="str">
        <f>IF(ISNUMBER($G430),INDEX(PlayerDetails!$B:$B,VLOOKUP(ResultsInput!E430,TeamDeclarations!$B$3:$J$418,6+$G430)),"")</f>
        <v/>
      </c>
      <c r="C430" s="132" t="str">
        <f>IF(ISNUMBER($G430),VLOOKUP(ResultsInput!C430,ResultsInput!$I$3:$L$6,4,FALSE),"")</f>
        <v/>
      </c>
      <c r="D430" s="132" t="str">
        <f t="shared" si="6"/>
        <v/>
      </c>
      <c r="E430" s="132"/>
      <c r="F430" s="132"/>
      <c r="G430" s="133" t="str">
        <f>Pairings!B430</f>
        <v/>
      </c>
    </row>
    <row r="431" spans="1:7" x14ac:dyDescent="0.2">
      <c r="A431" s="132" t="str">
        <f>IF(ISNUMBER($G431),INDEX(PlayerDetails!$B:$B,VLOOKUP(ResultsInput!D431,TeamDeclarations!$B$3:$J$418,6+$G431)),"")</f>
        <v/>
      </c>
      <c r="B431" s="132" t="str">
        <f>IF(ISNUMBER($G431),INDEX(PlayerDetails!$B:$B,VLOOKUP(ResultsInput!E431,TeamDeclarations!$B$3:$J$418,6+$G431)),"")</f>
        <v/>
      </c>
      <c r="C431" s="132" t="str">
        <f>IF(ISNUMBER($G431),VLOOKUP(ResultsInput!C431,ResultsInput!$I$3:$L$6,4,FALSE),"")</f>
        <v/>
      </c>
      <c r="D431" s="132" t="str">
        <f t="shared" si="6"/>
        <v/>
      </c>
      <c r="E431" s="132"/>
      <c r="F431" s="132"/>
      <c r="G431" s="133" t="str">
        <f>Pairings!B431</f>
        <v/>
      </c>
    </row>
    <row r="432" spans="1:7" x14ac:dyDescent="0.2">
      <c r="A432" s="132" t="str">
        <f>IF(ISNUMBER($G432),INDEX(PlayerDetails!$B:$B,VLOOKUP(ResultsInput!D432,TeamDeclarations!$B$3:$J$418,6+$G432)),"")</f>
        <v/>
      </c>
      <c r="B432" s="132" t="str">
        <f>IF(ISNUMBER($G432),INDEX(PlayerDetails!$B:$B,VLOOKUP(ResultsInput!E432,TeamDeclarations!$B$3:$J$418,6+$G432)),"")</f>
        <v/>
      </c>
      <c r="C432" s="132" t="str">
        <f>IF(ISNUMBER($G432),VLOOKUP(ResultsInput!C432,ResultsInput!$I$3:$L$6,4,FALSE),"")</f>
        <v/>
      </c>
      <c r="D432" s="132" t="str">
        <f t="shared" si="6"/>
        <v/>
      </c>
      <c r="E432" s="132"/>
      <c r="F432" s="132"/>
      <c r="G432" s="133" t="str">
        <f>Pairings!B432</f>
        <v/>
      </c>
    </row>
    <row r="433" spans="1:7" x14ac:dyDescent="0.2">
      <c r="A433" s="132" t="str">
        <f>IF(ISNUMBER($G433),INDEX(PlayerDetails!$B:$B,VLOOKUP(ResultsInput!D433,TeamDeclarations!$B$3:$J$418,6+$G433)),"")</f>
        <v/>
      </c>
      <c r="B433" s="132" t="str">
        <f>IF(ISNUMBER($G433),INDEX(PlayerDetails!$B:$B,VLOOKUP(ResultsInput!E433,TeamDeclarations!$B$3:$J$418,6+$G433)),"")</f>
        <v/>
      </c>
      <c r="C433" s="132" t="str">
        <f>IF(ISNUMBER($G433),VLOOKUP(ResultsInput!C433,ResultsInput!$I$3:$L$6,4,FALSE),"")</f>
        <v/>
      </c>
      <c r="D433" s="132" t="str">
        <f t="shared" si="6"/>
        <v/>
      </c>
      <c r="E433" s="132"/>
      <c r="F433" s="132"/>
      <c r="G433" s="133" t="str">
        <f>Pairings!B433</f>
        <v/>
      </c>
    </row>
    <row r="434" spans="1:7" x14ac:dyDescent="0.2">
      <c r="A434" s="132" t="str">
        <f>IF(ISNUMBER($G434),INDEX(PlayerDetails!$B:$B,VLOOKUP(ResultsInput!D434,TeamDeclarations!$B$3:$J$418,6+$G434)),"")</f>
        <v/>
      </c>
      <c r="B434" s="132" t="str">
        <f>IF(ISNUMBER($G434),INDEX(PlayerDetails!$B:$B,VLOOKUP(ResultsInput!E434,TeamDeclarations!$B$3:$J$418,6+$G434)),"")</f>
        <v/>
      </c>
      <c r="C434" s="132" t="str">
        <f>IF(ISNUMBER($G434),VLOOKUP(ResultsInput!C434,ResultsInput!$I$3:$L$6,4,FALSE),"")</f>
        <v/>
      </c>
      <c r="D434" s="132" t="str">
        <f t="shared" si="6"/>
        <v/>
      </c>
      <c r="E434" s="132"/>
      <c r="F434" s="132"/>
      <c r="G434" s="133" t="str">
        <f>Pairings!B434</f>
        <v/>
      </c>
    </row>
    <row r="435" spans="1:7" x14ac:dyDescent="0.2">
      <c r="A435" s="132" t="str">
        <f>IF(ISNUMBER($G435),INDEX(PlayerDetails!$B:$B,VLOOKUP(ResultsInput!D435,TeamDeclarations!$B$3:$J$418,6+$G435)),"")</f>
        <v/>
      </c>
      <c r="B435" s="132" t="str">
        <f>IF(ISNUMBER($G435),INDEX(PlayerDetails!$B:$B,VLOOKUP(ResultsInput!E435,TeamDeclarations!$B$3:$J$418,6+$G435)),"")</f>
        <v/>
      </c>
      <c r="C435" s="132" t="str">
        <f>IF(ISNUMBER($G435),VLOOKUP(ResultsInput!C435,ResultsInput!$I$3:$L$6,4,FALSE),"")</f>
        <v/>
      </c>
      <c r="D435" s="132" t="str">
        <f t="shared" si="6"/>
        <v/>
      </c>
      <c r="E435" s="132"/>
      <c r="F435" s="132"/>
      <c r="G435" s="133" t="str">
        <f>Pairings!B435</f>
        <v/>
      </c>
    </row>
    <row r="436" spans="1:7" x14ac:dyDescent="0.2">
      <c r="A436" s="132" t="str">
        <f>IF(ISNUMBER($G436),INDEX(PlayerDetails!$B:$B,VLOOKUP(ResultsInput!D436,TeamDeclarations!$B$3:$J$418,6+$G436)),"")</f>
        <v/>
      </c>
      <c r="B436" s="132" t="str">
        <f>IF(ISNUMBER($G436),INDEX(PlayerDetails!$B:$B,VLOOKUP(ResultsInput!E436,TeamDeclarations!$B$3:$J$418,6+$G436)),"")</f>
        <v/>
      </c>
      <c r="C436" s="132" t="str">
        <f>IF(ISNUMBER($G436),VLOOKUP(ResultsInput!C436,ResultsInput!$I$3:$L$6,4,FALSE),"")</f>
        <v/>
      </c>
      <c r="D436" s="132" t="str">
        <f t="shared" si="6"/>
        <v/>
      </c>
      <c r="E436" s="132"/>
      <c r="F436" s="132"/>
      <c r="G436" s="133" t="str">
        <f>Pairings!B436</f>
        <v/>
      </c>
    </row>
    <row r="437" spans="1:7" x14ac:dyDescent="0.2">
      <c r="A437" s="132" t="str">
        <f>IF(ISNUMBER($G437),INDEX(PlayerDetails!$B:$B,VLOOKUP(ResultsInput!D437,TeamDeclarations!$B$3:$J$418,6+$G437)),"")</f>
        <v/>
      </c>
      <c r="B437" s="132" t="str">
        <f>IF(ISNUMBER($G437),INDEX(PlayerDetails!$B:$B,VLOOKUP(ResultsInput!E437,TeamDeclarations!$B$3:$J$418,6+$G437)),"")</f>
        <v/>
      </c>
      <c r="C437" s="132" t="str">
        <f>IF(ISNUMBER($G437),VLOOKUP(ResultsInput!C437,ResultsInput!$I$3:$L$6,4,FALSE),"")</f>
        <v/>
      </c>
      <c r="D437" s="132" t="str">
        <f t="shared" si="6"/>
        <v/>
      </c>
      <c r="E437" s="132"/>
      <c r="F437" s="132"/>
      <c r="G437" s="133" t="str">
        <f>Pairings!B437</f>
        <v/>
      </c>
    </row>
    <row r="438" spans="1:7" x14ac:dyDescent="0.2">
      <c r="A438" s="132" t="str">
        <f>IF(ISNUMBER($G438),INDEX(PlayerDetails!$B:$B,VLOOKUP(ResultsInput!D438,TeamDeclarations!$B$3:$J$418,6+$G438)),"")</f>
        <v/>
      </c>
      <c r="B438" s="132" t="str">
        <f>IF(ISNUMBER($G438),INDEX(PlayerDetails!$B:$B,VLOOKUP(ResultsInput!E438,TeamDeclarations!$B$3:$J$418,6+$G438)),"")</f>
        <v/>
      </c>
      <c r="C438" s="132" t="str">
        <f>IF(ISNUMBER($G438),VLOOKUP(ResultsInput!C438,ResultsInput!$I$3:$L$6,4,FALSE),"")</f>
        <v/>
      </c>
      <c r="D438" s="132" t="str">
        <f t="shared" si="6"/>
        <v/>
      </c>
      <c r="E438" s="132"/>
      <c r="F438" s="132"/>
      <c r="G438" s="133" t="str">
        <f>Pairings!B438</f>
        <v/>
      </c>
    </row>
    <row r="439" spans="1:7" x14ac:dyDescent="0.2">
      <c r="A439" s="132" t="str">
        <f>IF(ISNUMBER($G439),INDEX(PlayerDetails!$B:$B,VLOOKUP(ResultsInput!D439,TeamDeclarations!$B$3:$J$418,6+$G439)),"")</f>
        <v/>
      </c>
      <c r="B439" s="132" t="str">
        <f>IF(ISNUMBER($G439),INDEX(PlayerDetails!$B:$B,VLOOKUP(ResultsInput!E439,TeamDeclarations!$B$3:$J$418,6+$G439)),"")</f>
        <v/>
      </c>
      <c r="C439" s="132" t="str">
        <f>IF(ISNUMBER($G439),VLOOKUP(ResultsInput!C439,ResultsInput!$I$3:$L$6,4,FALSE),"")</f>
        <v/>
      </c>
      <c r="D439" s="132" t="str">
        <f t="shared" si="6"/>
        <v/>
      </c>
      <c r="E439" s="132"/>
      <c r="F439" s="132"/>
      <c r="G439" s="133" t="str">
        <f>Pairings!B439</f>
        <v/>
      </c>
    </row>
    <row r="440" spans="1:7" x14ac:dyDescent="0.2">
      <c r="A440" s="132" t="str">
        <f>IF(ISNUMBER($G440),INDEX(PlayerDetails!$B:$B,VLOOKUP(ResultsInput!D440,TeamDeclarations!$B$3:$J$418,6+$G440)),"")</f>
        <v/>
      </c>
      <c r="B440" s="132" t="str">
        <f>IF(ISNUMBER($G440),INDEX(PlayerDetails!$B:$B,VLOOKUP(ResultsInput!E440,TeamDeclarations!$B$3:$J$418,6+$G440)),"")</f>
        <v/>
      </c>
      <c r="C440" s="132" t="str">
        <f>IF(ISNUMBER($G440),VLOOKUP(ResultsInput!C440,ResultsInput!$I$3:$L$6,4,FALSE),"")</f>
        <v/>
      </c>
      <c r="D440" s="132" t="str">
        <f t="shared" si="6"/>
        <v/>
      </c>
      <c r="E440" s="132"/>
      <c r="F440" s="132"/>
      <c r="G440" s="133" t="str">
        <f>Pairings!B440</f>
        <v/>
      </c>
    </row>
    <row r="441" spans="1:7" x14ac:dyDescent="0.2">
      <c r="A441" s="132" t="str">
        <f>IF(ISNUMBER($G441),INDEX(PlayerDetails!$B:$B,VLOOKUP(ResultsInput!D441,TeamDeclarations!$B$3:$J$418,6+$G441)),"")</f>
        <v/>
      </c>
      <c r="B441" s="132" t="str">
        <f>IF(ISNUMBER($G441),INDEX(PlayerDetails!$B:$B,VLOOKUP(ResultsInput!E441,TeamDeclarations!$B$3:$J$418,6+$G441)),"")</f>
        <v/>
      </c>
      <c r="C441" s="132" t="str">
        <f>IF(ISNUMBER($G441),VLOOKUP(ResultsInput!C441,ResultsInput!$I$3:$L$6,4,FALSE),"")</f>
        <v/>
      </c>
      <c r="D441" s="132" t="str">
        <f t="shared" si="6"/>
        <v/>
      </c>
      <c r="E441" s="132"/>
      <c r="F441" s="132"/>
      <c r="G441" s="133" t="str">
        <f>Pairings!B441</f>
        <v/>
      </c>
    </row>
    <row r="442" spans="1:7" x14ac:dyDescent="0.2">
      <c r="A442" s="132" t="str">
        <f>IF(ISNUMBER($G442),INDEX(PlayerDetails!$B:$B,VLOOKUP(ResultsInput!D442,TeamDeclarations!$B$3:$J$418,6+$G442)),"")</f>
        <v/>
      </c>
      <c r="B442" s="132" t="str">
        <f>IF(ISNUMBER($G442),INDEX(PlayerDetails!$B:$B,VLOOKUP(ResultsInput!E442,TeamDeclarations!$B$3:$J$418,6+$G442)),"")</f>
        <v/>
      </c>
      <c r="C442" s="132" t="str">
        <f>IF(ISNUMBER($G442),VLOOKUP(ResultsInput!C442,ResultsInput!$I$3:$L$6,4,FALSE),"")</f>
        <v/>
      </c>
      <c r="D442" s="132" t="str">
        <f t="shared" si="6"/>
        <v/>
      </c>
      <c r="E442" s="132"/>
      <c r="F442" s="132"/>
      <c r="G442" s="133" t="str">
        <f>Pairings!B442</f>
        <v/>
      </c>
    </row>
    <row r="443" spans="1:7" x14ac:dyDescent="0.2">
      <c r="A443" s="132" t="str">
        <f>IF(ISNUMBER($G443),INDEX(PlayerDetails!$B:$B,VLOOKUP(ResultsInput!D443,TeamDeclarations!$B$3:$J$418,6+$G443)),"")</f>
        <v/>
      </c>
      <c r="B443" s="132" t="str">
        <f>IF(ISNUMBER($G443),INDEX(PlayerDetails!$B:$B,VLOOKUP(ResultsInput!E443,TeamDeclarations!$B$3:$J$418,6+$G443)),"")</f>
        <v/>
      </c>
      <c r="C443" s="132" t="str">
        <f>IF(ISNUMBER($G443),VLOOKUP(ResultsInput!C443,ResultsInput!$I$3:$L$6,4,FALSE),"")</f>
        <v/>
      </c>
      <c r="D443" s="132" t="str">
        <f t="shared" si="6"/>
        <v/>
      </c>
      <c r="E443" s="132"/>
      <c r="F443" s="132"/>
      <c r="G443" s="133" t="str">
        <f>Pairings!B443</f>
        <v/>
      </c>
    </row>
    <row r="444" spans="1:7" x14ac:dyDescent="0.2">
      <c r="A444" s="132" t="str">
        <f>IF(ISNUMBER($G444),INDEX(PlayerDetails!$B:$B,VLOOKUP(ResultsInput!D444,TeamDeclarations!$B$3:$J$418,6+$G444)),"")</f>
        <v/>
      </c>
      <c r="B444" s="132" t="str">
        <f>IF(ISNUMBER($G444),INDEX(PlayerDetails!$B:$B,VLOOKUP(ResultsInput!E444,TeamDeclarations!$B$3:$J$418,6+$G444)),"")</f>
        <v/>
      </c>
      <c r="C444" s="132" t="str">
        <f>IF(ISNUMBER($G444),VLOOKUP(ResultsInput!C444,ResultsInput!$I$3:$L$6,4,FALSE),"")</f>
        <v/>
      </c>
      <c r="D444" s="132" t="str">
        <f t="shared" si="6"/>
        <v/>
      </c>
      <c r="E444" s="132"/>
      <c r="F444" s="132"/>
      <c r="G444" s="133" t="str">
        <f>Pairings!B444</f>
        <v/>
      </c>
    </row>
    <row r="445" spans="1:7" x14ac:dyDescent="0.2">
      <c r="A445" s="132" t="str">
        <f>IF(ISNUMBER($G445),INDEX(PlayerDetails!$B:$B,VLOOKUP(ResultsInput!D445,TeamDeclarations!$B$3:$J$418,6+$G445)),"")</f>
        <v/>
      </c>
      <c r="B445" s="132" t="str">
        <f>IF(ISNUMBER($G445),INDEX(PlayerDetails!$B:$B,VLOOKUP(ResultsInput!E445,TeamDeclarations!$B$3:$J$418,6+$G445)),"")</f>
        <v/>
      </c>
      <c r="C445" s="132" t="str">
        <f>IF(ISNUMBER($G445),VLOOKUP(ResultsInput!C445,ResultsInput!$I$3:$L$6,4,FALSE),"")</f>
        <v/>
      </c>
      <c r="D445" s="132" t="str">
        <f t="shared" si="6"/>
        <v/>
      </c>
      <c r="E445" s="132"/>
      <c r="F445" s="132"/>
      <c r="G445" s="133" t="str">
        <f>Pairings!B445</f>
        <v/>
      </c>
    </row>
    <row r="446" spans="1:7" x14ac:dyDescent="0.2">
      <c r="A446" s="132" t="str">
        <f>IF(ISNUMBER($G446),INDEX(PlayerDetails!$B:$B,VLOOKUP(ResultsInput!D446,TeamDeclarations!$B$3:$J$418,6+$G446)),"")</f>
        <v/>
      </c>
      <c r="B446" s="132" t="str">
        <f>IF(ISNUMBER($G446),INDEX(PlayerDetails!$B:$B,VLOOKUP(ResultsInput!E446,TeamDeclarations!$B$3:$J$418,6+$G446)),"")</f>
        <v/>
      </c>
      <c r="C446" s="132" t="str">
        <f>IF(ISNUMBER($G446),VLOOKUP(ResultsInput!C446,ResultsInput!$I$3:$L$6,4,FALSE),"")</f>
        <v/>
      </c>
      <c r="D446" s="132" t="str">
        <f t="shared" si="6"/>
        <v/>
      </c>
      <c r="E446" s="132"/>
      <c r="F446" s="132"/>
      <c r="G446" s="133" t="str">
        <f>Pairings!B446</f>
        <v/>
      </c>
    </row>
    <row r="447" spans="1:7" x14ac:dyDescent="0.2">
      <c r="A447" s="132" t="str">
        <f>IF(ISNUMBER($G447),INDEX(PlayerDetails!$B:$B,VLOOKUP(ResultsInput!D447,TeamDeclarations!$B$3:$J$418,6+$G447)),"")</f>
        <v/>
      </c>
      <c r="B447" s="132" t="str">
        <f>IF(ISNUMBER($G447),INDEX(PlayerDetails!$B:$B,VLOOKUP(ResultsInput!E447,TeamDeclarations!$B$3:$J$418,6+$G447)),"")</f>
        <v/>
      </c>
      <c r="C447" s="132" t="str">
        <f>IF(ISNUMBER($G447),VLOOKUP(ResultsInput!C447,ResultsInput!$I$3:$L$6,4,FALSE),"")</f>
        <v/>
      </c>
      <c r="D447" s="132" t="str">
        <f t="shared" si="6"/>
        <v/>
      </c>
      <c r="E447" s="132"/>
      <c r="F447" s="132"/>
      <c r="G447" s="133" t="str">
        <f>Pairings!B447</f>
        <v/>
      </c>
    </row>
    <row r="448" spans="1:7" x14ac:dyDescent="0.2">
      <c r="A448" s="132" t="str">
        <f>IF(ISNUMBER($G448),INDEX(PlayerDetails!$B:$B,VLOOKUP(ResultsInput!D448,TeamDeclarations!$B$3:$J$418,6+$G448)),"")</f>
        <v/>
      </c>
      <c r="B448" s="132" t="str">
        <f>IF(ISNUMBER($G448),INDEX(PlayerDetails!$B:$B,VLOOKUP(ResultsInput!E448,TeamDeclarations!$B$3:$J$418,6+$G448)),"")</f>
        <v/>
      </c>
      <c r="C448" s="132" t="str">
        <f>IF(ISNUMBER($G448),VLOOKUP(ResultsInput!C448,ResultsInput!$I$3:$L$6,4,FALSE),"")</f>
        <v/>
      </c>
      <c r="D448" s="132" t="str">
        <f t="shared" si="6"/>
        <v/>
      </c>
      <c r="E448" s="132"/>
      <c r="F448" s="132"/>
      <c r="G448" s="133" t="str">
        <f>Pairings!B448</f>
        <v/>
      </c>
    </row>
    <row r="449" spans="1:7" x14ac:dyDescent="0.2">
      <c r="A449" s="132" t="str">
        <f>IF(ISNUMBER($G449),INDEX(PlayerDetails!$B:$B,VLOOKUP(ResultsInput!D449,TeamDeclarations!$B$3:$J$418,6+$G449)),"")</f>
        <v/>
      </c>
      <c r="B449" s="132" t="str">
        <f>IF(ISNUMBER($G449),INDEX(PlayerDetails!$B:$B,VLOOKUP(ResultsInput!E449,TeamDeclarations!$B$3:$J$418,6+$G449)),"")</f>
        <v/>
      </c>
      <c r="C449" s="132" t="str">
        <f>IF(ISNUMBER($G449),VLOOKUP(ResultsInput!C449,ResultsInput!$I$3:$L$6,4,FALSE),"")</f>
        <v/>
      </c>
      <c r="D449" s="132" t="str">
        <f t="shared" si="6"/>
        <v/>
      </c>
      <c r="E449" s="132"/>
      <c r="F449" s="132"/>
      <c r="G449" s="133" t="str">
        <f>Pairings!B449</f>
        <v/>
      </c>
    </row>
    <row r="450" spans="1:7" x14ac:dyDescent="0.2">
      <c r="A450" s="132" t="str">
        <f>IF(ISNUMBER($G450),INDEX(PlayerDetails!$B:$B,VLOOKUP(ResultsInput!D450,TeamDeclarations!$B$3:$J$418,6+$G450)),"")</f>
        <v/>
      </c>
      <c r="B450" s="132" t="str">
        <f>IF(ISNUMBER($G450),INDEX(PlayerDetails!$B:$B,VLOOKUP(ResultsInput!E450,TeamDeclarations!$B$3:$J$418,6+$G450)),"")</f>
        <v/>
      </c>
      <c r="C450" s="132" t="str">
        <f>IF(ISNUMBER($G450),VLOOKUP(ResultsInput!C450,ResultsInput!$I$3:$L$6,4,FALSE),"")</f>
        <v/>
      </c>
      <c r="D450" s="132" t="str">
        <f t="shared" ref="D450:D513" si="7">IF(ISNUMBER($G450),"W","")</f>
        <v/>
      </c>
      <c r="E450" s="132"/>
      <c r="F450" s="132"/>
      <c r="G450" s="133" t="str">
        <f>Pairings!B450</f>
        <v/>
      </c>
    </row>
    <row r="451" spans="1:7" x14ac:dyDescent="0.2">
      <c r="A451" s="132" t="str">
        <f>IF(ISNUMBER($G451),INDEX(PlayerDetails!$B:$B,VLOOKUP(ResultsInput!D451,TeamDeclarations!$B$3:$J$418,6+$G451)),"")</f>
        <v/>
      </c>
      <c r="B451" s="132" t="str">
        <f>IF(ISNUMBER($G451),INDEX(PlayerDetails!$B:$B,VLOOKUP(ResultsInput!E451,TeamDeclarations!$B$3:$J$418,6+$G451)),"")</f>
        <v/>
      </c>
      <c r="C451" s="132" t="str">
        <f>IF(ISNUMBER($G451),VLOOKUP(ResultsInput!C451,ResultsInput!$I$3:$L$6,4,FALSE),"")</f>
        <v/>
      </c>
      <c r="D451" s="132" t="str">
        <f t="shared" si="7"/>
        <v/>
      </c>
      <c r="E451" s="132"/>
      <c r="F451" s="132"/>
      <c r="G451" s="133" t="str">
        <f>Pairings!B451</f>
        <v/>
      </c>
    </row>
    <row r="452" spans="1:7" x14ac:dyDescent="0.2">
      <c r="A452" s="132" t="str">
        <f>IF(ISNUMBER($G452),INDEX(PlayerDetails!$B:$B,VLOOKUP(ResultsInput!D452,TeamDeclarations!$B$3:$J$418,6+$G452)),"")</f>
        <v/>
      </c>
      <c r="B452" s="132" t="str">
        <f>IF(ISNUMBER($G452),INDEX(PlayerDetails!$B:$B,VLOOKUP(ResultsInput!E452,TeamDeclarations!$B$3:$J$418,6+$G452)),"")</f>
        <v/>
      </c>
      <c r="C452" s="132" t="str">
        <f>IF(ISNUMBER($G452),VLOOKUP(ResultsInput!C452,ResultsInput!$I$3:$L$6,4,FALSE),"")</f>
        <v/>
      </c>
      <c r="D452" s="132" t="str">
        <f t="shared" si="7"/>
        <v/>
      </c>
      <c r="E452" s="132"/>
      <c r="F452" s="132"/>
      <c r="G452" s="133" t="str">
        <f>Pairings!B452</f>
        <v/>
      </c>
    </row>
    <row r="453" spans="1:7" x14ac:dyDescent="0.2">
      <c r="A453" s="132" t="str">
        <f>IF(ISNUMBER($G453),INDEX(PlayerDetails!$B:$B,VLOOKUP(ResultsInput!D453,TeamDeclarations!$B$3:$J$418,6+$G453)),"")</f>
        <v/>
      </c>
      <c r="B453" s="132" t="str">
        <f>IF(ISNUMBER($G453),INDEX(PlayerDetails!$B:$B,VLOOKUP(ResultsInput!E453,TeamDeclarations!$B$3:$J$418,6+$G453)),"")</f>
        <v/>
      </c>
      <c r="C453" s="132" t="str">
        <f>IF(ISNUMBER($G453),VLOOKUP(ResultsInput!C453,ResultsInput!$I$3:$L$6,4,FALSE),"")</f>
        <v/>
      </c>
      <c r="D453" s="132" t="str">
        <f t="shared" si="7"/>
        <v/>
      </c>
      <c r="E453" s="132"/>
      <c r="F453" s="132"/>
      <c r="G453" s="133" t="str">
        <f>Pairings!B453</f>
        <v/>
      </c>
    </row>
    <row r="454" spans="1:7" x14ac:dyDescent="0.2">
      <c r="A454" s="132" t="str">
        <f>IF(ISNUMBER($G454),INDEX(PlayerDetails!$B:$B,VLOOKUP(ResultsInput!D454,TeamDeclarations!$B$3:$J$418,6+$G454)),"")</f>
        <v/>
      </c>
      <c r="B454" s="132" t="str">
        <f>IF(ISNUMBER($G454),INDEX(PlayerDetails!$B:$B,VLOOKUP(ResultsInput!E454,TeamDeclarations!$B$3:$J$418,6+$G454)),"")</f>
        <v/>
      </c>
      <c r="C454" s="132" t="str">
        <f>IF(ISNUMBER($G454),VLOOKUP(ResultsInput!C454,ResultsInput!$I$3:$L$6,4,FALSE),"")</f>
        <v/>
      </c>
      <c r="D454" s="132" t="str">
        <f t="shared" si="7"/>
        <v/>
      </c>
      <c r="E454" s="132"/>
      <c r="F454" s="132"/>
      <c r="G454" s="133" t="str">
        <f>Pairings!B454</f>
        <v/>
      </c>
    </row>
    <row r="455" spans="1:7" x14ac:dyDescent="0.2">
      <c r="A455" s="132" t="str">
        <f>IF(ISNUMBER($G455),INDEX(PlayerDetails!$B:$B,VLOOKUP(ResultsInput!D455,TeamDeclarations!$B$3:$J$418,6+$G455)),"")</f>
        <v/>
      </c>
      <c r="B455" s="132" t="str">
        <f>IF(ISNUMBER($G455),INDEX(PlayerDetails!$B:$B,VLOOKUP(ResultsInput!E455,TeamDeclarations!$B$3:$J$418,6+$G455)),"")</f>
        <v/>
      </c>
      <c r="C455" s="132" t="str">
        <f>IF(ISNUMBER($G455),VLOOKUP(ResultsInput!C455,ResultsInput!$I$3:$L$6,4,FALSE),"")</f>
        <v/>
      </c>
      <c r="D455" s="132" t="str">
        <f t="shared" si="7"/>
        <v/>
      </c>
      <c r="E455" s="132"/>
      <c r="F455" s="132"/>
      <c r="G455" s="133" t="str">
        <f>Pairings!B455</f>
        <v/>
      </c>
    </row>
    <row r="456" spans="1:7" x14ac:dyDescent="0.2">
      <c r="A456" s="132" t="str">
        <f>IF(ISNUMBER($G456),INDEX(PlayerDetails!$B:$B,VLOOKUP(ResultsInput!D456,TeamDeclarations!$B$3:$J$418,6+$G456)),"")</f>
        <v/>
      </c>
      <c r="B456" s="132" t="str">
        <f>IF(ISNUMBER($G456),INDEX(PlayerDetails!$B:$B,VLOOKUP(ResultsInput!E456,TeamDeclarations!$B$3:$J$418,6+$G456)),"")</f>
        <v/>
      </c>
      <c r="C456" s="132" t="str">
        <f>IF(ISNUMBER($G456),VLOOKUP(ResultsInput!C456,ResultsInput!$I$3:$L$6,4,FALSE),"")</f>
        <v/>
      </c>
      <c r="D456" s="132" t="str">
        <f t="shared" si="7"/>
        <v/>
      </c>
      <c r="E456" s="132"/>
      <c r="F456" s="132"/>
      <c r="G456" s="133" t="str">
        <f>Pairings!B456</f>
        <v/>
      </c>
    </row>
    <row r="457" spans="1:7" x14ac:dyDescent="0.2">
      <c r="A457" s="132" t="str">
        <f>IF(ISNUMBER($G457),INDEX(PlayerDetails!$B:$B,VLOOKUP(ResultsInput!D457,TeamDeclarations!$B$3:$J$418,6+$G457)),"")</f>
        <v/>
      </c>
      <c r="B457" s="132" t="str">
        <f>IF(ISNUMBER($G457),INDEX(PlayerDetails!$B:$B,VLOOKUP(ResultsInput!E457,TeamDeclarations!$B$3:$J$418,6+$G457)),"")</f>
        <v/>
      </c>
      <c r="C457" s="132" t="str">
        <f>IF(ISNUMBER($G457),VLOOKUP(ResultsInput!C457,ResultsInput!$I$3:$L$6,4,FALSE),"")</f>
        <v/>
      </c>
      <c r="D457" s="132" t="str">
        <f t="shared" si="7"/>
        <v/>
      </c>
      <c r="E457" s="132"/>
      <c r="F457" s="132"/>
      <c r="G457" s="133" t="str">
        <f>Pairings!B457</f>
        <v/>
      </c>
    </row>
    <row r="458" spans="1:7" x14ac:dyDescent="0.2">
      <c r="A458" s="132" t="str">
        <f>IF(ISNUMBER($G458),INDEX(PlayerDetails!$B:$B,VLOOKUP(ResultsInput!D458,TeamDeclarations!$B$3:$J$418,6+$G458)),"")</f>
        <v/>
      </c>
      <c r="B458" s="132" t="str">
        <f>IF(ISNUMBER($G458),INDEX(PlayerDetails!$B:$B,VLOOKUP(ResultsInput!E458,TeamDeclarations!$B$3:$J$418,6+$G458)),"")</f>
        <v/>
      </c>
      <c r="C458" s="132" t="str">
        <f>IF(ISNUMBER($G458),VLOOKUP(ResultsInput!C458,ResultsInput!$I$3:$L$6,4,FALSE),"")</f>
        <v/>
      </c>
      <c r="D458" s="132" t="str">
        <f t="shared" si="7"/>
        <v/>
      </c>
      <c r="E458" s="132"/>
      <c r="F458" s="132"/>
      <c r="G458" s="133" t="str">
        <f>Pairings!B458</f>
        <v/>
      </c>
    </row>
    <row r="459" spans="1:7" x14ac:dyDescent="0.2">
      <c r="A459" s="132" t="str">
        <f>IF(ISNUMBER($G459),INDEX(PlayerDetails!$B:$B,VLOOKUP(ResultsInput!D459,TeamDeclarations!$B$3:$J$418,6+$G459)),"")</f>
        <v/>
      </c>
      <c r="B459" s="132" t="str">
        <f>IF(ISNUMBER($G459),INDEX(PlayerDetails!$B:$B,VLOOKUP(ResultsInput!E459,TeamDeclarations!$B$3:$J$418,6+$G459)),"")</f>
        <v/>
      </c>
      <c r="C459" s="132" t="str">
        <f>IF(ISNUMBER($G459),VLOOKUP(ResultsInput!C459,ResultsInput!$I$3:$L$6,4,FALSE),"")</f>
        <v/>
      </c>
      <c r="D459" s="132" t="str">
        <f t="shared" si="7"/>
        <v/>
      </c>
      <c r="E459" s="132"/>
      <c r="F459" s="132"/>
      <c r="G459" s="133" t="str">
        <f>Pairings!B459</f>
        <v/>
      </c>
    </row>
    <row r="460" spans="1:7" x14ac:dyDescent="0.2">
      <c r="A460" s="132" t="str">
        <f>IF(ISNUMBER($G460),INDEX(PlayerDetails!$B:$B,VLOOKUP(ResultsInput!D460,TeamDeclarations!$B$3:$J$418,6+$G460)),"")</f>
        <v/>
      </c>
      <c r="B460" s="132" t="str">
        <f>IF(ISNUMBER($G460),INDEX(PlayerDetails!$B:$B,VLOOKUP(ResultsInput!E460,TeamDeclarations!$B$3:$J$418,6+$G460)),"")</f>
        <v/>
      </c>
      <c r="C460" s="132" t="str">
        <f>IF(ISNUMBER($G460),VLOOKUP(ResultsInput!C460,ResultsInput!$I$3:$L$6,4,FALSE),"")</f>
        <v/>
      </c>
      <c r="D460" s="132" t="str">
        <f t="shared" si="7"/>
        <v/>
      </c>
      <c r="E460" s="132"/>
      <c r="F460" s="132"/>
      <c r="G460" s="133" t="str">
        <f>Pairings!B460</f>
        <v/>
      </c>
    </row>
    <row r="461" spans="1:7" x14ac:dyDescent="0.2">
      <c r="A461" s="132" t="str">
        <f>IF(ISNUMBER($G461),INDEX(PlayerDetails!$B:$B,VLOOKUP(ResultsInput!D461,TeamDeclarations!$B$3:$J$418,6+$G461)),"")</f>
        <v/>
      </c>
      <c r="B461" s="132" t="str">
        <f>IF(ISNUMBER($G461),INDEX(PlayerDetails!$B:$B,VLOOKUP(ResultsInput!E461,TeamDeclarations!$B$3:$J$418,6+$G461)),"")</f>
        <v/>
      </c>
      <c r="C461" s="132" t="str">
        <f>IF(ISNUMBER($G461),VLOOKUP(ResultsInput!C461,ResultsInput!$I$3:$L$6,4,FALSE),"")</f>
        <v/>
      </c>
      <c r="D461" s="132" t="str">
        <f t="shared" si="7"/>
        <v/>
      </c>
      <c r="E461" s="132"/>
      <c r="F461" s="132"/>
      <c r="G461" s="133" t="str">
        <f>Pairings!B461</f>
        <v/>
      </c>
    </row>
    <row r="462" spans="1:7" x14ac:dyDescent="0.2">
      <c r="A462" s="132" t="str">
        <f>IF(ISNUMBER($G462),INDEX(PlayerDetails!$B:$B,VLOOKUP(ResultsInput!D462,TeamDeclarations!$B$3:$J$418,6+$G462)),"")</f>
        <v/>
      </c>
      <c r="B462" s="132" t="str">
        <f>IF(ISNUMBER($G462),INDEX(PlayerDetails!$B:$B,VLOOKUP(ResultsInput!E462,TeamDeclarations!$B$3:$J$418,6+$G462)),"")</f>
        <v/>
      </c>
      <c r="C462" s="132" t="str">
        <f>IF(ISNUMBER($G462),VLOOKUP(ResultsInput!C462,ResultsInput!$I$3:$L$6,4,FALSE),"")</f>
        <v/>
      </c>
      <c r="D462" s="132" t="str">
        <f t="shared" si="7"/>
        <v/>
      </c>
      <c r="E462" s="132"/>
      <c r="F462" s="132"/>
      <c r="G462" s="133" t="str">
        <f>Pairings!B462</f>
        <v/>
      </c>
    </row>
    <row r="463" spans="1:7" x14ac:dyDescent="0.2">
      <c r="A463" s="132" t="str">
        <f>IF(ISNUMBER($G463),INDEX(PlayerDetails!$B:$B,VLOOKUP(ResultsInput!D463,TeamDeclarations!$B$3:$J$418,6+$G463)),"")</f>
        <v/>
      </c>
      <c r="B463" s="132" t="str">
        <f>IF(ISNUMBER($G463),INDEX(PlayerDetails!$B:$B,VLOOKUP(ResultsInput!E463,TeamDeclarations!$B$3:$J$418,6+$G463)),"")</f>
        <v/>
      </c>
      <c r="C463" s="132" t="str">
        <f>IF(ISNUMBER($G463),VLOOKUP(ResultsInput!C463,ResultsInput!$I$3:$L$6,4,FALSE),"")</f>
        <v/>
      </c>
      <c r="D463" s="132" t="str">
        <f t="shared" si="7"/>
        <v/>
      </c>
      <c r="E463" s="132"/>
      <c r="F463" s="132"/>
      <c r="G463" s="133" t="str">
        <f>Pairings!B463</f>
        <v/>
      </c>
    </row>
    <row r="464" spans="1:7" x14ac:dyDescent="0.2">
      <c r="A464" s="132" t="str">
        <f>IF(ISNUMBER($G464),INDEX(PlayerDetails!$B:$B,VLOOKUP(ResultsInput!D464,TeamDeclarations!$B$3:$J$418,6+$G464)),"")</f>
        <v/>
      </c>
      <c r="B464" s="132" t="str">
        <f>IF(ISNUMBER($G464),INDEX(PlayerDetails!$B:$B,VLOOKUP(ResultsInput!E464,TeamDeclarations!$B$3:$J$418,6+$G464)),"")</f>
        <v/>
      </c>
      <c r="C464" s="132" t="str">
        <f>IF(ISNUMBER($G464),VLOOKUP(ResultsInput!C464,ResultsInput!$I$3:$L$6,4,FALSE),"")</f>
        <v/>
      </c>
      <c r="D464" s="132" t="str">
        <f t="shared" si="7"/>
        <v/>
      </c>
      <c r="E464" s="132"/>
      <c r="F464" s="132"/>
      <c r="G464" s="133" t="str">
        <f>Pairings!B464</f>
        <v/>
      </c>
    </row>
    <row r="465" spans="1:7" x14ac:dyDescent="0.2">
      <c r="A465" s="132" t="str">
        <f>IF(ISNUMBER($G465),INDEX(PlayerDetails!$B:$B,VLOOKUP(ResultsInput!D465,TeamDeclarations!$B$3:$J$418,6+$G465)),"")</f>
        <v/>
      </c>
      <c r="B465" s="132" t="str">
        <f>IF(ISNUMBER($G465),INDEX(PlayerDetails!$B:$B,VLOOKUP(ResultsInput!E465,TeamDeclarations!$B$3:$J$418,6+$G465)),"")</f>
        <v/>
      </c>
      <c r="C465" s="132" t="str">
        <f>IF(ISNUMBER($G465),VLOOKUP(ResultsInput!C465,ResultsInput!$I$3:$L$6,4,FALSE),"")</f>
        <v/>
      </c>
      <c r="D465" s="132" t="str">
        <f t="shared" si="7"/>
        <v/>
      </c>
      <c r="E465" s="132"/>
      <c r="F465" s="132"/>
      <c r="G465" s="133" t="str">
        <f>Pairings!B465</f>
        <v/>
      </c>
    </row>
    <row r="466" spans="1:7" x14ac:dyDescent="0.2">
      <c r="A466" s="132" t="str">
        <f>IF(ISNUMBER($G466),INDEX(PlayerDetails!$B:$B,VLOOKUP(ResultsInput!D466,TeamDeclarations!$B$3:$J$418,6+$G466)),"")</f>
        <v/>
      </c>
      <c r="B466" s="132" t="str">
        <f>IF(ISNUMBER($G466),INDEX(PlayerDetails!$B:$B,VLOOKUP(ResultsInput!E466,TeamDeclarations!$B$3:$J$418,6+$G466)),"")</f>
        <v/>
      </c>
      <c r="C466" s="132" t="str">
        <f>IF(ISNUMBER($G466),VLOOKUP(ResultsInput!C466,ResultsInput!$I$3:$L$6,4,FALSE),"")</f>
        <v/>
      </c>
      <c r="D466" s="132" t="str">
        <f t="shared" si="7"/>
        <v/>
      </c>
      <c r="E466" s="132"/>
      <c r="F466" s="132"/>
      <c r="G466" s="133" t="str">
        <f>Pairings!B466</f>
        <v/>
      </c>
    </row>
    <row r="467" spans="1:7" x14ac:dyDescent="0.2">
      <c r="A467" s="132" t="str">
        <f>IF(ISNUMBER($G467),INDEX(PlayerDetails!$B:$B,VLOOKUP(ResultsInput!D467,TeamDeclarations!$B$3:$J$418,6+$G467)),"")</f>
        <v/>
      </c>
      <c r="B467" s="132" t="str">
        <f>IF(ISNUMBER($G467),INDEX(PlayerDetails!$B:$B,VLOOKUP(ResultsInput!E467,TeamDeclarations!$B$3:$J$418,6+$G467)),"")</f>
        <v/>
      </c>
      <c r="C467" s="132" t="str">
        <f>IF(ISNUMBER($G467),VLOOKUP(ResultsInput!C467,ResultsInput!$I$3:$L$6,4,FALSE),"")</f>
        <v/>
      </c>
      <c r="D467" s="132" t="str">
        <f t="shared" si="7"/>
        <v/>
      </c>
      <c r="E467" s="132"/>
      <c r="F467" s="132"/>
      <c r="G467" s="133" t="str">
        <f>Pairings!B467</f>
        <v/>
      </c>
    </row>
    <row r="468" spans="1:7" x14ac:dyDescent="0.2">
      <c r="A468" s="132" t="str">
        <f>IF(ISNUMBER($G468),INDEX(PlayerDetails!$B:$B,VLOOKUP(ResultsInput!D468,TeamDeclarations!$B$3:$J$418,6+$G468)),"")</f>
        <v/>
      </c>
      <c r="B468" s="132" t="str">
        <f>IF(ISNUMBER($G468),INDEX(PlayerDetails!$B:$B,VLOOKUP(ResultsInput!E468,TeamDeclarations!$B$3:$J$418,6+$G468)),"")</f>
        <v/>
      </c>
      <c r="C468" s="132" t="str">
        <f>IF(ISNUMBER($G468),VLOOKUP(ResultsInput!C468,ResultsInput!$I$3:$L$6,4,FALSE),"")</f>
        <v/>
      </c>
      <c r="D468" s="132" t="str">
        <f t="shared" si="7"/>
        <v/>
      </c>
      <c r="E468" s="132"/>
      <c r="F468" s="132"/>
      <c r="G468" s="133" t="str">
        <f>Pairings!B468</f>
        <v/>
      </c>
    </row>
    <row r="469" spans="1:7" x14ac:dyDescent="0.2">
      <c r="A469" s="132" t="str">
        <f>IF(ISNUMBER($G469),INDEX(PlayerDetails!$B:$B,VLOOKUP(ResultsInput!D469,TeamDeclarations!$B$3:$J$418,6+$G469)),"")</f>
        <v/>
      </c>
      <c r="B469" s="132" t="str">
        <f>IF(ISNUMBER($G469),INDEX(PlayerDetails!$B:$B,VLOOKUP(ResultsInput!E469,TeamDeclarations!$B$3:$J$418,6+$G469)),"")</f>
        <v/>
      </c>
      <c r="C469" s="132" t="str">
        <f>IF(ISNUMBER($G469),VLOOKUP(ResultsInput!C469,ResultsInput!$I$3:$L$6,4,FALSE),"")</f>
        <v/>
      </c>
      <c r="D469" s="132" t="str">
        <f t="shared" si="7"/>
        <v/>
      </c>
      <c r="E469" s="132"/>
      <c r="F469" s="132"/>
      <c r="G469" s="133" t="str">
        <f>Pairings!B469</f>
        <v/>
      </c>
    </row>
    <row r="470" spans="1:7" x14ac:dyDescent="0.2">
      <c r="A470" s="132" t="str">
        <f>IF(ISNUMBER($G470),INDEX(PlayerDetails!$B:$B,VLOOKUP(ResultsInput!D470,TeamDeclarations!$B$3:$J$418,6+$G470)),"")</f>
        <v/>
      </c>
      <c r="B470" s="132" t="str">
        <f>IF(ISNUMBER($G470),INDEX(PlayerDetails!$B:$B,VLOOKUP(ResultsInput!E470,TeamDeclarations!$B$3:$J$418,6+$G470)),"")</f>
        <v/>
      </c>
      <c r="C470" s="132" t="str">
        <f>IF(ISNUMBER($G470),VLOOKUP(ResultsInput!C470,ResultsInput!$I$3:$L$6,4,FALSE),"")</f>
        <v/>
      </c>
      <c r="D470" s="132" t="str">
        <f t="shared" si="7"/>
        <v/>
      </c>
      <c r="E470" s="132"/>
      <c r="F470" s="132"/>
      <c r="G470" s="133" t="str">
        <f>Pairings!B470</f>
        <v/>
      </c>
    </row>
    <row r="471" spans="1:7" x14ac:dyDescent="0.2">
      <c r="A471" s="132" t="str">
        <f>IF(ISNUMBER($G471),INDEX(PlayerDetails!$B:$B,VLOOKUP(ResultsInput!D471,TeamDeclarations!$B$3:$J$418,6+$G471)),"")</f>
        <v/>
      </c>
      <c r="B471" s="132" t="str">
        <f>IF(ISNUMBER($G471),INDEX(PlayerDetails!$B:$B,VLOOKUP(ResultsInput!E471,TeamDeclarations!$B$3:$J$418,6+$G471)),"")</f>
        <v/>
      </c>
      <c r="C471" s="132" t="str">
        <f>IF(ISNUMBER($G471),VLOOKUP(ResultsInput!C471,ResultsInput!$I$3:$L$6,4,FALSE),"")</f>
        <v/>
      </c>
      <c r="D471" s="132" t="str">
        <f t="shared" si="7"/>
        <v/>
      </c>
      <c r="E471" s="132"/>
      <c r="F471" s="132"/>
      <c r="G471" s="133" t="str">
        <f>Pairings!B471</f>
        <v/>
      </c>
    </row>
    <row r="472" spans="1:7" x14ac:dyDescent="0.2">
      <c r="A472" s="132" t="str">
        <f>IF(ISNUMBER($G472),INDEX(PlayerDetails!$B:$B,VLOOKUP(ResultsInput!D472,TeamDeclarations!$B$3:$J$418,6+$G472)),"")</f>
        <v/>
      </c>
      <c r="B472" s="132" t="str">
        <f>IF(ISNUMBER($G472),INDEX(PlayerDetails!$B:$B,VLOOKUP(ResultsInput!E472,TeamDeclarations!$B$3:$J$418,6+$G472)),"")</f>
        <v/>
      </c>
      <c r="C472" s="132" t="str">
        <f>IF(ISNUMBER($G472),VLOOKUP(ResultsInput!C472,ResultsInput!$I$3:$L$6,4,FALSE),"")</f>
        <v/>
      </c>
      <c r="D472" s="132" t="str">
        <f t="shared" si="7"/>
        <v/>
      </c>
      <c r="E472" s="132"/>
      <c r="F472" s="132"/>
      <c r="G472" s="133" t="str">
        <f>Pairings!B472</f>
        <v/>
      </c>
    </row>
    <row r="473" spans="1:7" x14ac:dyDescent="0.2">
      <c r="A473" s="132" t="str">
        <f>IF(ISNUMBER($G473),INDEX(PlayerDetails!$B:$B,VLOOKUP(ResultsInput!D473,TeamDeclarations!$B$3:$J$418,6+$G473)),"")</f>
        <v/>
      </c>
      <c r="B473" s="132" t="str">
        <f>IF(ISNUMBER($G473),INDEX(PlayerDetails!$B:$B,VLOOKUP(ResultsInput!E473,TeamDeclarations!$B$3:$J$418,6+$G473)),"")</f>
        <v/>
      </c>
      <c r="C473" s="132" t="str">
        <f>IF(ISNUMBER($G473),VLOOKUP(ResultsInput!C473,ResultsInput!$I$3:$L$6,4,FALSE),"")</f>
        <v/>
      </c>
      <c r="D473" s="132" t="str">
        <f t="shared" si="7"/>
        <v/>
      </c>
      <c r="E473" s="132"/>
      <c r="F473" s="132"/>
      <c r="G473" s="133" t="str">
        <f>Pairings!B473</f>
        <v/>
      </c>
    </row>
    <row r="474" spans="1:7" x14ac:dyDescent="0.2">
      <c r="A474" s="132" t="str">
        <f>IF(ISNUMBER($G474),INDEX(PlayerDetails!$B:$B,VLOOKUP(ResultsInput!D474,TeamDeclarations!$B$3:$J$418,6+$G474)),"")</f>
        <v/>
      </c>
      <c r="B474" s="132" t="str">
        <f>IF(ISNUMBER($G474),INDEX(PlayerDetails!$B:$B,VLOOKUP(ResultsInput!E474,TeamDeclarations!$B$3:$J$418,6+$G474)),"")</f>
        <v/>
      </c>
      <c r="C474" s="132" t="str">
        <f>IF(ISNUMBER($G474),VLOOKUP(ResultsInput!C474,ResultsInput!$I$3:$L$6,4,FALSE),"")</f>
        <v/>
      </c>
      <c r="D474" s="132" t="str">
        <f t="shared" si="7"/>
        <v/>
      </c>
      <c r="E474" s="132"/>
      <c r="F474" s="132"/>
      <c r="G474" s="133" t="str">
        <f>Pairings!B474</f>
        <v/>
      </c>
    </row>
    <row r="475" spans="1:7" x14ac:dyDescent="0.2">
      <c r="A475" s="132" t="str">
        <f>IF(ISNUMBER($G475),INDEX(PlayerDetails!$B:$B,VLOOKUP(ResultsInput!D475,TeamDeclarations!$B$3:$J$418,6+$G475)),"")</f>
        <v/>
      </c>
      <c r="B475" s="132" t="str">
        <f>IF(ISNUMBER($G475),INDEX(PlayerDetails!$B:$B,VLOOKUP(ResultsInput!E475,TeamDeclarations!$B$3:$J$418,6+$G475)),"")</f>
        <v/>
      </c>
      <c r="C475" s="132" t="str">
        <f>IF(ISNUMBER($G475),VLOOKUP(ResultsInput!C475,ResultsInput!$I$3:$L$6,4,FALSE),"")</f>
        <v/>
      </c>
      <c r="D475" s="132" t="str">
        <f t="shared" si="7"/>
        <v/>
      </c>
      <c r="E475" s="132"/>
      <c r="F475" s="132"/>
      <c r="G475" s="133" t="str">
        <f>Pairings!B475</f>
        <v/>
      </c>
    </row>
    <row r="476" spans="1:7" x14ac:dyDescent="0.2">
      <c r="A476" s="132" t="str">
        <f>IF(ISNUMBER($G476),INDEX(PlayerDetails!$B:$B,VLOOKUP(ResultsInput!D476,TeamDeclarations!$B$3:$J$418,6+$G476)),"")</f>
        <v/>
      </c>
      <c r="B476" s="132" t="str">
        <f>IF(ISNUMBER($G476),INDEX(PlayerDetails!$B:$B,VLOOKUP(ResultsInput!E476,TeamDeclarations!$B$3:$J$418,6+$G476)),"")</f>
        <v/>
      </c>
      <c r="C476" s="132" t="str">
        <f>IF(ISNUMBER($G476),VLOOKUP(ResultsInput!C476,ResultsInput!$I$3:$L$6,4,FALSE),"")</f>
        <v/>
      </c>
      <c r="D476" s="132" t="str">
        <f t="shared" si="7"/>
        <v/>
      </c>
      <c r="E476" s="132"/>
      <c r="F476" s="132"/>
      <c r="G476" s="133" t="str">
        <f>Pairings!B476</f>
        <v/>
      </c>
    </row>
    <row r="477" spans="1:7" x14ac:dyDescent="0.2">
      <c r="A477" s="132" t="str">
        <f>IF(ISNUMBER($G477),INDEX(PlayerDetails!$B:$B,VLOOKUP(ResultsInput!D477,TeamDeclarations!$B$3:$J$418,6+$G477)),"")</f>
        <v/>
      </c>
      <c r="B477" s="132" t="str">
        <f>IF(ISNUMBER($G477),INDEX(PlayerDetails!$B:$B,VLOOKUP(ResultsInput!E477,TeamDeclarations!$B$3:$J$418,6+$G477)),"")</f>
        <v/>
      </c>
      <c r="C477" s="132" t="str">
        <f>IF(ISNUMBER($G477),VLOOKUP(ResultsInput!C477,ResultsInput!$I$3:$L$6,4,FALSE),"")</f>
        <v/>
      </c>
      <c r="D477" s="132" t="str">
        <f t="shared" si="7"/>
        <v/>
      </c>
      <c r="E477" s="132"/>
      <c r="F477" s="132"/>
      <c r="G477" s="133" t="str">
        <f>Pairings!B477</f>
        <v/>
      </c>
    </row>
    <row r="478" spans="1:7" x14ac:dyDescent="0.2">
      <c r="A478" s="132" t="str">
        <f>IF(ISNUMBER($G478),INDEX(PlayerDetails!$B:$B,VLOOKUP(ResultsInput!D478,TeamDeclarations!$B$3:$J$418,6+$G478)),"")</f>
        <v/>
      </c>
      <c r="B478" s="132" t="str">
        <f>IF(ISNUMBER($G478),INDEX(PlayerDetails!$B:$B,VLOOKUP(ResultsInput!E478,TeamDeclarations!$B$3:$J$418,6+$G478)),"")</f>
        <v/>
      </c>
      <c r="C478" s="132" t="str">
        <f>IF(ISNUMBER($G478),VLOOKUP(ResultsInput!C478,ResultsInput!$I$3:$L$6,4,FALSE),"")</f>
        <v/>
      </c>
      <c r="D478" s="132" t="str">
        <f t="shared" si="7"/>
        <v/>
      </c>
      <c r="E478" s="132"/>
      <c r="F478" s="132"/>
      <c r="G478" s="133" t="str">
        <f>Pairings!B478</f>
        <v/>
      </c>
    </row>
    <row r="479" spans="1:7" x14ac:dyDescent="0.2">
      <c r="A479" s="132" t="str">
        <f>IF(ISNUMBER($G479),INDEX(PlayerDetails!$B:$B,VLOOKUP(ResultsInput!D479,TeamDeclarations!$B$3:$J$418,6+$G479)),"")</f>
        <v/>
      </c>
      <c r="B479" s="132" t="str">
        <f>IF(ISNUMBER($G479),INDEX(PlayerDetails!$B:$B,VLOOKUP(ResultsInput!E479,TeamDeclarations!$B$3:$J$418,6+$G479)),"")</f>
        <v/>
      </c>
      <c r="C479" s="132" t="str">
        <f>IF(ISNUMBER($G479),VLOOKUP(ResultsInput!C479,ResultsInput!$I$3:$L$6,4,FALSE),"")</f>
        <v/>
      </c>
      <c r="D479" s="132" t="str">
        <f t="shared" si="7"/>
        <v/>
      </c>
      <c r="E479" s="132"/>
      <c r="F479" s="132"/>
      <c r="G479" s="133" t="str">
        <f>Pairings!B479</f>
        <v/>
      </c>
    </row>
    <row r="480" spans="1:7" x14ac:dyDescent="0.2">
      <c r="A480" s="132" t="str">
        <f>IF(ISNUMBER($G480),INDEX(PlayerDetails!$B:$B,VLOOKUP(ResultsInput!D480,TeamDeclarations!$B$3:$J$418,6+$G480)),"")</f>
        <v/>
      </c>
      <c r="B480" s="132" t="str">
        <f>IF(ISNUMBER($G480),INDEX(PlayerDetails!$B:$B,VLOOKUP(ResultsInput!E480,TeamDeclarations!$B$3:$J$418,6+$G480)),"")</f>
        <v/>
      </c>
      <c r="C480" s="132" t="str">
        <f>IF(ISNUMBER($G480),VLOOKUP(ResultsInput!C480,ResultsInput!$I$3:$L$6,4,FALSE),"")</f>
        <v/>
      </c>
      <c r="D480" s="132" t="str">
        <f t="shared" si="7"/>
        <v/>
      </c>
      <c r="E480" s="132"/>
      <c r="F480" s="132"/>
      <c r="G480" s="133" t="str">
        <f>Pairings!B480</f>
        <v/>
      </c>
    </row>
    <row r="481" spans="1:7" x14ac:dyDescent="0.2">
      <c r="A481" s="132" t="str">
        <f>IF(ISNUMBER($G481),INDEX(PlayerDetails!$B:$B,VLOOKUP(ResultsInput!D481,TeamDeclarations!$B$3:$J$418,6+$G481)),"")</f>
        <v/>
      </c>
      <c r="B481" s="132" t="str">
        <f>IF(ISNUMBER($G481),INDEX(PlayerDetails!$B:$B,VLOOKUP(ResultsInput!E481,TeamDeclarations!$B$3:$J$418,6+$G481)),"")</f>
        <v/>
      </c>
      <c r="C481" s="132" t="str">
        <f>IF(ISNUMBER($G481),VLOOKUP(ResultsInput!C481,ResultsInput!$I$3:$L$6,4,FALSE),"")</f>
        <v/>
      </c>
      <c r="D481" s="132" t="str">
        <f t="shared" si="7"/>
        <v/>
      </c>
      <c r="E481" s="132"/>
      <c r="F481" s="132"/>
      <c r="G481" s="133" t="str">
        <f>Pairings!B481</f>
        <v/>
      </c>
    </row>
    <row r="482" spans="1:7" x14ac:dyDescent="0.2">
      <c r="A482" s="132" t="str">
        <f>IF(ISNUMBER($G482),INDEX(PlayerDetails!$B:$B,VLOOKUP(ResultsInput!D482,TeamDeclarations!$B$3:$J$418,6+$G482)),"")</f>
        <v/>
      </c>
      <c r="B482" s="132" t="str">
        <f>IF(ISNUMBER($G482),INDEX(PlayerDetails!$B:$B,VLOOKUP(ResultsInput!E482,TeamDeclarations!$B$3:$J$418,6+$G482)),"")</f>
        <v/>
      </c>
      <c r="C482" s="132" t="str">
        <f>IF(ISNUMBER($G482),VLOOKUP(ResultsInput!C482,ResultsInput!$I$3:$L$6,4,FALSE),"")</f>
        <v/>
      </c>
      <c r="D482" s="132" t="str">
        <f t="shared" si="7"/>
        <v/>
      </c>
      <c r="E482" s="132"/>
      <c r="F482" s="132"/>
      <c r="G482" s="133" t="str">
        <f>Pairings!B482</f>
        <v/>
      </c>
    </row>
    <row r="483" spans="1:7" x14ac:dyDescent="0.2">
      <c r="A483" s="132" t="str">
        <f>IF(ISNUMBER($G483),INDEX(PlayerDetails!$B:$B,VLOOKUP(ResultsInput!D483,TeamDeclarations!$B$3:$J$418,6+$G483)),"")</f>
        <v/>
      </c>
      <c r="B483" s="132" t="str">
        <f>IF(ISNUMBER($G483),INDEX(PlayerDetails!$B:$B,VLOOKUP(ResultsInput!E483,TeamDeclarations!$B$3:$J$418,6+$G483)),"")</f>
        <v/>
      </c>
      <c r="C483" s="132" t="str">
        <f>IF(ISNUMBER($G483),VLOOKUP(ResultsInput!C483,ResultsInput!$I$3:$L$6,4,FALSE),"")</f>
        <v/>
      </c>
      <c r="D483" s="132" t="str">
        <f t="shared" si="7"/>
        <v/>
      </c>
      <c r="E483" s="132"/>
      <c r="F483" s="132"/>
      <c r="G483" s="133" t="str">
        <f>Pairings!B483</f>
        <v/>
      </c>
    </row>
    <row r="484" spans="1:7" x14ac:dyDescent="0.2">
      <c r="A484" s="132" t="str">
        <f>IF(ISNUMBER($G484),INDEX(PlayerDetails!$B:$B,VLOOKUP(ResultsInput!D484,TeamDeclarations!$B$3:$J$418,6+$G484)),"")</f>
        <v/>
      </c>
      <c r="B484" s="132" t="str">
        <f>IF(ISNUMBER($G484),INDEX(PlayerDetails!$B:$B,VLOOKUP(ResultsInput!E484,TeamDeclarations!$B$3:$J$418,6+$G484)),"")</f>
        <v/>
      </c>
      <c r="C484" s="132" t="str">
        <f>IF(ISNUMBER($G484),VLOOKUP(ResultsInput!C484,ResultsInput!$I$3:$L$6,4,FALSE),"")</f>
        <v/>
      </c>
      <c r="D484" s="132" t="str">
        <f t="shared" si="7"/>
        <v/>
      </c>
      <c r="E484" s="132"/>
      <c r="F484" s="132"/>
      <c r="G484" s="133" t="str">
        <f>Pairings!B484</f>
        <v/>
      </c>
    </row>
    <row r="485" spans="1:7" x14ac:dyDescent="0.2">
      <c r="A485" s="132" t="str">
        <f>IF(ISNUMBER($G485),INDEX(PlayerDetails!$B:$B,VLOOKUP(ResultsInput!D485,TeamDeclarations!$B$3:$J$418,6+$G485)),"")</f>
        <v/>
      </c>
      <c r="B485" s="132" t="str">
        <f>IF(ISNUMBER($G485),INDEX(PlayerDetails!$B:$B,VLOOKUP(ResultsInput!E485,TeamDeclarations!$B$3:$J$418,6+$G485)),"")</f>
        <v/>
      </c>
      <c r="C485" s="132" t="str">
        <f>IF(ISNUMBER($G485),VLOOKUP(ResultsInput!C485,ResultsInput!$I$3:$L$6,4,FALSE),"")</f>
        <v/>
      </c>
      <c r="D485" s="132" t="str">
        <f t="shared" si="7"/>
        <v/>
      </c>
      <c r="E485" s="132"/>
      <c r="F485" s="132"/>
      <c r="G485" s="133" t="str">
        <f>Pairings!B485</f>
        <v/>
      </c>
    </row>
    <row r="486" spans="1:7" x14ac:dyDescent="0.2">
      <c r="A486" s="132" t="str">
        <f>IF(ISNUMBER($G486),INDEX(PlayerDetails!$B:$B,VLOOKUP(ResultsInput!D486,TeamDeclarations!$B$3:$J$418,6+$G486)),"")</f>
        <v/>
      </c>
      <c r="B486" s="132" t="str">
        <f>IF(ISNUMBER($G486),INDEX(PlayerDetails!$B:$B,VLOOKUP(ResultsInput!E486,TeamDeclarations!$B$3:$J$418,6+$G486)),"")</f>
        <v/>
      </c>
      <c r="C486" s="132" t="str">
        <f>IF(ISNUMBER($G486),VLOOKUP(ResultsInput!C486,ResultsInput!$I$3:$L$6,4,FALSE),"")</f>
        <v/>
      </c>
      <c r="D486" s="132" t="str">
        <f t="shared" si="7"/>
        <v/>
      </c>
      <c r="E486" s="132"/>
      <c r="F486" s="132"/>
      <c r="G486" s="133" t="str">
        <f>Pairings!B486</f>
        <v/>
      </c>
    </row>
    <row r="487" spans="1:7" x14ac:dyDescent="0.2">
      <c r="A487" s="132" t="str">
        <f>IF(ISNUMBER($G487),INDEX(PlayerDetails!$B:$B,VLOOKUP(ResultsInput!D487,TeamDeclarations!$B$3:$J$418,6+$G487)),"")</f>
        <v/>
      </c>
      <c r="B487" s="132" t="str">
        <f>IF(ISNUMBER($G487),INDEX(PlayerDetails!$B:$B,VLOOKUP(ResultsInput!E487,TeamDeclarations!$B$3:$J$418,6+$G487)),"")</f>
        <v/>
      </c>
      <c r="C487" s="132" t="str">
        <f>IF(ISNUMBER($G487),VLOOKUP(ResultsInput!C487,ResultsInput!$I$3:$L$6,4,FALSE),"")</f>
        <v/>
      </c>
      <c r="D487" s="132" t="str">
        <f t="shared" si="7"/>
        <v/>
      </c>
      <c r="E487" s="132"/>
      <c r="F487" s="132"/>
      <c r="G487" s="133" t="str">
        <f>Pairings!B487</f>
        <v/>
      </c>
    </row>
    <row r="488" spans="1:7" x14ac:dyDescent="0.2">
      <c r="A488" s="132" t="str">
        <f>IF(ISNUMBER($G488),INDEX(PlayerDetails!$B:$B,VLOOKUP(ResultsInput!D488,TeamDeclarations!$B$3:$J$418,6+$G488)),"")</f>
        <v/>
      </c>
      <c r="B488" s="132" t="str">
        <f>IF(ISNUMBER($G488),INDEX(PlayerDetails!$B:$B,VLOOKUP(ResultsInput!E488,TeamDeclarations!$B$3:$J$418,6+$G488)),"")</f>
        <v/>
      </c>
      <c r="C488" s="132" t="str">
        <f>IF(ISNUMBER($G488),VLOOKUP(ResultsInput!C488,ResultsInput!$I$3:$L$6,4,FALSE),"")</f>
        <v/>
      </c>
      <c r="D488" s="132" t="str">
        <f t="shared" si="7"/>
        <v/>
      </c>
      <c r="E488" s="132"/>
      <c r="F488" s="132"/>
      <c r="G488" s="133" t="str">
        <f>Pairings!B488</f>
        <v/>
      </c>
    </row>
    <row r="489" spans="1:7" x14ac:dyDescent="0.2">
      <c r="A489" s="132" t="str">
        <f>IF(ISNUMBER($G489),INDEX(PlayerDetails!$B:$B,VLOOKUP(ResultsInput!D489,TeamDeclarations!$B$3:$J$418,6+$G489)),"")</f>
        <v/>
      </c>
      <c r="B489" s="132" t="str">
        <f>IF(ISNUMBER($G489),INDEX(PlayerDetails!$B:$B,VLOOKUP(ResultsInput!E489,TeamDeclarations!$B$3:$J$418,6+$G489)),"")</f>
        <v/>
      </c>
      <c r="C489" s="132" t="str">
        <f>IF(ISNUMBER($G489),VLOOKUP(ResultsInput!C489,ResultsInput!$I$3:$L$6,4,FALSE),"")</f>
        <v/>
      </c>
      <c r="D489" s="132" t="str">
        <f t="shared" si="7"/>
        <v/>
      </c>
      <c r="E489" s="132"/>
      <c r="F489" s="132"/>
      <c r="G489" s="133" t="str">
        <f>Pairings!B489</f>
        <v/>
      </c>
    </row>
    <row r="490" spans="1:7" x14ac:dyDescent="0.2">
      <c r="A490" s="132" t="str">
        <f>IF(ISNUMBER($G490),INDEX(PlayerDetails!$B:$B,VLOOKUP(ResultsInput!D490,TeamDeclarations!$B$3:$J$418,6+$G490)),"")</f>
        <v/>
      </c>
      <c r="B490" s="132" t="str">
        <f>IF(ISNUMBER($G490),INDEX(PlayerDetails!$B:$B,VLOOKUP(ResultsInput!E490,TeamDeclarations!$B$3:$J$418,6+$G490)),"")</f>
        <v/>
      </c>
      <c r="C490" s="132" t="str">
        <f>IF(ISNUMBER($G490),VLOOKUP(ResultsInput!C490,ResultsInput!$I$3:$L$6,4,FALSE),"")</f>
        <v/>
      </c>
      <c r="D490" s="132" t="str">
        <f t="shared" si="7"/>
        <v/>
      </c>
      <c r="E490" s="132"/>
      <c r="F490" s="132"/>
      <c r="G490" s="133" t="str">
        <f>Pairings!B490</f>
        <v/>
      </c>
    </row>
    <row r="491" spans="1:7" x14ac:dyDescent="0.2">
      <c r="A491" s="132" t="str">
        <f>IF(ISNUMBER($G491),INDEX(PlayerDetails!$B:$B,VLOOKUP(ResultsInput!D491,TeamDeclarations!$B$3:$J$418,6+$G491)),"")</f>
        <v/>
      </c>
      <c r="B491" s="132" t="str">
        <f>IF(ISNUMBER($G491),INDEX(PlayerDetails!$B:$B,VLOOKUP(ResultsInput!E491,TeamDeclarations!$B$3:$J$418,6+$G491)),"")</f>
        <v/>
      </c>
      <c r="C491" s="132" t="str">
        <f>IF(ISNUMBER($G491),VLOOKUP(ResultsInput!C491,ResultsInput!$I$3:$L$6,4,FALSE),"")</f>
        <v/>
      </c>
      <c r="D491" s="132" t="str">
        <f t="shared" si="7"/>
        <v/>
      </c>
      <c r="E491" s="132"/>
      <c r="F491" s="132"/>
      <c r="G491" s="133" t="str">
        <f>Pairings!B491</f>
        <v/>
      </c>
    </row>
    <row r="492" spans="1:7" x14ac:dyDescent="0.2">
      <c r="A492" s="132" t="str">
        <f>IF(ISNUMBER($G492),INDEX(PlayerDetails!$B:$B,VLOOKUP(ResultsInput!D492,TeamDeclarations!$B$3:$J$418,6+$G492)),"")</f>
        <v/>
      </c>
      <c r="B492" s="132" t="str">
        <f>IF(ISNUMBER($G492),INDEX(PlayerDetails!$B:$B,VLOOKUP(ResultsInput!E492,TeamDeclarations!$B$3:$J$418,6+$G492)),"")</f>
        <v/>
      </c>
      <c r="C492" s="132" t="str">
        <f>IF(ISNUMBER($G492),VLOOKUP(ResultsInput!C492,ResultsInput!$I$3:$L$6,4,FALSE),"")</f>
        <v/>
      </c>
      <c r="D492" s="132" t="str">
        <f t="shared" si="7"/>
        <v/>
      </c>
      <c r="E492" s="132"/>
      <c r="F492" s="132"/>
      <c r="G492" s="133" t="str">
        <f>Pairings!B492</f>
        <v/>
      </c>
    </row>
    <row r="493" spans="1:7" x14ac:dyDescent="0.2">
      <c r="A493" s="132" t="str">
        <f>IF(ISNUMBER($G493),INDEX(PlayerDetails!$B:$B,VLOOKUP(ResultsInput!D493,TeamDeclarations!$B$3:$J$418,6+$G493)),"")</f>
        <v/>
      </c>
      <c r="B493" s="132" t="str">
        <f>IF(ISNUMBER($G493),INDEX(PlayerDetails!$B:$B,VLOOKUP(ResultsInput!E493,TeamDeclarations!$B$3:$J$418,6+$G493)),"")</f>
        <v/>
      </c>
      <c r="C493" s="132" t="str">
        <f>IF(ISNUMBER($G493),VLOOKUP(ResultsInput!C493,ResultsInput!$I$3:$L$6,4,FALSE),"")</f>
        <v/>
      </c>
      <c r="D493" s="132" t="str">
        <f t="shared" si="7"/>
        <v/>
      </c>
      <c r="E493" s="132"/>
      <c r="F493" s="132"/>
      <c r="G493" s="133" t="str">
        <f>Pairings!B493</f>
        <v/>
      </c>
    </row>
    <row r="494" spans="1:7" x14ac:dyDescent="0.2">
      <c r="A494" s="132" t="str">
        <f>IF(ISNUMBER($G494),INDEX(PlayerDetails!$B:$B,VLOOKUP(ResultsInput!D494,TeamDeclarations!$B$3:$J$418,6+$G494)),"")</f>
        <v/>
      </c>
      <c r="B494" s="132" t="str">
        <f>IF(ISNUMBER($G494),INDEX(PlayerDetails!$B:$B,VLOOKUP(ResultsInput!E494,TeamDeclarations!$B$3:$J$418,6+$G494)),"")</f>
        <v/>
      </c>
      <c r="C494" s="132" t="str">
        <f>IF(ISNUMBER($G494),VLOOKUP(ResultsInput!C494,ResultsInput!$I$3:$L$6,4,FALSE),"")</f>
        <v/>
      </c>
      <c r="D494" s="132" t="str">
        <f t="shared" si="7"/>
        <v/>
      </c>
      <c r="E494" s="132"/>
      <c r="F494" s="132"/>
      <c r="G494" s="133" t="str">
        <f>Pairings!B494</f>
        <v/>
      </c>
    </row>
    <row r="495" spans="1:7" x14ac:dyDescent="0.2">
      <c r="A495" s="132" t="str">
        <f>IF(ISNUMBER($G495),INDEX(PlayerDetails!$B:$B,VLOOKUP(ResultsInput!D495,TeamDeclarations!$B$3:$J$418,6+$G495)),"")</f>
        <v/>
      </c>
      <c r="B495" s="132" t="str">
        <f>IF(ISNUMBER($G495),INDEX(PlayerDetails!$B:$B,VLOOKUP(ResultsInput!E495,TeamDeclarations!$B$3:$J$418,6+$G495)),"")</f>
        <v/>
      </c>
      <c r="C495" s="132" t="str">
        <f>IF(ISNUMBER($G495),VLOOKUP(ResultsInput!C495,ResultsInput!$I$3:$L$6,4,FALSE),"")</f>
        <v/>
      </c>
      <c r="D495" s="132" t="str">
        <f t="shared" si="7"/>
        <v/>
      </c>
      <c r="E495" s="132"/>
      <c r="F495" s="132"/>
      <c r="G495" s="133" t="str">
        <f>Pairings!B495</f>
        <v/>
      </c>
    </row>
    <row r="496" spans="1:7" x14ac:dyDescent="0.2">
      <c r="A496" s="132" t="str">
        <f>IF(ISNUMBER($G496),INDEX(PlayerDetails!$B:$B,VLOOKUP(ResultsInput!D496,TeamDeclarations!$B$3:$J$418,6+$G496)),"")</f>
        <v/>
      </c>
      <c r="B496" s="132" t="str">
        <f>IF(ISNUMBER($G496),INDEX(PlayerDetails!$B:$B,VLOOKUP(ResultsInput!E496,TeamDeclarations!$B$3:$J$418,6+$G496)),"")</f>
        <v/>
      </c>
      <c r="C496" s="132" t="str">
        <f>IF(ISNUMBER($G496),VLOOKUP(ResultsInput!C496,ResultsInput!$I$3:$L$6,4,FALSE),"")</f>
        <v/>
      </c>
      <c r="D496" s="132" t="str">
        <f t="shared" si="7"/>
        <v/>
      </c>
      <c r="E496" s="132"/>
      <c r="F496" s="132"/>
      <c r="G496" s="133" t="str">
        <f>Pairings!B496</f>
        <v/>
      </c>
    </row>
    <row r="497" spans="1:7" x14ac:dyDescent="0.2">
      <c r="A497" s="132" t="str">
        <f>IF(ISNUMBER($G497),INDEX(PlayerDetails!$B:$B,VLOOKUP(ResultsInput!D497,TeamDeclarations!$B$3:$J$418,6+$G497)),"")</f>
        <v/>
      </c>
      <c r="B497" s="132" t="str">
        <f>IF(ISNUMBER($G497),INDEX(PlayerDetails!$B:$B,VLOOKUP(ResultsInput!E497,TeamDeclarations!$B$3:$J$418,6+$G497)),"")</f>
        <v/>
      </c>
      <c r="C497" s="132" t="str">
        <f>IF(ISNUMBER($G497),VLOOKUP(ResultsInput!C497,ResultsInput!$I$3:$L$6,4,FALSE),"")</f>
        <v/>
      </c>
      <c r="D497" s="132" t="str">
        <f t="shared" si="7"/>
        <v/>
      </c>
      <c r="E497" s="132"/>
      <c r="F497" s="132"/>
      <c r="G497" s="133" t="str">
        <f>Pairings!B497</f>
        <v/>
      </c>
    </row>
    <row r="498" spans="1:7" x14ac:dyDescent="0.2">
      <c r="A498" s="132" t="str">
        <f>IF(ISNUMBER($G498),INDEX(PlayerDetails!$B:$B,VLOOKUP(ResultsInput!D498,TeamDeclarations!$B$3:$J$418,6+$G498)),"")</f>
        <v/>
      </c>
      <c r="B498" s="132" t="str">
        <f>IF(ISNUMBER($G498),INDEX(PlayerDetails!$B:$B,VLOOKUP(ResultsInput!E498,TeamDeclarations!$B$3:$J$418,6+$G498)),"")</f>
        <v/>
      </c>
      <c r="C498" s="132" t="str">
        <f>IF(ISNUMBER($G498),VLOOKUP(ResultsInput!C498,ResultsInput!$I$3:$L$6,4,FALSE),"")</f>
        <v/>
      </c>
      <c r="D498" s="132" t="str">
        <f t="shared" si="7"/>
        <v/>
      </c>
      <c r="E498" s="132"/>
      <c r="F498" s="132"/>
      <c r="G498" s="133" t="str">
        <f>Pairings!B498</f>
        <v/>
      </c>
    </row>
    <row r="499" spans="1:7" x14ac:dyDescent="0.2">
      <c r="A499" s="132" t="str">
        <f>IF(ISNUMBER($G499),INDEX(PlayerDetails!$B:$B,VLOOKUP(ResultsInput!D499,TeamDeclarations!$B$3:$J$418,6+$G499)),"")</f>
        <v/>
      </c>
      <c r="B499" s="132" t="str">
        <f>IF(ISNUMBER($G499),INDEX(PlayerDetails!$B:$B,VLOOKUP(ResultsInput!E499,TeamDeclarations!$B$3:$J$418,6+$G499)),"")</f>
        <v/>
      </c>
      <c r="C499" s="132" t="str">
        <f>IF(ISNUMBER($G499),VLOOKUP(ResultsInput!C499,ResultsInput!$I$3:$L$6,4,FALSE),"")</f>
        <v/>
      </c>
      <c r="D499" s="132" t="str">
        <f t="shared" si="7"/>
        <v/>
      </c>
      <c r="E499" s="132"/>
      <c r="F499" s="132"/>
      <c r="G499" s="133" t="str">
        <f>Pairings!B499</f>
        <v/>
      </c>
    </row>
    <row r="500" spans="1:7" x14ac:dyDescent="0.2">
      <c r="A500" s="132" t="str">
        <f>IF(ISNUMBER($G500),INDEX(PlayerDetails!$B:$B,VLOOKUP(ResultsInput!D500,TeamDeclarations!$B$3:$J$418,6+$G500)),"")</f>
        <v/>
      </c>
      <c r="B500" s="132" t="str">
        <f>IF(ISNUMBER($G500),INDEX(PlayerDetails!$B:$B,VLOOKUP(ResultsInput!E500,TeamDeclarations!$B$3:$J$418,6+$G500)),"")</f>
        <v/>
      </c>
      <c r="C500" s="132" t="str">
        <f>IF(ISNUMBER($G500),VLOOKUP(ResultsInput!C500,ResultsInput!$I$3:$L$6,4,FALSE),"")</f>
        <v/>
      </c>
      <c r="D500" s="132" t="str">
        <f t="shared" si="7"/>
        <v/>
      </c>
      <c r="E500" s="132"/>
      <c r="F500" s="132"/>
      <c r="G500" s="133" t="str">
        <f>Pairings!B500</f>
        <v/>
      </c>
    </row>
    <row r="501" spans="1:7" x14ac:dyDescent="0.2">
      <c r="A501" s="132" t="str">
        <f>IF(ISNUMBER($G501),INDEX(PlayerDetails!$B:$B,VLOOKUP(ResultsInput!D501,TeamDeclarations!$B$3:$J$418,6+$G501)),"")</f>
        <v/>
      </c>
      <c r="B501" s="132" t="str">
        <f>IF(ISNUMBER($G501),INDEX(PlayerDetails!$B:$B,VLOOKUP(ResultsInput!E501,TeamDeclarations!$B$3:$J$418,6+$G501)),"")</f>
        <v/>
      </c>
      <c r="C501" s="132" t="str">
        <f>IF(ISNUMBER($G501),VLOOKUP(ResultsInput!C501,ResultsInput!$I$3:$L$6,4,FALSE),"")</f>
        <v/>
      </c>
      <c r="D501" s="132" t="str">
        <f t="shared" si="7"/>
        <v/>
      </c>
      <c r="E501" s="132"/>
      <c r="F501" s="132"/>
      <c r="G501" s="133" t="str">
        <f>Pairings!B501</f>
        <v/>
      </c>
    </row>
    <row r="502" spans="1:7" x14ac:dyDescent="0.2">
      <c r="A502" s="132" t="str">
        <f>IF(ISNUMBER($G502),INDEX(PlayerDetails!$B:$B,VLOOKUP(ResultsInput!D502,TeamDeclarations!$B$3:$J$418,6+$G502)),"")</f>
        <v/>
      </c>
      <c r="B502" s="132" t="str">
        <f>IF(ISNUMBER($G502),INDEX(PlayerDetails!$B:$B,VLOOKUP(ResultsInput!E502,TeamDeclarations!$B$3:$J$418,6+$G502)),"")</f>
        <v/>
      </c>
      <c r="C502" s="132" t="str">
        <f>IF(ISNUMBER($G502),VLOOKUP(ResultsInput!C502,ResultsInput!$I$3:$L$6,4,FALSE),"")</f>
        <v/>
      </c>
      <c r="D502" s="132" t="str">
        <f t="shared" si="7"/>
        <v/>
      </c>
      <c r="E502" s="132"/>
      <c r="F502" s="132"/>
      <c r="G502" s="133" t="str">
        <f>Pairings!B502</f>
        <v/>
      </c>
    </row>
    <row r="503" spans="1:7" x14ac:dyDescent="0.2">
      <c r="A503" s="132" t="str">
        <f>IF(ISNUMBER($G503),INDEX(PlayerDetails!$B:$B,VLOOKUP(ResultsInput!D503,TeamDeclarations!$B$3:$J$418,6+$G503)),"")</f>
        <v/>
      </c>
      <c r="B503" s="132" t="str">
        <f>IF(ISNUMBER($G503),INDEX(PlayerDetails!$B:$B,VLOOKUP(ResultsInput!E503,TeamDeclarations!$B$3:$J$418,6+$G503)),"")</f>
        <v/>
      </c>
      <c r="C503" s="132" t="str">
        <f>IF(ISNUMBER($G503),VLOOKUP(ResultsInput!C503,ResultsInput!$I$3:$L$6,4,FALSE),"")</f>
        <v/>
      </c>
      <c r="D503" s="132" t="str">
        <f t="shared" si="7"/>
        <v/>
      </c>
      <c r="E503" s="132"/>
      <c r="F503" s="132"/>
      <c r="G503" s="133" t="str">
        <f>Pairings!B503</f>
        <v/>
      </c>
    </row>
    <row r="504" spans="1:7" x14ac:dyDescent="0.2">
      <c r="A504" s="132" t="str">
        <f>IF(ISNUMBER($G504),INDEX(PlayerDetails!$B:$B,VLOOKUP(ResultsInput!D504,TeamDeclarations!$B$3:$J$418,6+$G504)),"")</f>
        <v/>
      </c>
      <c r="B504" s="132" t="str">
        <f>IF(ISNUMBER($G504),INDEX(PlayerDetails!$B:$B,VLOOKUP(ResultsInput!E504,TeamDeclarations!$B$3:$J$418,6+$G504)),"")</f>
        <v/>
      </c>
      <c r="C504" s="132" t="str">
        <f>IF(ISNUMBER($G504),VLOOKUP(ResultsInput!C504,ResultsInput!$I$3:$L$6,4,FALSE),"")</f>
        <v/>
      </c>
      <c r="D504" s="132" t="str">
        <f t="shared" si="7"/>
        <v/>
      </c>
      <c r="E504" s="132"/>
      <c r="F504" s="132"/>
      <c r="G504" s="133" t="str">
        <f>Pairings!B504</f>
        <v/>
      </c>
    </row>
    <row r="505" spans="1:7" x14ac:dyDescent="0.2">
      <c r="A505" s="132" t="str">
        <f>IF(ISNUMBER($G505),INDEX(PlayerDetails!$B:$B,VLOOKUP(ResultsInput!D505,TeamDeclarations!$B$3:$J$418,6+$G505)),"")</f>
        <v/>
      </c>
      <c r="B505" s="132" t="str">
        <f>IF(ISNUMBER($G505),INDEX(PlayerDetails!$B:$B,VLOOKUP(ResultsInput!E505,TeamDeclarations!$B$3:$J$418,6+$G505)),"")</f>
        <v/>
      </c>
      <c r="C505" s="132" t="str">
        <f>IF(ISNUMBER($G505),VLOOKUP(ResultsInput!C505,ResultsInput!$I$3:$L$6,4,FALSE),"")</f>
        <v/>
      </c>
      <c r="D505" s="132" t="str">
        <f t="shared" si="7"/>
        <v/>
      </c>
      <c r="E505" s="132"/>
      <c r="F505" s="132"/>
      <c r="G505" s="133" t="str">
        <f>Pairings!B505</f>
        <v/>
      </c>
    </row>
    <row r="506" spans="1:7" x14ac:dyDescent="0.2">
      <c r="A506" s="132" t="str">
        <f>IF(ISNUMBER($G506),INDEX(PlayerDetails!$B:$B,VLOOKUP(ResultsInput!D506,TeamDeclarations!$B$3:$J$418,6+$G506)),"")</f>
        <v/>
      </c>
      <c r="B506" s="132" t="str">
        <f>IF(ISNUMBER($G506),INDEX(PlayerDetails!$B:$B,VLOOKUP(ResultsInput!E506,TeamDeclarations!$B$3:$J$418,6+$G506)),"")</f>
        <v/>
      </c>
      <c r="C506" s="132" t="str">
        <f>IF(ISNUMBER($G506),VLOOKUP(ResultsInput!C506,ResultsInput!$I$3:$L$6,4,FALSE),"")</f>
        <v/>
      </c>
      <c r="D506" s="132" t="str">
        <f t="shared" si="7"/>
        <v/>
      </c>
      <c r="E506" s="132"/>
      <c r="F506" s="132"/>
      <c r="G506" s="133" t="str">
        <f>Pairings!B506</f>
        <v/>
      </c>
    </row>
    <row r="507" spans="1:7" x14ac:dyDescent="0.2">
      <c r="A507" s="132" t="str">
        <f>IF(ISNUMBER($G507),INDEX(PlayerDetails!$B:$B,VLOOKUP(ResultsInput!D507,TeamDeclarations!$B$3:$J$418,6+$G507)),"")</f>
        <v/>
      </c>
      <c r="B507" s="132" t="str">
        <f>IF(ISNUMBER($G507),INDEX(PlayerDetails!$B:$B,VLOOKUP(ResultsInput!E507,TeamDeclarations!$B$3:$J$418,6+$G507)),"")</f>
        <v/>
      </c>
      <c r="C507" s="132" t="str">
        <f>IF(ISNUMBER($G507),VLOOKUP(ResultsInput!C507,ResultsInput!$I$3:$L$6,4,FALSE),"")</f>
        <v/>
      </c>
      <c r="D507" s="132" t="str">
        <f t="shared" si="7"/>
        <v/>
      </c>
      <c r="E507" s="132"/>
      <c r="F507" s="132"/>
      <c r="G507" s="133" t="str">
        <f>Pairings!B507</f>
        <v/>
      </c>
    </row>
    <row r="508" spans="1:7" x14ac:dyDescent="0.2">
      <c r="A508" s="132" t="str">
        <f>IF(ISNUMBER($G508),INDEX(PlayerDetails!$B:$B,VLOOKUP(ResultsInput!D508,TeamDeclarations!$B$3:$J$418,6+$G508)),"")</f>
        <v/>
      </c>
      <c r="B508" s="132" t="str">
        <f>IF(ISNUMBER($G508),INDEX(PlayerDetails!$B:$B,VLOOKUP(ResultsInput!E508,TeamDeclarations!$B$3:$J$418,6+$G508)),"")</f>
        <v/>
      </c>
      <c r="C508" s="132" t="str">
        <f>IF(ISNUMBER($G508),VLOOKUP(ResultsInput!C508,ResultsInput!$I$3:$L$6,4,FALSE),"")</f>
        <v/>
      </c>
      <c r="D508" s="132" t="str">
        <f t="shared" si="7"/>
        <v/>
      </c>
      <c r="E508" s="132"/>
      <c r="F508" s="132"/>
      <c r="G508" s="133" t="str">
        <f>Pairings!B508</f>
        <v/>
      </c>
    </row>
    <row r="509" spans="1:7" x14ac:dyDescent="0.2">
      <c r="A509" s="132" t="str">
        <f>IF(ISNUMBER($G509),INDEX(PlayerDetails!$B:$B,VLOOKUP(ResultsInput!D509,TeamDeclarations!$B$3:$J$418,6+$G509)),"")</f>
        <v/>
      </c>
      <c r="B509" s="132" t="str">
        <f>IF(ISNUMBER($G509),INDEX(PlayerDetails!$B:$B,VLOOKUP(ResultsInput!E509,TeamDeclarations!$B$3:$J$418,6+$G509)),"")</f>
        <v/>
      </c>
      <c r="C509" s="132" t="str">
        <f>IF(ISNUMBER($G509),VLOOKUP(ResultsInput!C509,ResultsInput!$I$3:$L$6,4,FALSE),"")</f>
        <v/>
      </c>
      <c r="D509" s="132" t="str">
        <f t="shared" si="7"/>
        <v/>
      </c>
      <c r="E509" s="132"/>
      <c r="F509" s="132"/>
      <c r="G509" s="133" t="str">
        <f>Pairings!B509</f>
        <v/>
      </c>
    </row>
    <row r="510" spans="1:7" x14ac:dyDescent="0.2">
      <c r="A510" s="132" t="str">
        <f>IF(ISNUMBER($G510),INDEX(PlayerDetails!$B:$B,VLOOKUP(ResultsInput!D510,TeamDeclarations!$B$3:$J$418,6+$G510)),"")</f>
        <v/>
      </c>
      <c r="B510" s="132" t="str">
        <f>IF(ISNUMBER($G510),INDEX(PlayerDetails!$B:$B,VLOOKUP(ResultsInput!E510,TeamDeclarations!$B$3:$J$418,6+$G510)),"")</f>
        <v/>
      </c>
      <c r="C510" s="132" t="str">
        <f>IF(ISNUMBER($G510),VLOOKUP(ResultsInput!C510,ResultsInput!$I$3:$L$6,4,FALSE),"")</f>
        <v/>
      </c>
      <c r="D510" s="132" t="str">
        <f t="shared" si="7"/>
        <v/>
      </c>
      <c r="E510" s="132"/>
      <c r="F510" s="132"/>
      <c r="G510" s="133" t="str">
        <f>Pairings!B510</f>
        <v/>
      </c>
    </row>
    <row r="511" spans="1:7" x14ac:dyDescent="0.2">
      <c r="A511" s="132" t="str">
        <f>IF(ISNUMBER($G511),INDEX(PlayerDetails!$B:$B,VLOOKUP(ResultsInput!D511,TeamDeclarations!$B$3:$J$418,6+$G511)),"")</f>
        <v/>
      </c>
      <c r="B511" s="132" t="str">
        <f>IF(ISNUMBER($G511),INDEX(PlayerDetails!$B:$B,VLOOKUP(ResultsInput!E511,TeamDeclarations!$B$3:$J$418,6+$G511)),"")</f>
        <v/>
      </c>
      <c r="C511" s="132" t="str">
        <f>IF(ISNUMBER($G511),VLOOKUP(ResultsInput!C511,ResultsInput!$I$3:$L$6,4,FALSE),"")</f>
        <v/>
      </c>
      <c r="D511" s="132" t="str">
        <f t="shared" si="7"/>
        <v/>
      </c>
      <c r="E511" s="132"/>
      <c r="F511" s="132"/>
      <c r="G511" s="133" t="str">
        <f>Pairings!B511</f>
        <v/>
      </c>
    </row>
    <row r="512" spans="1:7" x14ac:dyDescent="0.2">
      <c r="A512" s="132" t="str">
        <f>IF(ISNUMBER($G512),INDEX(PlayerDetails!$B:$B,VLOOKUP(ResultsInput!D512,TeamDeclarations!$B$3:$J$418,6+$G512)),"")</f>
        <v/>
      </c>
      <c r="B512" s="132" t="str">
        <f>IF(ISNUMBER($G512),INDEX(PlayerDetails!$B:$B,VLOOKUP(ResultsInput!E512,TeamDeclarations!$B$3:$J$418,6+$G512)),"")</f>
        <v/>
      </c>
      <c r="C512" s="132" t="str">
        <f>IF(ISNUMBER($G512),VLOOKUP(ResultsInput!C512,ResultsInput!$I$3:$L$6,4,FALSE),"")</f>
        <v/>
      </c>
      <c r="D512" s="132" t="str">
        <f t="shared" si="7"/>
        <v/>
      </c>
      <c r="E512" s="132"/>
      <c r="F512" s="132"/>
      <c r="G512" s="133" t="str">
        <f>Pairings!B512</f>
        <v/>
      </c>
    </row>
    <row r="513" spans="1:7" x14ac:dyDescent="0.2">
      <c r="A513" s="132" t="str">
        <f>IF(ISNUMBER($G513),INDEX(PlayerDetails!$B:$B,VLOOKUP(ResultsInput!D513,TeamDeclarations!$B$3:$J$418,6+$G513)),"")</f>
        <v/>
      </c>
      <c r="B513" s="132" t="str">
        <f>IF(ISNUMBER($G513),INDEX(PlayerDetails!$B:$B,VLOOKUP(ResultsInput!E513,TeamDeclarations!$B$3:$J$418,6+$G513)),"")</f>
        <v/>
      </c>
      <c r="C513" s="132" t="str">
        <f>IF(ISNUMBER($G513),VLOOKUP(ResultsInput!C513,ResultsInput!$I$3:$L$6,4,FALSE),"")</f>
        <v/>
      </c>
      <c r="D513" s="132" t="str">
        <f t="shared" si="7"/>
        <v/>
      </c>
      <c r="E513" s="132"/>
      <c r="F513" s="132"/>
      <c r="G513" s="133" t="str">
        <f>Pairings!B513</f>
        <v/>
      </c>
    </row>
    <row r="514" spans="1:7" x14ac:dyDescent="0.2">
      <c r="A514" s="132" t="str">
        <f>IF(ISNUMBER($G514),INDEX(PlayerDetails!$B:$B,VLOOKUP(ResultsInput!D514,TeamDeclarations!$B$3:$J$418,6+$G514)),"")</f>
        <v/>
      </c>
      <c r="B514" s="132" t="str">
        <f>IF(ISNUMBER($G514),INDEX(PlayerDetails!$B:$B,VLOOKUP(ResultsInput!E514,TeamDeclarations!$B$3:$J$418,6+$G514)),"")</f>
        <v/>
      </c>
      <c r="C514" s="132" t="str">
        <f>IF(ISNUMBER($G514),VLOOKUP(ResultsInput!C514,ResultsInput!$I$3:$L$6,4,FALSE),"")</f>
        <v/>
      </c>
      <c r="D514" s="132" t="str">
        <f t="shared" ref="D514:D577" si="8">IF(ISNUMBER($G514),"W","")</f>
        <v/>
      </c>
      <c r="E514" s="132"/>
      <c r="F514" s="132"/>
      <c r="G514" s="133" t="str">
        <f>Pairings!B514</f>
        <v/>
      </c>
    </row>
    <row r="515" spans="1:7" x14ac:dyDescent="0.2">
      <c r="A515" s="132" t="str">
        <f>IF(ISNUMBER($G515),INDEX(PlayerDetails!$B:$B,VLOOKUP(ResultsInput!D515,TeamDeclarations!$B$3:$J$418,6+$G515)),"")</f>
        <v/>
      </c>
      <c r="B515" s="132" t="str">
        <f>IF(ISNUMBER($G515),INDEX(PlayerDetails!$B:$B,VLOOKUP(ResultsInput!E515,TeamDeclarations!$B$3:$J$418,6+$G515)),"")</f>
        <v/>
      </c>
      <c r="C515" s="132" t="str">
        <f>IF(ISNUMBER($G515),VLOOKUP(ResultsInput!C515,ResultsInput!$I$3:$L$6,4,FALSE),"")</f>
        <v/>
      </c>
      <c r="D515" s="132" t="str">
        <f t="shared" si="8"/>
        <v/>
      </c>
      <c r="E515" s="132"/>
      <c r="F515" s="132"/>
      <c r="G515" s="133" t="str">
        <f>Pairings!B515</f>
        <v/>
      </c>
    </row>
    <row r="516" spans="1:7" x14ac:dyDescent="0.2">
      <c r="A516" s="132" t="str">
        <f>IF(ISNUMBER($G516),INDEX(PlayerDetails!$B:$B,VLOOKUP(ResultsInput!D516,TeamDeclarations!$B$3:$J$418,6+$G516)),"")</f>
        <v/>
      </c>
      <c r="B516" s="132" t="str">
        <f>IF(ISNUMBER($G516),INDEX(PlayerDetails!$B:$B,VLOOKUP(ResultsInput!E516,TeamDeclarations!$B$3:$J$418,6+$G516)),"")</f>
        <v/>
      </c>
      <c r="C516" s="132" t="str">
        <f>IF(ISNUMBER($G516),VLOOKUP(ResultsInput!C516,ResultsInput!$I$3:$L$6,4,FALSE),"")</f>
        <v/>
      </c>
      <c r="D516" s="132" t="str">
        <f t="shared" si="8"/>
        <v/>
      </c>
      <c r="E516" s="132"/>
      <c r="F516" s="132"/>
      <c r="G516" s="133" t="str">
        <f>Pairings!B516</f>
        <v/>
      </c>
    </row>
    <row r="517" spans="1:7" x14ac:dyDescent="0.2">
      <c r="A517" s="132" t="str">
        <f>IF(ISNUMBER($G517),INDEX(PlayerDetails!$B:$B,VLOOKUP(ResultsInput!D517,TeamDeclarations!$B$3:$J$418,6+$G517)),"")</f>
        <v/>
      </c>
      <c r="B517" s="132" t="str">
        <f>IF(ISNUMBER($G517),INDEX(PlayerDetails!$B:$B,VLOOKUP(ResultsInput!E517,TeamDeclarations!$B$3:$J$418,6+$G517)),"")</f>
        <v/>
      </c>
      <c r="C517" s="132" t="str">
        <f>IF(ISNUMBER($G517),VLOOKUP(ResultsInput!C517,ResultsInput!$I$3:$L$6,4,FALSE),"")</f>
        <v/>
      </c>
      <c r="D517" s="132" t="str">
        <f t="shared" si="8"/>
        <v/>
      </c>
      <c r="E517" s="132"/>
      <c r="F517" s="132"/>
      <c r="G517" s="133" t="str">
        <f>Pairings!B517</f>
        <v/>
      </c>
    </row>
    <row r="518" spans="1:7" x14ac:dyDescent="0.2">
      <c r="A518" s="132" t="str">
        <f>IF(ISNUMBER($G518),INDEX(PlayerDetails!$B:$B,VLOOKUP(ResultsInput!D518,TeamDeclarations!$B$3:$J$418,6+$G518)),"")</f>
        <v/>
      </c>
      <c r="B518" s="132" t="str">
        <f>IF(ISNUMBER($G518),INDEX(PlayerDetails!$B:$B,VLOOKUP(ResultsInput!E518,TeamDeclarations!$B$3:$J$418,6+$G518)),"")</f>
        <v/>
      </c>
      <c r="C518" s="132" t="str">
        <f>IF(ISNUMBER($G518),VLOOKUP(ResultsInput!C518,ResultsInput!$I$3:$L$6,4,FALSE),"")</f>
        <v/>
      </c>
      <c r="D518" s="132" t="str">
        <f t="shared" si="8"/>
        <v/>
      </c>
      <c r="E518" s="132"/>
      <c r="F518" s="132"/>
      <c r="G518" s="133" t="str">
        <f>Pairings!B518</f>
        <v/>
      </c>
    </row>
    <row r="519" spans="1:7" x14ac:dyDescent="0.2">
      <c r="A519" s="132" t="str">
        <f>IF(ISNUMBER($G519),INDEX(PlayerDetails!$B:$B,VLOOKUP(ResultsInput!D519,TeamDeclarations!$B$3:$J$418,6+$G519)),"")</f>
        <v/>
      </c>
      <c r="B519" s="132" t="str">
        <f>IF(ISNUMBER($G519),INDEX(PlayerDetails!$B:$B,VLOOKUP(ResultsInput!E519,TeamDeclarations!$B$3:$J$418,6+$G519)),"")</f>
        <v/>
      </c>
      <c r="C519" s="132" t="str">
        <f>IF(ISNUMBER($G519),VLOOKUP(ResultsInput!C519,ResultsInput!$I$3:$L$6,4,FALSE),"")</f>
        <v/>
      </c>
      <c r="D519" s="132" t="str">
        <f t="shared" si="8"/>
        <v/>
      </c>
      <c r="E519" s="132"/>
      <c r="F519" s="132"/>
      <c r="G519" s="133" t="str">
        <f>Pairings!B519</f>
        <v/>
      </c>
    </row>
    <row r="520" spans="1:7" x14ac:dyDescent="0.2">
      <c r="A520" s="132" t="str">
        <f>IF(ISNUMBER($G520),INDEX(PlayerDetails!$B:$B,VLOOKUP(ResultsInput!D520,TeamDeclarations!$B$3:$J$418,6+$G520)),"")</f>
        <v/>
      </c>
      <c r="B520" s="132" t="str">
        <f>IF(ISNUMBER($G520),INDEX(PlayerDetails!$B:$B,VLOOKUP(ResultsInput!E520,TeamDeclarations!$B$3:$J$418,6+$G520)),"")</f>
        <v/>
      </c>
      <c r="C520" s="132" t="str">
        <f>IF(ISNUMBER($G520),VLOOKUP(ResultsInput!C520,ResultsInput!$I$3:$L$6,4,FALSE),"")</f>
        <v/>
      </c>
      <c r="D520" s="132" t="str">
        <f t="shared" si="8"/>
        <v/>
      </c>
      <c r="E520" s="132"/>
      <c r="F520" s="132"/>
      <c r="G520" s="133" t="str">
        <f>Pairings!B520</f>
        <v/>
      </c>
    </row>
    <row r="521" spans="1:7" x14ac:dyDescent="0.2">
      <c r="A521" s="132" t="str">
        <f>IF(ISNUMBER($G521),INDEX(PlayerDetails!$B:$B,VLOOKUP(ResultsInput!D521,TeamDeclarations!$B$3:$J$418,6+$G521)),"")</f>
        <v/>
      </c>
      <c r="B521" s="132" t="str">
        <f>IF(ISNUMBER($G521),INDEX(PlayerDetails!$B:$B,VLOOKUP(ResultsInput!E521,TeamDeclarations!$B$3:$J$418,6+$G521)),"")</f>
        <v/>
      </c>
      <c r="C521" s="132" t="str">
        <f>IF(ISNUMBER($G521),VLOOKUP(ResultsInput!C521,ResultsInput!$I$3:$L$6,4,FALSE),"")</f>
        <v/>
      </c>
      <c r="D521" s="132" t="str">
        <f t="shared" si="8"/>
        <v/>
      </c>
      <c r="E521" s="132"/>
      <c r="F521" s="132"/>
      <c r="G521" s="133" t="str">
        <f>Pairings!B521</f>
        <v/>
      </c>
    </row>
    <row r="522" spans="1:7" x14ac:dyDescent="0.2">
      <c r="A522" s="132" t="str">
        <f>IF(ISNUMBER($G522),INDEX(PlayerDetails!$B:$B,VLOOKUP(ResultsInput!D522,TeamDeclarations!$B$3:$J$418,6+$G522)),"")</f>
        <v/>
      </c>
      <c r="B522" s="132" t="str">
        <f>IF(ISNUMBER($G522),INDEX(PlayerDetails!$B:$B,VLOOKUP(ResultsInput!E522,TeamDeclarations!$B$3:$J$418,6+$G522)),"")</f>
        <v/>
      </c>
      <c r="C522" s="132" t="str">
        <f>IF(ISNUMBER($G522),VLOOKUP(ResultsInput!C522,ResultsInput!$I$3:$L$6,4,FALSE),"")</f>
        <v/>
      </c>
      <c r="D522" s="132" t="str">
        <f t="shared" si="8"/>
        <v/>
      </c>
      <c r="E522" s="132"/>
      <c r="F522" s="132"/>
      <c r="G522" s="133" t="str">
        <f>Pairings!B522</f>
        <v/>
      </c>
    </row>
    <row r="523" spans="1:7" x14ac:dyDescent="0.2">
      <c r="A523" s="132" t="str">
        <f>IF(ISNUMBER($G523),INDEX(PlayerDetails!$B:$B,VLOOKUP(ResultsInput!D523,TeamDeclarations!$B$3:$J$418,6+$G523)),"")</f>
        <v/>
      </c>
      <c r="B523" s="132" t="str">
        <f>IF(ISNUMBER($G523),INDEX(PlayerDetails!$B:$B,VLOOKUP(ResultsInput!E523,TeamDeclarations!$B$3:$J$418,6+$G523)),"")</f>
        <v/>
      </c>
      <c r="C523" s="132" t="str">
        <f>IF(ISNUMBER($G523),VLOOKUP(ResultsInput!C523,ResultsInput!$I$3:$L$6,4,FALSE),"")</f>
        <v/>
      </c>
      <c r="D523" s="132" t="str">
        <f t="shared" si="8"/>
        <v/>
      </c>
      <c r="E523" s="132"/>
      <c r="F523" s="132"/>
      <c r="G523" s="133" t="str">
        <f>Pairings!B523</f>
        <v/>
      </c>
    </row>
    <row r="524" spans="1:7" x14ac:dyDescent="0.2">
      <c r="A524" s="132" t="str">
        <f>IF(ISNUMBER($G524),INDEX(PlayerDetails!$B:$B,VLOOKUP(ResultsInput!D524,TeamDeclarations!$B$3:$J$418,6+$G524)),"")</f>
        <v/>
      </c>
      <c r="B524" s="132" t="str">
        <f>IF(ISNUMBER($G524),INDEX(PlayerDetails!$B:$B,VLOOKUP(ResultsInput!E524,TeamDeclarations!$B$3:$J$418,6+$G524)),"")</f>
        <v/>
      </c>
      <c r="C524" s="132" t="str">
        <f>IF(ISNUMBER($G524),VLOOKUP(ResultsInput!C524,ResultsInput!$I$3:$L$6,4,FALSE),"")</f>
        <v/>
      </c>
      <c r="D524" s="132" t="str">
        <f t="shared" si="8"/>
        <v/>
      </c>
      <c r="E524" s="132"/>
      <c r="F524" s="132"/>
      <c r="G524" s="133" t="str">
        <f>Pairings!B524</f>
        <v/>
      </c>
    </row>
    <row r="525" spans="1:7" x14ac:dyDescent="0.2">
      <c r="A525" s="132" t="str">
        <f>IF(ISNUMBER($G525),INDEX(PlayerDetails!$B:$B,VLOOKUP(ResultsInput!D525,TeamDeclarations!$B$3:$J$418,6+$G525)),"")</f>
        <v/>
      </c>
      <c r="B525" s="132" t="str">
        <f>IF(ISNUMBER($G525),INDEX(PlayerDetails!$B:$B,VLOOKUP(ResultsInput!E525,TeamDeclarations!$B$3:$J$418,6+$G525)),"")</f>
        <v/>
      </c>
      <c r="C525" s="132" t="str">
        <f>IF(ISNUMBER($G525),VLOOKUP(ResultsInput!C525,ResultsInput!$I$3:$L$6,4,FALSE),"")</f>
        <v/>
      </c>
      <c r="D525" s="132" t="str">
        <f t="shared" si="8"/>
        <v/>
      </c>
      <c r="E525" s="132"/>
      <c r="F525" s="132"/>
      <c r="G525" s="133" t="str">
        <f>Pairings!B525</f>
        <v/>
      </c>
    </row>
    <row r="526" spans="1:7" x14ac:dyDescent="0.2">
      <c r="A526" s="132" t="str">
        <f>IF(ISNUMBER($G526),INDEX(PlayerDetails!$B:$B,VLOOKUP(ResultsInput!D526,TeamDeclarations!$B$3:$J$418,6+$G526)),"")</f>
        <v/>
      </c>
      <c r="B526" s="132" t="str">
        <f>IF(ISNUMBER($G526),INDEX(PlayerDetails!$B:$B,VLOOKUP(ResultsInput!E526,TeamDeclarations!$B$3:$J$418,6+$G526)),"")</f>
        <v/>
      </c>
      <c r="C526" s="132" t="str">
        <f>IF(ISNUMBER($G526),VLOOKUP(ResultsInput!C526,ResultsInput!$I$3:$L$6,4,FALSE),"")</f>
        <v/>
      </c>
      <c r="D526" s="132" t="str">
        <f t="shared" si="8"/>
        <v/>
      </c>
      <c r="E526" s="132"/>
      <c r="F526" s="132"/>
      <c r="G526" s="133" t="str">
        <f>Pairings!B526</f>
        <v/>
      </c>
    </row>
    <row r="527" spans="1:7" x14ac:dyDescent="0.2">
      <c r="A527" s="132" t="str">
        <f>IF(ISNUMBER($G527),INDEX(PlayerDetails!$B:$B,VLOOKUP(ResultsInput!D527,TeamDeclarations!$B$3:$J$418,6+$G527)),"")</f>
        <v/>
      </c>
      <c r="B527" s="132" t="str">
        <f>IF(ISNUMBER($G527),INDEX(PlayerDetails!$B:$B,VLOOKUP(ResultsInput!E527,TeamDeclarations!$B$3:$J$418,6+$G527)),"")</f>
        <v/>
      </c>
      <c r="C527" s="132" t="str">
        <f>IF(ISNUMBER($G527),VLOOKUP(ResultsInput!C527,ResultsInput!$I$3:$L$6,4,FALSE),"")</f>
        <v/>
      </c>
      <c r="D527" s="132" t="str">
        <f t="shared" si="8"/>
        <v/>
      </c>
      <c r="E527" s="132"/>
      <c r="F527" s="132"/>
      <c r="G527" s="133" t="str">
        <f>Pairings!B527</f>
        <v/>
      </c>
    </row>
    <row r="528" spans="1:7" x14ac:dyDescent="0.2">
      <c r="A528" s="132" t="str">
        <f>IF(ISNUMBER($G528),INDEX(PlayerDetails!$B:$B,VLOOKUP(ResultsInput!D528,TeamDeclarations!$B$3:$J$418,6+$G528)),"")</f>
        <v/>
      </c>
      <c r="B528" s="132" t="str">
        <f>IF(ISNUMBER($G528),INDEX(PlayerDetails!$B:$B,VLOOKUP(ResultsInput!E528,TeamDeclarations!$B$3:$J$418,6+$G528)),"")</f>
        <v/>
      </c>
      <c r="C528" s="132" t="str">
        <f>IF(ISNUMBER($G528),VLOOKUP(ResultsInput!C528,ResultsInput!$I$3:$L$6,4,FALSE),"")</f>
        <v/>
      </c>
      <c r="D528" s="132" t="str">
        <f t="shared" si="8"/>
        <v/>
      </c>
      <c r="E528" s="132"/>
      <c r="F528" s="132"/>
      <c r="G528" s="133" t="str">
        <f>Pairings!B528</f>
        <v/>
      </c>
    </row>
    <row r="529" spans="1:7" x14ac:dyDescent="0.2">
      <c r="A529" s="132" t="str">
        <f>IF(ISNUMBER($G529),INDEX(PlayerDetails!$B:$B,VLOOKUP(ResultsInput!D529,TeamDeclarations!$B$3:$J$418,6+$G529)),"")</f>
        <v/>
      </c>
      <c r="B529" s="132" t="str">
        <f>IF(ISNUMBER($G529),INDEX(PlayerDetails!$B:$B,VLOOKUP(ResultsInput!E529,TeamDeclarations!$B$3:$J$418,6+$G529)),"")</f>
        <v/>
      </c>
      <c r="C529" s="132" t="str">
        <f>IF(ISNUMBER($G529),VLOOKUP(ResultsInput!C529,ResultsInput!$I$3:$L$6,4,FALSE),"")</f>
        <v/>
      </c>
      <c r="D529" s="132" t="str">
        <f t="shared" si="8"/>
        <v/>
      </c>
      <c r="E529" s="132"/>
      <c r="F529" s="132"/>
      <c r="G529" s="133" t="str">
        <f>Pairings!B529</f>
        <v/>
      </c>
    </row>
    <row r="530" spans="1:7" x14ac:dyDescent="0.2">
      <c r="A530" s="132" t="str">
        <f>IF(ISNUMBER($G530),INDEX(PlayerDetails!$B:$B,VLOOKUP(ResultsInput!D530,TeamDeclarations!$B$3:$J$418,6+$G530)),"")</f>
        <v/>
      </c>
      <c r="B530" s="132" t="str">
        <f>IF(ISNUMBER($G530),INDEX(PlayerDetails!$B:$B,VLOOKUP(ResultsInput!E530,TeamDeclarations!$B$3:$J$418,6+$G530)),"")</f>
        <v/>
      </c>
      <c r="C530" s="132" t="str">
        <f>IF(ISNUMBER($G530),VLOOKUP(ResultsInput!C530,ResultsInput!$I$3:$L$6,4,FALSE),"")</f>
        <v/>
      </c>
      <c r="D530" s="132" t="str">
        <f t="shared" si="8"/>
        <v/>
      </c>
      <c r="E530" s="132"/>
      <c r="F530" s="132"/>
      <c r="G530" s="133" t="str">
        <f>Pairings!B530</f>
        <v/>
      </c>
    </row>
    <row r="531" spans="1:7" x14ac:dyDescent="0.2">
      <c r="A531" s="132" t="str">
        <f>IF(ISNUMBER($G531),INDEX(PlayerDetails!$B:$B,VLOOKUP(ResultsInput!D531,TeamDeclarations!$B$3:$J$418,6+$G531)),"")</f>
        <v/>
      </c>
      <c r="B531" s="132" t="str">
        <f>IF(ISNUMBER($G531),INDEX(PlayerDetails!$B:$B,VLOOKUP(ResultsInput!E531,TeamDeclarations!$B$3:$J$418,6+$G531)),"")</f>
        <v/>
      </c>
      <c r="C531" s="132" t="str">
        <f>IF(ISNUMBER($G531),VLOOKUP(ResultsInput!C531,ResultsInput!$I$3:$L$6,4,FALSE),"")</f>
        <v/>
      </c>
      <c r="D531" s="132" t="str">
        <f t="shared" si="8"/>
        <v/>
      </c>
      <c r="E531" s="132"/>
      <c r="F531" s="132"/>
      <c r="G531" s="133" t="str">
        <f>Pairings!B531</f>
        <v/>
      </c>
    </row>
    <row r="532" spans="1:7" x14ac:dyDescent="0.2">
      <c r="A532" s="132" t="str">
        <f>IF(ISNUMBER($G532),INDEX(PlayerDetails!$B:$B,VLOOKUP(ResultsInput!D532,TeamDeclarations!$B$3:$J$418,6+$G532)),"")</f>
        <v/>
      </c>
      <c r="B532" s="132" t="str">
        <f>IF(ISNUMBER($G532),INDEX(PlayerDetails!$B:$B,VLOOKUP(ResultsInput!E532,TeamDeclarations!$B$3:$J$418,6+$G532)),"")</f>
        <v/>
      </c>
      <c r="C532" s="132" t="str">
        <f>IF(ISNUMBER($G532),VLOOKUP(ResultsInput!C532,ResultsInput!$I$3:$L$6,4,FALSE),"")</f>
        <v/>
      </c>
      <c r="D532" s="132" t="str">
        <f t="shared" si="8"/>
        <v/>
      </c>
      <c r="E532" s="132"/>
      <c r="F532" s="132"/>
      <c r="G532" s="133" t="str">
        <f>Pairings!B532</f>
        <v/>
      </c>
    </row>
    <row r="533" spans="1:7" x14ac:dyDescent="0.2">
      <c r="A533" s="132" t="str">
        <f>IF(ISNUMBER($G533),INDEX(PlayerDetails!$B:$B,VLOOKUP(ResultsInput!D533,TeamDeclarations!$B$3:$J$418,6+$G533)),"")</f>
        <v/>
      </c>
      <c r="B533" s="132" t="str">
        <f>IF(ISNUMBER($G533),INDEX(PlayerDetails!$B:$B,VLOOKUP(ResultsInput!E533,TeamDeclarations!$B$3:$J$418,6+$G533)),"")</f>
        <v/>
      </c>
      <c r="C533" s="132" t="str">
        <f>IF(ISNUMBER($G533),VLOOKUP(ResultsInput!C533,ResultsInput!$I$3:$L$6,4,FALSE),"")</f>
        <v/>
      </c>
      <c r="D533" s="132" t="str">
        <f t="shared" si="8"/>
        <v/>
      </c>
      <c r="E533" s="132"/>
      <c r="F533" s="132"/>
      <c r="G533" s="133" t="str">
        <f>Pairings!B533</f>
        <v/>
      </c>
    </row>
    <row r="534" spans="1:7" x14ac:dyDescent="0.2">
      <c r="A534" s="132" t="str">
        <f>IF(ISNUMBER($G534),INDEX(PlayerDetails!$B:$B,VLOOKUP(ResultsInput!D534,TeamDeclarations!$B$3:$J$418,6+$G534)),"")</f>
        <v/>
      </c>
      <c r="B534" s="132" t="str">
        <f>IF(ISNUMBER($G534),INDEX(PlayerDetails!$B:$B,VLOOKUP(ResultsInput!E534,TeamDeclarations!$B$3:$J$418,6+$G534)),"")</f>
        <v/>
      </c>
      <c r="C534" s="132" t="str">
        <f>IF(ISNUMBER($G534),VLOOKUP(ResultsInput!C534,ResultsInput!$I$3:$L$6,4,FALSE),"")</f>
        <v/>
      </c>
      <c r="D534" s="132" t="str">
        <f t="shared" si="8"/>
        <v/>
      </c>
      <c r="E534" s="132"/>
      <c r="F534" s="132"/>
      <c r="G534" s="133" t="str">
        <f>Pairings!B534</f>
        <v/>
      </c>
    </row>
    <row r="535" spans="1:7" x14ac:dyDescent="0.2">
      <c r="A535" s="132" t="str">
        <f>IF(ISNUMBER($G535),INDEX(PlayerDetails!$B:$B,VLOOKUP(ResultsInput!D535,TeamDeclarations!$B$3:$J$418,6+$G535)),"")</f>
        <v/>
      </c>
      <c r="B535" s="132" t="str">
        <f>IF(ISNUMBER($G535),INDEX(PlayerDetails!$B:$B,VLOOKUP(ResultsInput!E535,TeamDeclarations!$B$3:$J$418,6+$G535)),"")</f>
        <v/>
      </c>
      <c r="C535" s="132" t="str">
        <f>IF(ISNUMBER($G535),VLOOKUP(ResultsInput!C535,ResultsInput!$I$3:$L$6,4,FALSE),"")</f>
        <v/>
      </c>
      <c r="D535" s="132" t="str">
        <f t="shared" si="8"/>
        <v/>
      </c>
      <c r="E535" s="132"/>
      <c r="F535" s="132"/>
      <c r="G535" s="133" t="str">
        <f>Pairings!B535</f>
        <v/>
      </c>
    </row>
    <row r="536" spans="1:7" x14ac:dyDescent="0.2">
      <c r="A536" s="132" t="str">
        <f>IF(ISNUMBER($G536),INDEX(PlayerDetails!$B:$B,VLOOKUP(ResultsInput!D536,TeamDeclarations!$B$3:$J$418,6+$G536)),"")</f>
        <v/>
      </c>
      <c r="B536" s="132" t="str">
        <f>IF(ISNUMBER($G536),INDEX(PlayerDetails!$B:$B,VLOOKUP(ResultsInput!E536,TeamDeclarations!$B$3:$J$418,6+$G536)),"")</f>
        <v/>
      </c>
      <c r="C536" s="132" t="str">
        <f>IF(ISNUMBER($G536),VLOOKUP(ResultsInput!C536,ResultsInput!$I$3:$L$6,4,FALSE),"")</f>
        <v/>
      </c>
      <c r="D536" s="132" t="str">
        <f t="shared" si="8"/>
        <v/>
      </c>
      <c r="E536" s="132"/>
      <c r="F536" s="132"/>
      <c r="G536" s="133" t="str">
        <f>Pairings!B536</f>
        <v/>
      </c>
    </row>
    <row r="537" spans="1:7" x14ac:dyDescent="0.2">
      <c r="A537" s="132" t="str">
        <f>IF(ISNUMBER($G537),INDEX(PlayerDetails!$B:$B,VLOOKUP(ResultsInput!D537,TeamDeclarations!$B$3:$J$418,6+$G537)),"")</f>
        <v/>
      </c>
      <c r="B537" s="132" t="str">
        <f>IF(ISNUMBER($G537),INDEX(PlayerDetails!$B:$B,VLOOKUP(ResultsInput!E537,TeamDeclarations!$B$3:$J$418,6+$G537)),"")</f>
        <v/>
      </c>
      <c r="C537" s="132" t="str">
        <f>IF(ISNUMBER($G537),VLOOKUP(ResultsInput!C537,ResultsInput!$I$3:$L$6,4,FALSE),"")</f>
        <v/>
      </c>
      <c r="D537" s="132" t="str">
        <f t="shared" si="8"/>
        <v/>
      </c>
      <c r="E537" s="132"/>
      <c r="F537" s="132"/>
      <c r="G537" s="133" t="str">
        <f>Pairings!B537</f>
        <v/>
      </c>
    </row>
    <row r="538" spans="1:7" x14ac:dyDescent="0.2">
      <c r="A538" s="132" t="str">
        <f>IF(ISNUMBER($G538),INDEX(PlayerDetails!$B:$B,VLOOKUP(ResultsInput!D538,TeamDeclarations!$B$3:$J$418,6+$G538)),"")</f>
        <v/>
      </c>
      <c r="B538" s="132" t="str">
        <f>IF(ISNUMBER($G538),INDEX(PlayerDetails!$B:$B,VLOOKUP(ResultsInput!E538,TeamDeclarations!$B$3:$J$418,6+$G538)),"")</f>
        <v/>
      </c>
      <c r="C538" s="132" t="str">
        <f>IF(ISNUMBER($G538),VLOOKUP(ResultsInput!C538,ResultsInput!$I$3:$L$6,4,FALSE),"")</f>
        <v/>
      </c>
      <c r="D538" s="132" t="str">
        <f t="shared" si="8"/>
        <v/>
      </c>
      <c r="E538" s="132"/>
      <c r="F538" s="132"/>
      <c r="G538" s="133" t="str">
        <f>Pairings!B538</f>
        <v/>
      </c>
    </row>
    <row r="539" spans="1:7" x14ac:dyDescent="0.2">
      <c r="A539" s="132" t="str">
        <f>IF(ISNUMBER($G539),INDEX(PlayerDetails!$B:$B,VLOOKUP(ResultsInput!D539,TeamDeclarations!$B$3:$J$418,6+$G539)),"")</f>
        <v/>
      </c>
      <c r="B539" s="132" t="str">
        <f>IF(ISNUMBER($G539),INDEX(PlayerDetails!$B:$B,VLOOKUP(ResultsInput!E539,TeamDeclarations!$B$3:$J$418,6+$G539)),"")</f>
        <v/>
      </c>
      <c r="C539" s="132" t="str">
        <f>IF(ISNUMBER($G539),VLOOKUP(ResultsInput!C539,ResultsInput!$I$3:$L$6,4,FALSE),"")</f>
        <v/>
      </c>
      <c r="D539" s="132" t="str">
        <f t="shared" si="8"/>
        <v/>
      </c>
      <c r="E539" s="132"/>
      <c r="F539" s="132"/>
      <c r="G539" s="133" t="str">
        <f>Pairings!B539</f>
        <v/>
      </c>
    </row>
    <row r="540" spans="1:7" x14ac:dyDescent="0.2">
      <c r="A540" s="132" t="str">
        <f>IF(ISNUMBER($G540),INDEX(PlayerDetails!$B:$B,VLOOKUP(ResultsInput!D540,TeamDeclarations!$B$3:$J$418,6+$G540)),"")</f>
        <v/>
      </c>
      <c r="B540" s="132" t="str">
        <f>IF(ISNUMBER($G540),INDEX(PlayerDetails!$B:$B,VLOOKUP(ResultsInput!E540,TeamDeclarations!$B$3:$J$418,6+$G540)),"")</f>
        <v/>
      </c>
      <c r="C540" s="132" t="str">
        <f>IF(ISNUMBER($G540),VLOOKUP(ResultsInput!C540,ResultsInput!$I$3:$L$6,4,FALSE),"")</f>
        <v/>
      </c>
      <c r="D540" s="132" t="str">
        <f t="shared" si="8"/>
        <v/>
      </c>
      <c r="E540" s="132"/>
      <c r="F540" s="132"/>
      <c r="G540" s="133" t="str">
        <f>Pairings!B540</f>
        <v/>
      </c>
    </row>
    <row r="541" spans="1:7" x14ac:dyDescent="0.2">
      <c r="A541" s="132" t="str">
        <f>IF(ISNUMBER($G541),INDEX(PlayerDetails!$B:$B,VLOOKUP(ResultsInput!D541,TeamDeclarations!$B$3:$J$418,6+$G541)),"")</f>
        <v/>
      </c>
      <c r="B541" s="132" t="str">
        <f>IF(ISNUMBER($G541),INDEX(PlayerDetails!$B:$B,VLOOKUP(ResultsInput!E541,TeamDeclarations!$B$3:$J$418,6+$G541)),"")</f>
        <v/>
      </c>
      <c r="C541" s="132" t="str">
        <f>IF(ISNUMBER($G541),VLOOKUP(ResultsInput!C541,ResultsInput!$I$3:$L$6,4,FALSE),"")</f>
        <v/>
      </c>
      <c r="D541" s="132" t="str">
        <f t="shared" si="8"/>
        <v/>
      </c>
      <c r="E541" s="132"/>
      <c r="F541" s="132"/>
      <c r="G541" s="133" t="str">
        <f>Pairings!B541</f>
        <v/>
      </c>
    </row>
    <row r="542" spans="1:7" x14ac:dyDescent="0.2">
      <c r="A542" s="132" t="str">
        <f>IF(ISNUMBER($G542),INDEX(PlayerDetails!$B:$B,VLOOKUP(ResultsInput!D542,TeamDeclarations!$B$3:$J$418,6+$G542)),"")</f>
        <v/>
      </c>
      <c r="B542" s="132" t="str">
        <f>IF(ISNUMBER($G542),INDEX(PlayerDetails!$B:$B,VLOOKUP(ResultsInput!E542,TeamDeclarations!$B$3:$J$418,6+$G542)),"")</f>
        <v/>
      </c>
      <c r="C542" s="132" t="str">
        <f>IF(ISNUMBER($G542),VLOOKUP(ResultsInput!C542,ResultsInput!$I$3:$L$6,4,FALSE),"")</f>
        <v/>
      </c>
      <c r="D542" s="132" t="str">
        <f t="shared" si="8"/>
        <v/>
      </c>
      <c r="E542" s="132"/>
      <c r="F542" s="132"/>
      <c r="G542" s="133" t="str">
        <f>Pairings!B542</f>
        <v/>
      </c>
    </row>
    <row r="543" spans="1:7" x14ac:dyDescent="0.2">
      <c r="A543" s="132" t="str">
        <f>IF(ISNUMBER($G543),INDEX(PlayerDetails!$B:$B,VLOOKUP(ResultsInput!D543,TeamDeclarations!$B$3:$J$418,6+$G543)),"")</f>
        <v/>
      </c>
      <c r="B543" s="132" t="str">
        <f>IF(ISNUMBER($G543),INDEX(PlayerDetails!$B:$B,VLOOKUP(ResultsInput!E543,TeamDeclarations!$B$3:$J$418,6+$G543)),"")</f>
        <v/>
      </c>
      <c r="C543" s="132" t="str">
        <f>IF(ISNUMBER($G543),VLOOKUP(ResultsInput!C543,ResultsInput!$I$3:$L$6,4,FALSE),"")</f>
        <v/>
      </c>
      <c r="D543" s="132" t="str">
        <f t="shared" si="8"/>
        <v/>
      </c>
      <c r="E543" s="132"/>
      <c r="F543" s="132"/>
      <c r="G543" s="133" t="str">
        <f>Pairings!B543</f>
        <v/>
      </c>
    </row>
    <row r="544" spans="1:7" x14ac:dyDescent="0.2">
      <c r="A544" s="132" t="str">
        <f>IF(ISNUMBER($G544),INDEX(PlayerDetails!$B:$B,VLOOKUP(ResultsInput!D544,TeamDeclarations!$B$3:$J$418,6+$G544)),"")</f>
        <v/>
      </c>
      <c r="B544" s="132" t="str">
        <f>IF(ISNUMBER($G544),INDEX(PlayerDetails!$B:$B,VLOOKUP(ResultsInput!E544,TeamDeclarations!$B$3:$J$418,6+$G544)),"")</f>
        <v/>
      </c>
      <c r="C544" s="132" t="str">
        <f>IF(ISNUMBER($G544),VLOOKUP(ResultsInput!C544,ResultsInput!$I$3:$L$6,4,FALSE),"")</f>
        <v/>
      </c>
      <c r="D544" s="132" t="str">
        <f t="shared" si="8"/>
        <v/>
      </c>
      <c r="E544" s="132"/>
      <c r="F544" s="132"/>
      <c r="G544" s="133" t="str">
        <f>Pairings!B544</f>
        <v/>
      </c>
    </row>
    <row r="545" spans="1:7" x14ac:dyDescent="0.2">
      <c r="A545" s="132" t="str">
        <f>IF(ISNUMBER($G545),INDEX(PlayerDetails!$B:$B,VLOOKUP(ResultsInput!D545,TeamDeclarations!$B$3:$J$418,6+$G545)),"")</f>
        <v/>
      </c>
      <c r="B545" s="132" t="str">
        <f>IF(ISNUMBER($G545),INDEX(PlayerDetails!$B:$B,VLOOKUP(ResultsInput!E545,TeamDeclarations!$B$3:$J$418,6+$G545)),"")</f>
        <v/>
      </c>
      <c r="C545" s="132" t="str">
        <f>IF(ISNUMBER($G545),VLOOKUP(ResultsInput!C545,ResultsInput!$I$3:$L$6,4,FALSE),"")</f>
        <v/>
      </c>
      <c r="D545" s="132" t="str">
        <f t="shared" si="8"/>
        <v/>
      </c>
      <c r="E545" s="132"/>
      <c r="F545" s="132"/>
      <c r="G545" s="133" t="str">
        <f>Pairings!B545</f>
        <v/>
      </c>
    </row>
    <row r="546" spans="1:7" x14ac:dyDescent="0.2">
      <c r="A546" s="132" t="str">
        <f>IF(ISNUMBER($G546),INDEX(PlayerDetails!$B:$B,VLOOKUP(ResultsInput!D546,TeamDeclarations!$B$3:$J$418,6+$G546)),"")</f>
        <v/>
      </c>
      <c r="B546" s="132" t="str">
        <f>IF(ISNUMBER($G546),INDEX(PlayerDetails!$B:$B,VLOOKUP(ResultsInput!E546,TeamDeclarations!$B$3:$J$418,6+$G546)),"")</f>
        <v/>
      </c>
      <c r="C546" s="132" t="str">
        <f>IF(ISNUMBER($G546),VLOOKUP(ResultsInput!C546,ResultsInput!$I$3:$L$6,4,FALSE),"")</f>
        <v/>
      </c>
      <c r="D546" s="132" t="str">
        <f t="shared" si="8"/>
        <v/>
      </c>
      <c r="E546" s="132"/>
      <c r="F546" s="132"/>
      <c r="G546" s="133" t="str">
        <f>Pairings!B546</f>
        <v/>
      </c>
    </row>
    <row r="547" spans="1:7" x14ac:dyDescent="0.2">
      <c r="A547" s="132" t="str">
        <f>IF(ISNUMBER($G547),INDEX(PlayerDetails!$B:$B,VLOOKUP(ResultsInput!D547,TeamDeclarations!$B$3:$J$418,6+$G547)),"")</f>
        <v/>
      </c>
      <c r="B547" s="132" t="str">
        <f>IF(ISNUMBER($G547),INDEX(PlayerDetails!$B:$B,VLOOKUP(ResultsInput!E547,TeamDeclarations!$B$3:$J$418,6+$G547)),"")</f>
        <v/>
      </c>
      <c r="C547" s="132" t="str">
        <f>IF(ISNUMBER($G547),VLOOKUP(ResultsInput!C547,ResultsInput!$I$3:$L$6,4,FALSE),"")</f>
        <v/>
      </c>
      <c r="D547" s="132" t="str">
        <f t="shared" si="8"/>
        <v/>
      </c>
      <c r="E547" s="132"/>
      <c r="F547" s="132"/>
      <c r="G547" s="133" t="str">
        <f>Pairings!B547</f>
        <v/>
      </c>
    </row>
    <row r="548" spans="1:7" x14ac:dyDescent="0.2">
      <c r="A548" s="132" t="str">
        <f>IF(ISNUMBER($G548),INDEX(PlayerDetails!$B:$B,VLOOKUP(ResultsInput!D548,TeamDeclarations!$B$3:$J$418,6+$G548)),"")</f>
        <v/>
      </c>
      <c r="B548" s="132" t="str">
        <f>IF(ISNUMBER($G548),INDEX(PlayerDetails!$B:$B,VLOOKUP(ResultsInput!E548,TeamDeclarations!$B$3:$J$418,6+$G548)),"")</f>
        <v/>
      </c>
      <c r="C548" s="132" t="str">
        <f>IF(ISNUMBER($G548),VLOOKUP(ResultsInput!C548,ResultsInput!$I$3:$L$6,4,FALSE),"")</f>
        <v/>
      </c>
      <c r="D548" s="132" t="str">
        <f t="shared" si="8"/>
        <v/>
      </c>
      <c r="E548" s="132"/>
      <c r="F548" s="132"/>
      <c r="G548" s="133" t="str">
        <f>Pairings!B548</f>
        <v/>
      </c>
    </row>
    <row r="549" spans="1:7" x14ac:dyDescent="0.2">
      <c r="A549" s="132" t="str">
        <f>IF(ISNUMBER($G549),INDEX(PlayerDetails!$B:$B,VLOOKUP(ResultsInput!D549,TeamDeclarations!$B$3:$J$418,6+$G549)),"")</f>
        <v/>
      </c>
      <c r="B549" s="132" t="str">
        <f>IF(ISNUMBER($G549),INDEX(PlayerDetails!$B:$B,VLOOKUP(ResultsInput!E549,TeamDeclarations!$B$3:$J$418,6+$G549)),"")</f>
        <v/>
      </c>
      <c r="C549" s="132" t="str">
        <f>IF(ISNUMBER($G549),VLOOKUP(ResultsInput!C549,ResultsInput!$I$3:$L$6,4,FALSE),"")</f>
        <v/>
      </c>
      <c r="D549" s="132" t="str">
        <f t="shared" si="8"/>
        <v/>
      </c>
      <c r="E549" s="132"/>
      <c r="F549" s="132"/>
      <c r="G549" s="133" t="str">
        <f>Pairings!B549</f>
        <v/>
      </c>
    </row>
    <row r="550" spans="1:7" x14ac:dyDescent="0.2">
      <c r="A550" s="132" t="str">
        <f>IF(ISNUMBER($G550),INDEX(PlayerDetails!$B:$B,VLOOKUP(ResultsInput!D550,TeamDeclarations!$B$3:$J$418,6+$G550)),"")</f>
        <v/>
      </c>
      <c r="B550" s="132" t="str">
        <f>IF(ISNUMBER($G550),INDEX(PlayerDetails!$B:$B,VLOOKUP(ResultsInput!E550,TeamDeclarations!$B$3:$J$418,6+$G550)),"")</f>
        <v/>
      </c>
      <c r="C550" s="132" t="str">
        <f>IF(ISNUMBER($G550),VLOOKUP(ResultsInput!C550,ResultsInput!$I$3:$L$6,4,FALSE),"")</f>
        <v/>
      </c>
      <c r="D550" s="132" t="str">
        <f t="shared" si="8"/>
        <v/>
      </c>
      <c r="E550" s="132"/>
      <c r="F550" s="132"/>
      <c r="G550" s="133" t="str">
        <f>Pairings!B550</f>
        <v/>
      </c>
    </row>
    <row r="551" spans="1:7" x14ac:dyDescent="0.2">
      <c r="A551" s="132" t="str">
        <f>IF(ISNUMBER($G551),INDEX(PlayerDetails!$B:$B,VLOOKUP(ResultsInput!D551,TeamDeclarations!$B$3:$J$418,6+$G551)),"")</f>
        <v/>
      </c>
      <c r="B551" s="132" t="str">
        <f>IF(ISNUMBER($G551),INDEX(PlayerDetails!$B:$B,VLOOKUP(ResultsInput!E551,TeamDeclarations!$B$3:$J$418,6+$G551)),"")</f>
        <v/>
      </c>
      <c r="C551" s="132" t="str">
        <f>IF(ISNUMBER($G551),VLOOKUP(ResultsInput!C551,ResultsInput!$I$3:$L$6,4,FALSE),"")</f>
        <v/>
      </c>
      <c r="D551" s="132" t="str">
        <f t="shared" si="8"/>
        <v/>
      </c>
      <c r="E551" s="132"/>
      <c r="F551" s="132"/>
      <c r="G551" s="133" t="str">
        <f>Pairings!B551</f>
        <v/>
      </c>
    </row>
    <row r="552" spans="1:7" x14ac:dyDescent="0.2">
      <c r="A552" s="132" t="str">
        <f>IF(ISNUMBER($G552),INDEX(PlayerDetails!$B:$B,VLOOKUP(ResultsInput!D552,TeamDeclarations!$B$3:$J$418,6+$G552)),"")</f>
        <v/>
      </c>
      <c r="B552" s="132" t="str">
        <f>IF(ISNUMBER($G552),INDEX(PlayerDetails!$B:$B,VLOOKUP(ResultsInput!E552,TeamDeclarations!$B$3:$J$418,6+$G552)),"")</f>
        <v/>
      </c>
      <c r="C552" s="132" t="str">
        <f>IF(ISNUMBER($G552),VLOOKUP(ResultsInput!C552,ResultsInput!$I$3:$L$6,4,FALSE),"")</f>
        <v/>
      </c>
      <c r="D552" s="132" t="str">
        <f t="shared" si="8"/>
        <v/>
      </c>
      <c r="E552" s="132"/>
      <c r="F552" s="132"/>
      <c r="G552" s="133" t="str">
        <f>Pairings!B552</f>
        <v/>
      </c>
    </row>
    <row r="553" spans="1:7" x14ac:dyDescent="0.2">
      <c r="A553" s="132" t="str">
        <f>IF(ISNUMBER($G553),INDEX(PlayerDetails!$B:$B,VLOOKUP(ResultsInput!D553,TeamDeclarations!$B$3:$J$418,6+$G553)),"")</f>
        <v/>
      </c>
      <c r="B553" s="132" t="str">
        <f>IF(ISNUMBER($G553),INDEX(PlayerDetails!$B:$B,VLOOKUP(ResultsInput!E553,TeamDeclarations!$B$3:$J$418,6+$G553)),"")</f>
        <v/>
      </c>
      <c r="C553" s="132" t="str">
        <f>IF(ISNUMBER($G553),VLOOKUP(ResultsInput!C553,ResultsInput!$I$3:$L$6,4,FALSE),"")</f>
        <v/>
      </c>
      <c r="D553" s="132" t="str">
        <f t="shared" si="8"/>
        <v/>
      </c>
      <c r="E553" s="132"/>
      <c r="F553" s="132"/>
      <c r="G553" s="133" t="str">
        <f>Pairings!B553</f>
        <v/>
      </c>
    </row>
    <row r="554" spans="1:7" x14ac:dyDescent="0.2">
      <c r="A554" s="132" t="str">
        <f>IF(ISNUMBER($G554),INDEX(PlayerDetails!$B:$B,VLOOKUP(ResultsInput!D554,TeamDeclarations!$B$3:$J$418,6+$G554)),"")</f>
        <v/>
      </c>
      <c r="B554" s="132" t="str">
        <f>IF(ISNUMBER($G554),INDEX(PlayerDetails!$B:$B,VLOOKUP(ResultsInput!E554,TeamDeclarations!$B$3:$J$418,6+$G554)),"")</f>
        <v/>
      </c>
      <c r="C554" s="132" t="str">
        <f>IF(ISNUMBER($G554),VLOOKUP(ResultsInput!C554,ResultsInput!$I$3:$L$6,4,FALSE),"")</f>
        <v/>
      </c>
      <c r="D554" s="132" t="str">
        <f t="shared" si="8"/>
        <v/>
      </c>
      <c r="E554" s="132"/>
      <c r="F554" s="132"/>
      <c r="G554" s="133" t="str">
        <f>Pairings!B554</f>
        <v/>
      </c>
    </row>
    <row r="555" spans="1:7" x14ac:dyDescent="0.2">
      <c r="A555" s="132" t="str">
        <f>IF(ISNUMBER($G555),INDEX(PlayerDetails!$B:$B,VLOOKUP(ResultsInput!D555,TeamDeclarations!$B$3:$J$418,6+$G555)),"")</f>
        <v/>
      </c>
      <c r="B555" s="132" t="str">
        <f>IF(ISNUMBER($G555),INDEX(PlayerDetails!$B:$B,VLOOKUP(ResultsInput!E555,TeamDeclarations!$B$3:$J$418,6+$G555)),"")</f>
        <v/>
      </c>
      <c r="C555" s="132" t="str">
        <f>IF(ISNUMBER($G555),VLOOKUP(ResultsInput!C555,ResultsInput!$I$3:$L$6,4,FALSE),"")</f>
        <v/>
      </c>
      <c r="D555" s="132" t="str">
        <f t="shared" si="8"/>
        <v/>
      </c>
      <c r="E555" s="132"/>
      <c r="F555" s="132"/>
      <c r="G555" s="133" t="str">
        <f>Pairings!B555</f>
        <v/>
      </c>
    </row>
    <row r="556" spans="1:7" x14ac:dyDescent="0.2">
      <c r="A556" s="132" t="str">
        <f>IF(ISNUMBER($G556),INDEX(PlayerDetails!$B:$B,VLOOKUP(ResultsInput!D556,TeamDeclarations!$B$3:$J$418,6+$G556)),"")</f>
        <v/>
      </c>
      <c r="B556" s="132" t="str">
        <f>IF(ISNUMBER($G556),INDEX(PlayerDetails!$B:$B,VLOOKUP(ResultsInput!E556,TeamDeclarations!$B$3:$J$418,6+$G556)),"")</f>
        <v/>
      </c>
      <c r="C556" s="132" t="str">
        <f>IF(ISNUMBER($G556),VLOOKUP(ResultsInput!C556,ResultsInput!$I$3:$L$6,4,FALSE),"")</f>
        <v/>
      </c>
      <c r="D556" s="132" t="str">
        <f t="shared" si="8"/>
        <v/>
      </c>
      <c r="E556" s="132"/>
      <c r="F556" s="132"/>
      <c r="G556" s="133" t="str">
        <f>Pairings!B556</f>
        <v/>
      </c>
    </row>
    <row r="557" spans="1:7" x14ac:dyDescent="0.2">
      <c r="A557" s="132" t="str">
        <f>IF(ISNUMBER($G557),INDEX(PlayerDetails!$B:$B,VLOOKUP(ResultsInput!D557,TeamDeclarations!$B$3:$J$418,6+$G557)),"")</f>
        <v/>
      </c>
      <c r="B557" s="132" t="str">
        <f>IF(ISNUMBER($G557),INDEX(PlayerDetails!$B:$B,VLOOKUP(ResultsInput!E557,TeamDeclarations!$B$3:$J$418,6+$G557)),"")</f>
        <v/>
      </c>
      <c r="C557" s="132" t="str">
        <f>IF(ISNUMBER($G557),VLOOKUP(ResultsInput!C557,ResultsInput!$I$3:$L$6,4,FALSE),"")</f>
        <v/>
      </c>
      <c r="D557" s="132" t="str">
        <f t="shared" si="8"/>
        <v/>
      </c>
      <c r="E557" s="132"/>
      <c r="F557" s="132"/>
      <c r="G557" s="133" t="str">
        <f>Pairings!B557</f>
        <v/>
      </c>
    </row>
    <row r="558" spans="1:7" x14ac:dyDescent="0.2">
      <c r="A558" s="132" t="str">
        <f>IF(ISNUMBER($G558),INDEX(PlayerDetails!$B:$B,VLOOKUP(ResultsInput!D558,TeamDeclarations!$B$3:$J$418,6+$G558)),"")</f>
        <v/>
      </c>
      <c r="B558" s="132" t="str">
        <f>IF(ISNUMBER($G558),INDEX(PlayerDetails!$B:$B,VLOOKUP(ResultsInput!E558,TeamDeclarations!$B$3:$J$418,6+$G558)),"")</f>
        <v/>
      </c>
      <c r="C558" s="132" t="str">
        <f>IF(ISNUMBER($G558),VLOOKUP(ResultsInput!C558,ResultsInput!$I$3:$L$6,4,FALSE),"")</f>
        <v/>
      </c>
      <c r="D558" s="132" t="str">
        <f t="shared" si="8"/>
        <v/>
      </c>
      <c r="E558" s="132"/>
      <c r="F558" s="132"/>
      <c r="G558" s="133" t="str">
        <f>Pairings!B558</f>
        <v/>
      </c>
    </row>
    <row r="559" spans="1:7" x14ac:dyDescent="0.2">
      <c r="A559" s="132" t="str">
        <f>IF(ISNUMBER($G559),INDEX(PlayerDetails!$B:$B,VLOOKUP(ResultsInput!D559,TeamDeclarations!$B$3:$J$418,6+$G559)),"")</f>
        <v/>
      </c>
      <c r="B559" s="132" t="str">
        <f>IF(ISNUMBER($G559),INDEX(PlayerDetails!$B:$B,VLOOKUP(ResultsInput!E559,TeamDeclarations!$B$3:$J$418,6+$G559)),"")</f>
        <v/>
      </c>
      <c r="C559" s="132" t="str">
        <f>IF(ISNUMBER($G559),VLOOKUP(ResultsInput!C559,ResultsInput!$I$3:$L$6,4,FALSE),"")</f>
        <v/>
      </c>
      <c r="D559" s="132" t="str">
        <f t="shared" si="8"/>
        <v/>
      </c>
      <c r="E559" s="132"/>
      <c r="F559" s="132"/>
      <c r="G559" s="133" t="str">
        <f>Pairings!B559</f>
        <v/>
      </c>
    </row>
    <row r="560" spans="1:7" x14ac:dyDescent="0.2">
      <c r="A560" s="132" t="str">
        <f>IF(ISNUMBER($G560),INDEX(PlayerDetails!$B:$B,VLOOKUP(ResultsInput!D560,TeamDeclarations!$B$3:$J$418,6+$G560)),"")</f>
        <v/>
      </c>
      <c r="B560" s="132" t="str">
        <f>IF(ISNUMBER($G560),INDEX(PlayerDetails!$B:$B,VLOOKUP(ResultsInput!E560,TeamDeclarations!$B$3:$J$418,6+$G560)),"")</f>
        <v/>
      </c>
      <c r="C560" s="132" t="str">
        <f>IF(ISNUMBER($G560),VLOOKUP(ResultsInput!C560,ResultsInput!$I$3:$L$6,4,FALSE),"")</f>
        <v/>
      </c>
      <c r="D560" s="132" t="str">
        <f t="shared" si="8"/>
        <v/>
      </c>
      <c r="E560" s="132"/>
      <c r="F560" s="132"/>
      <c r="G560" s="133" t="str">
        <f>Pairings!B560</f>
        <v/>
      </c>
    </row>
    <row r="561" spans="1:7" x14ac:dyDescent="0.2">
      <c r="A561" s="132" t="str">
        <f>IF(ISNUMBER($G561),INDEX(PlayerDetails!$B:$B,VLOOKUP(ResultsInput!D561,TeamDeclarations!$B$3:$J$418,6+$G561)),"")</f>
        <v/>
      </c>
      <c r="B561" s="132" t="str">
        <f>IF(ISNUMBER($G561),INDEX(PlayerDetails!$B:$B,VLOOKUP(ResultsInput!E561,TeamDeclarations!$B$3:$J$418,6+$G561)),"")</f>
        <v/>
      </c>
      <c r="C561" s="132" t="str">
        <f>IF(ISNUMBER($G561),VLOOKUP(ResultsInput!C561,ResultsInput!$I$3:$L$6,4,FALSE),"")</f>
        <v/>
      </c>
      <c r="D561" s="132" t="str">
        <f t="shared" si="8"/>
        <v/>
      </c>
      <c r="E561" s="132"/>
      <c r="F561" s="132"/>
      <c r="G561" s="133" t="str">
        <f>Pairings!B561</f>
        <v/>
      </c>
    </row>
    <row r="562" spans="1:7" x14ac:dyDescent="0.2">
      <c r="A562" s="132" t="str">
        <f>IF(ISNUMBER($G562),INDEX(PlayerDetails!$B:$B,VLOOKUP(ResultsInput!D562,TeamDeclarations!$B$3:$J$418,6+$G562)),"")</f>
        <v/>
      </c>
      <c r="B562" s="132" t="str">
        <f>IF(ISNUMBER($G562),INDEX(PlayerDetails!$B:$B,VLOOKUP(ResultsInput!E562,TeamDeclarations!$B$3:$J$418,6+$G562)),"")</f>
        <v/>
      </c>
      <c r="C562" s="132" t="str">
        <f>IF(ISNUMBER($G562),VLOOKUP(ResultsInput!C562,ResultsInput!$I$3:$L$6,4,FALSE),"")</f>
        <v/>
      </c>
      <c r="D562" s="132" t="str">
        <f t="shared" si="8"/>
        <v/>
      </c>
      <c r="E562" s="132"/>
      <c r="F562" s="132"/>
      <c r="G562" s="133" t="str">
        <f>Pairings!B562</f>
        <v/>
      </c>
    </row>
    <row r="563" spans="1:7" x14ac:dyDescent="0.2">
      <c r="A563" s="132" t="str">
        <f>IF(ISNUMBER($G563),INDEX(PlayerDetails!$B:$B,VLOOKUP(ResultsInput!D563,TeamDeclarations!$B$3:$J$418,6+$G563)),"")</f>
        <v/>
      </c>
      <c r="B563" s="132" t="str">
        <f>IF(ISNUMBER($G563),INDEX(PlayerDetails!$B:$B,VLOOKUP(ResultsInput!E563,TeamDeclarations!$B$3:$J$418,6+$G563)),"")</f>
        <v/>
      </c>
      <c r="C563" s="132" t="str">
        <f>IF(ISNUMBER($G563),VLOOKUP(ResultsInput!C563,ResultsInput!$I$3:$L$6,4,FALSE),"")</f>
        <v/>
      </c>
      <c r="D563" s="132" t="str">
        <f t="shared" si="8"/>
        <v/>
      </c>
      <c r="E563" s="132"/>
      <c r="F563" s="132"/>
      <c r="G563" s="133" t="str">
        <f>Pairings!B563</f>
        <v/>
      </c>
    </row>
    <row r="564" spans="1:7" x14ac:dyDescent="0.2">
      <c r="A564" s="132" t="str">
        <f>IF(ISNUMBER($G564),INDEX(PlayerDetails!$B:$B,VLOOKUP(ResultsInput!D564,TeamDeclarations!$B$3:$J$418,6+$G564)),"")</f>
        <v/>
      </c>
      <c r="B564" s="132" t="str">
        <f>IF(ISNUMBER($G564),INDEX(PlayerDetails!$B:$B,VLOOKUP(ResultsInput!E564,TeamDeclarations!$B$3:$J$418,6+$G564)),"")</f>
        <v/>
      </c>
      <c r="C564" s="132" t="str">
        <f>IF(ISNUMBER($G564),VLOOKUP(ResultsInput!C564,ResultsInput!$I$3:$L$6,4,FALSE),"")</f>
        <v/>
      </c>
      <c r="D564" s="132" t="str">
        <f t="shared" si="8"/>
        <v/>
      </c>
      <c r="E564" s="132"/>
      <c r="F564" s="132"/>
      <c r="G564" s="133" t="str">
        <f>Pairings!B564</f>
        <v/>
      </c>
    </row>
    <row r="565" spans="1:7" x14ac:dyDescent="0.2">
      <c r="A565" s="132" t="str">
        <f>IF(ISNUMBER($G565),INDEX(PlayerDetails!$B:$B,VLOOKUP(ResultsInput!D565,TeamDeclarations!$B$3:$J$418,6+$G565)),"")</f>
        <v/>
      </c>
      <c r="B565" s="132" t="str">
        <f>IF(ISNUMBER($G565),INDEX(PlayerDetails!$B:$B,VLOOKUP(ResultsInput!E565,TeamDeclarations!$B$3:$J$418,6+$G565)),"")</f>
        <v/>
      </c>
      <c r="C565" s="132" t="str">
        <f>IF(ISNUMBER($G565),VLOOKUP(ResultsInput!C565,ResultsInput!$I$3:$L$6,4,FALSE),"")</f>
        <v/>
      </c>
      <c r="D565" s="132" t="str">
        <f t="shared" si="8"/>
        <v/>
      </c>
      <c r="E565" s="132"/>
      <c r="F565" s="132"/>
      <c r="G565" s="133" t="str">
        <f>Pairings!B565</f>
        <v/>
      </c>
    </row>
    <row r="566" spans="1:7" x14ac:dyDescent="0.2">
      <c r="A566" s="132" t="str">
        <f>IF(ISNUMBER($G566),INDEX(PlayerDetails!$B:$B,VLOOKUP(ResultsInput!D566,TeamDeclarations!$B$3:$J$418,6+$G566)),"")</f>
        <v/>
      </c>
      <c r="B566" s="132" t="str">
        <f>IF(ISNUMBER($G566),INDEX(PlayerDetails!$B:$B,VLOOKUP(ResultsInput!E566,TeamDeclarations!$B$3:$J$418,6+$G566)),"")</f>
        <v/>
      </c>
      <c r="C566" s="132" t="str">
        <f>IF(ISNUMBER($G566),VLOOKUP(ResultsInput!C566,ResultsInput!$I$3:$L$6,4,FALSE),"")</f>
        <v/>
      </c>
      <c r="D566" s="132" t="str">
        <f t="shared" si="8"/>
        <v/>
      </c>
      <c r="E566" s="132"/>
      <c r="F566" s="132"/>
      <c r="G566" s="133" t="str">
        <f>Pairings!B566</f>
        <v/>
      </c>
    </row>
    <row r="567" spans="1:7" x14ac:dyDescent="0.2">
      <c r="A567" s="132" t="str">
        <f>IF(ISNUMBER($G567),INDEX(PlayerDetails!$B:$B,VLOOKUP(ResultsInput!D567,TeamDeclarations!$B$3:$J$418,6+$G567)),"")</f>
        <v/>
      </c>
      <c r="B567" s="132" t="str">
        <f>IF(ISNUMBER($G567),INDEX(PlayerDetails!$B:$B,VLOOKUP(ResultsInput!E567,TeamDeclarations!$B$3:$J$418,6+$G567)),"")</f>
        <v/>
      </c>
      <c r="C567" s="132" t="str">
        <f>IF(ISNUMBER($G567),VLOOKUP(ResultsInput!C567,ResultsInput!$I$3:$L$6,4,FALSE),"")</f>
        <v/>
      </c>
      <c r="D567" s="132" t="str">
        <f t="shared" si="8"/>
        <v/>
      </c>
      <c r="E567" s="132"/>
      <c r="F567" s="132"/>
      <c r="G567" s="133" t="str">
        <f>Pairings!B567</f>
        <v/>
      </c>
    </row>
    <row r="568" spans="1:7" x14ac:dyDescent="0.2">
      <c r="A568" s="132" t="str">
        <f>IF(ISNUMBER($G568),INDEX(PlayerDetails!$B:$B,VLOOKUP(ResultsInput!D568,TeamDeclarations!$B$3:$J$418,6+$G568)),"")</f>
        <v/>
      </c>
      <c r="B568" s="132" t="str">
        <f>IF(ISNUMBER($G568),INDEX(PlayerDetails!$B:$B,VLOOKUP(ResultsInput!E568,TeamDeclarations!$B$3:$J$418,6+$G568)),"")</f>
        <v/>
      </c>
      <c r="C568" s="132" t="str">
        <f>IF(ISNUMBER($G568),VLOOKUP(ResultsInput!C568,ResultsInput!$I$3:$L$6,4,FALSE),"")</f>
        <v/>
      </c>
      <c r="D568" s="132" t="str">
        <f t="shared" si="8"/>
        <v/>
      </c>
      <c r="E568" s="132"/>
      <c r="F568" s="132"/>
      <c r="G568" s="133" t="str">
        <f>Pairings!B568</f>
        <v/>
      </c>
    </row>
    <row r="569" spans="1:7" x14ac:dyDescent="0.2">
      <c r="A569" s="132" t="str">
        <f>IF(ISNUMBER($G569),INDEX(PlayerDetails!$B:$B,VLOOKUP(ResultsInput!D569,TeamDeclarations!$B$3:$J$418,6+$G569)),"")</f>
        <v/>
      </c>
      <c r="B569" s="132" t="str">
        <f>IF(ISNUMBER($G569),INDEX(PlayerDetails!$B:$B,VLOOKUP(ResultsInput!E569,TeamDeclarations!$B$3:$J$418,6+$G569)),"")</f>
        <v/>
      </c>
      <c r="C569" s="132" t="str">
        <f>IF(ISNUMBER($G569),VLOOKUP(ResultsInput!C569,ResultsInput!$I$3:$L$6,4,FALSE),"")</f>
        <v/>
      </c>
      <c r="D569" s="132" t="str">
        <f t="shared" si="8"/>
        <v/>
      </c>
      <c r="E569" s="132"/>
      <c r="F569" s="132"/>
      <c r="G569" s="133" t="str">
        <f>Pairings!B569</f>
        <v/>
      </c>
    </row>
    <row r="570" spans="1:7" x14ac:dyDescent="0.2">
      <c r="A570" s="132" t="str">
        <f>IF(ISNUMBER($G570),INDEX(PlayerDetails!$B:$B,VLOOKUP(ResultsInput!D570,TeamDeclarations!$B$3:$J$418,6+$G570)),"")</f>
        <v/>
      </c>
      <c r="B570" s="132" t="str">
        <f>IF(ISNUMBER($G570),INDEX(PlayerDetails!$B:$B,VLOOKUP(ResultsInput!E570,TeamDeclarations!$B$3:$J$418,6+$G570)),"")</f>
        <v/>
      </c>
      <c r="C570" s="132" t="str">
        <f>IF(ISNUMBER($G570),VLOOKUP(ResultsInput!C570,ResultsInput!$I$3:$L$6,4,FALSE),"")</f>
        <v/>
      </c>
      <c r="D570" s="132" t="str">
        <f t="shared" si="8"/>
        <v/>
      </c>
      <c r="E570" s="132"/>
      <c r="F570" s="132"/>
      <c r="G570" s="133" t="str">
        <f>Pairings!B570</f>
        <v/>
      </c>
    </row>
    <row r="571" spans="1:7" x14ac:dyDescent="0.2">
      <c r="A571" s="132" t="str">
        <f>IF(ISNUMBER($G571),INDEX(PlayerDetails!$B:$B,VLOOKUP(ResultsInput!D571,TeamDeclarations!$B$3:$J$418,6+$G571)),"")</f>
        <v/>
      </c>
      <c r="B571" s="132" t="str">
        <f>IF(ISNUMBER($G571),INDEX(PlayerDetails!$B:$B,VLOOKUP(ResultsInput!E571,TeamDeclarations!$B$3:$J$418,6+$G571)),"")</f>
        <v/>
      </c>
      <c r="C571" s="132" t="str">
        <f>IF(ISNUMBER($G571),VLOOKUP(ResultsInput!C571,ResultsInput!$I$3:$L$6,4,FALSE),"")</f>
        <v/>
      </c>
      <c r="D571" s="132" t="str">
        <f t="shared" si="8"/>
        <v/>
      </c>
      <c r="E571" s="132"/>
      <c r="F571" s="132"/>
      <c r="G571" s="133" t="str">
        <f>Pairings!B571</f>
        <v/>
      </c>
    </row>
    <row r="572" spans="1:7" x14ac:dyDescent="0.2">
      <c r="A572" s="132" t="str">
        <f>IF(ISNUMBER($G572),INDEX(PlayerDetails!$B:$B,VLOOKUP(ResultsInput!D572,TeamDeclarations!$B$3:$J$418,6+$G572)),"")</f>
        <v/>
      </c>
      <c r="B572" s="132" t="str">
        <f>IF(ISNUMBER($G572),INDEX(PlayerDetails!$B:$B,VLOOKUP(ResultsInput!E572,TeamDeclarations!$B$3:$J$418,6+$G572)),"")</f>
        <v/>
      </c>
      <c r="C572" s="132" t="str">
        <f>IF(ISNUMBER($G572),VLOOKUP(ResultsInput!C572,ResultsInput!$I$3:$L$6,4,FALSE),"")</f>
        <v/>
      </c>
      <c r="D572" s="132" t="str">
        <f t="shared" si="8"/>
        <v/>
      </c>
      <c r="E572" s="132"/>
      <c r="F572" s="132"/>
      <c r="G572" s="133" t="str">
        <f>Pairings!B572</f>
        <v/>
      </c>
    </row>
    <row r="573" spans="1:7" x14ac:dyDescent="0.2">
      <c r="A573" s="132" t="str">
        <f>IF(ISNUMBER($G573),INDEX(PlayerDetails!$B:$B,VLOOKUP(ResultsInput!D573,TeamDeclarations!$B$3:$J$418,6+$G573)),"")</f>
        <v/>
      </c>
      <c r="B573" s="132" t="str">
        <f>IF(ISNUMBER($G573),INDEX(PlayerDetails!$B:$B,VLOOKUP(ResultsInput!E573,TeamDeclarations!$B$3:$J$418,6+$G573)),"")</f>
        <v/>
      </c>
      <c r="C573" s="132" t="str">
        <f>IF(ISNUMBER($G573),VLOOKUP(ResultsInput!C573,ResultsInput!$I$3:$L$6,4,FALSE),"")</f>
        <v/>
      </c>
      <c r="D573" s="132" t="str">
        <f t="shared" si="8"/>
        <v/>
      </c>
      <c r="E573" s="132"/>
      <c r="F573" s="132"/>
      <c r="G573" s="133" t="str">
        <f>Pairings!B573</f>
        <v/>
      </c>
    </row>
    <row r="574" spans="1:7" x14ac:dyDescent="0.2">
      <c r="A574" s="132" t="str">
        <f>IF(ISNUMBER($G574),INDEX(PlayerDetails!$B:$B,VLOOKUP(ResultsInput!D574,TeamDeclarations!$B$3:$J$418,6+$G574)),"")</f>
        <v/>
      </c>
      <c r="B574" s="132" t="str">
        <f>IF(ISNUMBER($G574),INDEX(PlayerDetails!$B:$B,VLOOKUP(ResultsInput!E574,TeamDeclarations!$B$3:$J$418,6+$G574)),"")</f>
        <v/>
      </c>
      <c r="C574" s="132" t="str">
        <f>IF(ISNUMBER($G574),VLOOKUP(ResultsInput!C574,ResultsInput!$I$3:$L$6,4,FALSE),"")</f>
        <v/>
      </c>
      <c r="D574" s="132" t="str">
        <f t="shared" si="8"/>
        <v/>
      </c>
      <c r="E574" s="132"/>
      <c r="F574" s="132"/>
      <c r="G574" s="133" t="str">
        <f>Pairings!B574</f>
        <v/>
      </c>
    </row>
    <row r="575" spans="1:7" x14ac:dyDescent="0.2">
      <c r="A575" s="132" t="str">
        <f>IF(ISNUMBER($G575),INDEX(PlayerDetails!$B:$B,VLOOKUP(ResultsInput!D575,TeamDeclarations!$B$3:$J$418,6+$G575)),"")</f>
        <v/>
      </c>
      <c r="B575" s="132" t="str">
        <f>IF(ISNUMBER($G575),INDEX(PlayerDetails!$B:$B,VLOOKUP(ResultsInput!E575,TeamDeclarations!$B$3:$J$418,6+$G575)),"")</f>
        <v/>
      </c>
      <c r="C575" s="132" t="str">
        <f>IF(ISNUMBER($G575),VLOOKUP(ResultsInput!C575,ResultsInput!$I$3:$L$6,4,FALSE),"")</f>
        <v/>
      </c>
      <c r="D575" s="132" t="str">
        <f t="shared" si="8"/>
        <v/>
      </c>
      <c r="E575" s="132"/>
      <c r="F575" s="132"/>
      <c r="G575" s="133" t="str">
        <f>Pairings!B575</f>
        <v/>
      </c>
    </row>
    <row r="576" spans="1:7" x14ac:dyDescent="0.2">
      <c r="A576" s="132" t="str">
        <f>IF(ISNUMBER($G576),INDEX(PlayerDetails!$B:$B,VLOOKUP(ResultsInput!D576,TeamDeclarations!$B$3:$J$418,6+$G576)),"")</f>
        <v/>
      </c>
      <c r="B576" s="132" t="str">
        <f>IF(ISNUMBER($G576),INDEX(PlayerDetails!$B:$B,VLOOKUP(ResultsInput!E576,TeamDeclarations!$B$3:$J$418,6+$G576)),"")</f>
        <v/>
      </c>
      <c r="C576" s="132" t="str">
        <f>IF(ISNUMBER($G576),VLOOKUP(ResultsInput!C576,ResultsInput!$I$3:$L$6,4,FALSE),"")</f>
        <v/>
      </c>
      <c r="D576" s="132" t="str">
        <f t="shared" si="8"/>
        <v/>
      </c>
      <c r="E576" s="132"/>
      <c r="F576" s="132"/>
      <c r="G576" s="133" t="str">
        <f>Pairings!B576</f>
        <v/>
      </c>
    </row>
    <row r="577" spans="1:7" x14ac:dyDescent="0.2">
      <c r="A577" s="132" t="str">
        <f>IF(ISNUMBER($G577),INDEX(PlayerDetails!$B:$B,VLOOKUP(ResultsInput!D577,TeamDeclarations!$B$3:$J$418,6+$G577)),"")</f>
        <v/>
      </c>
      <c r="B577" s="132" t="str">
        <f>IF(ISNUMBER($G577),INDEX(PlayerDetails!$B:$B,VLOOKUP(ResultsInput!E577,TeamDeclarations!$B$3:$J$418,6+$G577)),"")</f>
        <v/>
      </c>
      <c r="C577" s="132" t="str">
        <f>IF(ISNUMBER($G577),VLOOKUP(ResultsInput!C577,ResultsInput!$I$3:$L$6,4,FALSE),"")</f>
        <v/>
      </c>
      <c r="D577" s="132" t="str">
        <f t="shared" si="8"/>
        <v/>
      </c>
      <c r="E577" s="132"/>
      <c r="F577" s="132"/>
      <c r="G577" s="133" t="str">
        <f>Pairings!B577</f>
        <v/>
      </c>
    </row>
    <row r="578" spans="1:7" x14ac:dyDescent="0.2">
      <c r="A578" s="132" t="str">
        <f>IF(ISNUMBER($G578),INDEX(PlayerDetails!$B:$B,VLOOKUP(ResultsInput!D578,TeamDeclarations!$B$3:$J$418,6+$G578)),"")</f>
        <v/>
      </c>
      <c r="B578" s="132" t="str">
        <f>IF(ISNUMBER($G578),INDEX(PlayerDetails!$B:$B,VLOOKUP(ResultsInput!E578,TeamDeclarations!$B$3:$J$418,6+$G578)),"")</f>
        <v/>
      </c>
      <c r="C578" s="132" t="str">
        <f>IF(ISNUMBER($G578),VLOOKUP(ResultsInput!C578,ResultsInput!$I$3:$L$6,4,FALSE),"")</f>
        <v/>
      </c>
      <c r="D578" s="132" t="str">
        <f t="shared" ref="D578:D641" si="9">IF(ISNUMBER($G578),"W","")</f>
        <v/>
      </c>
      <c r="E578" s="132"/>
      <c r="F578" s="132"/>
      <c r="G578" s="133" t="str">
        <f>Pairings!B578</f>
        <v/>
      </c>
    </row>
    <row r="579" spans="1:7" x14ac:dyDescent="0.2">
      <c r="A579" s="132" t="str">
        <f>IF(ISNUMBER($G579),INDEX(PlayerDetails!$B:$B,VLOOKUP(ResultsInput!D579,TeamDeclarations!$B$3:$J$418,6+$G579)),"")</f>
        <v/>
      </c>
      <c r="B579" s="132" t="str">
        <f>IF(ISNUMBER($G579),INDEX(PlayerDetails!$B:$B,VLOOKUP(ResultsInput!E579,TeamDeclarations!$B$3:$J$418,6+$G579)),"")</f>
        <v/>
      </c>
      <c r="C579" s="132" t="str">
        <f>IF(ISNUMBER($G579),VLOOKUP(ResultsInput!C579,ResultsInput!$I$3:$L$6,4,FALSE),"")</f>
        <v/>
      </c>
      <c r="D579" s="132" t="str">
        <f t="shared" si="9"/>
        <v/>
      </c>
      <c r="E579" s="132"/>
      <c r="F579" s="132"/>
      <c r="G579" s="133" t="str">
        <f>Pairings!B579</f>
        <v/>
      </c>
    </row>
    <row r="580" spans="1:7" x14ac:dyDescent="0.2">
      <c r="A580" s="132" t="str">
        <f>IF(ISNUMBER($G580),INDEX(PlayerDetails!$B:$B,VLOOKUP(ResultsInput!D580,TeamDeclarations!$B$3:$J$418,6+$G580)),"")</f>
        <v/>
      </c>
      <c r="B580" s="132" t="str">
        <f>IF(ISNUMBER($G580),INDEX(PlayerDetails!$B:$B,VLOOKUP(ResultsInput!E580,TeamDeclarations!$B$3:$J$418,6+$G580)),"")</f>
        <v/>
      </c>
      <c r="C580" s="132" t="str">
        <f>IF(ISNUMBER($G580),VLOOKUP(ResultsInput!C580,ResultsInput!$I$3:$L$6,4,FALSE),"")</f>
        <v/>
      </c>
      <c r="D580" s="132" t="str">
        <f t="shared" si="9"/>
        <v/>
      </c>
      <c r="E580" s="132"/>
      <c r="F580" s="132"/>
      <c r="G580" s="133" t="str">
        <f>Pairings!B580</f>
        <v/>
      </c>
    </row>
    <row r="581" spans="1:7" x14ac:dyDescent="0.2">
      <c r="A581" s="132" t="str">
        <f>IF(ISNUMBER($G581),INDEX(PlayerDetails!$B:$B,VLOOKUP(ResultsInput!D581,TeamDeclarations!$B$3:$J$418,6+$G581)),"")</f>
        <v/>
      </c>
      <c r="B581" s="132" t="str">
        <f>IF(ISNUMBER($G581),INDEX(PlayerDetails!$B:$B,VLOOKUP(ResultsInput!E581,TeamDeclarations!$B$3:$J$418,6+$G581)),"")</f>
        <v/>
      </c>
      <c r="C581" s="132" t="str">
        <f>IF(ISNUMBER($G581),VLOOKUP(ResultsInput!C581,ResultsInput!$I$3:$L$6,4,FALSE),"")</f>
        <v/>
      </c>
      <c r="D581" s="132" t="str">
        <f t="shared" si="9"/>
        <v/>
      </c>
      <c r="E581" s="132"/>
      <c r="F581" s="132"/>
      <c r="G581" s="133" t="str">
        <f>Pairings!B581</f>
        <v/>
      </c>
    </row>
    <row r="582" spans="1:7" x14ac:dyDescent="0.2">
      <c r="A582" s="132" t="str">
        <f>IF(ISNUMBER($G582),INDEX(PlayerDetails!$B:$B,VLOOKUP(ResultsInput!D582,TeamDeclarations!$B$3:$J$418,6+$G582)),"")</f>
        <v/>
      </c>
      <c r="B582" s="132" t="str">
        <f>IF(ISNUMBER($G582),INDEX(PlayerDetails!$B:$B,VLOOKUP(ResultsInput!E582,TeamDeclarations!$B$3:$J$418,6+$G582)),"")</f>
        <v/>
      </c>
      <c r="C582" s="132" t="str">
        <f>IF(ISNUMBER($G582),VLOOKUP(ResultsInput!C582,ResultsInput!$I$3:$L$6,4,FALSE),"")</f>
        <v/>
      </c>
      <c r="D582" s="132" t="str">
        <f t="shared" si="9"/>
        <v/>
      </c>
      <c r="E582" s="132"/>
      <c r="F582" s="132"/>
      <c r="G582" s="133" t="str">
        <f>Pairings!B582</f>
        <v/>
      </c>
    </row>
    <row r="583" spans="1:7" x14ac:dyDescent="0.2">
      <c r="A583" s="132" t="str">
        <f>IF(ISNUMBER($G583),INDEX(PlayerDetails!$B:$B,VLOOKUP(ResultsInput!D583,TeamDeclarations!$B$3:$J$418,6+$G583)),"")</f>
        <v/>
      </c>
      <c r="B583" s="132" t="str">
        <f>IF(ISNUMBER($G583),INDEX(PlayerDetails!$B:$B,VLOOKUP(ResultsInput!E583,TeamDeclarations!$B$3:$J$418,6+$G583)),"")</f>
        <v/>
      </c>
      <c r="C583" s="132" t="str">
        <f>IF(ISNUMBER($G583),VLOOKUP(ResultsInput!C583,ResultsInput!$I$3:$L$6,4,FALSE),"")</f>
        <v/>
      </c>
      <c r="D583" s="132" t="str">
        <f t="shared" si="9"/>
        <v/>
      </c>
      <c r="E583" s="132"/>
      <c r="F583" s="132"/>
      <c r="G583" s="133" t="str">
        <f>Pairings!B583</f>
        <v/>
      </c>
    </row>
    <row r="584" spans="1:7" x14ac:dyDescent="0.2">
      <c r="A584" s="132" t="str">
        <f>IF(ISNUMBER($G584),INDEX(PlayerDetails!$B:$B,VLOOKUP(ResultsInput!D584,TeamDeclarations!$B$3:$J$418,6+$G584)),"")</f>
        <v/>
      </c>
      <c r="B584" s="132" t="str">
        <f>IF(ISNUMBER($G584),INDEX(PlayerDetails!$B:$B,VLOOKUP(ResultsInput!E584,TeamDeclarations!$B$3:$J$418,6+$G584)),"")</f>
        <v/>
      </c>
      <c r="C584" s="132" t="str">
        <f>IF(ISNUMBER($G584),VLOOKUP(ResultsInput!C584,ResultsInput!$I$3:$L$6,4,FALSE),"")</f>
        <v/>
      </c>
      <c r="D584" s="132" t="str">
        <f t="shared" si="9"/>
        <v/>
      </c>
      <c r="E584" s="132"/>
      <c r="F584" s="132"/>
      <c r="G584" s="133" t="str">
        <f>Pairings!B584</f>
        <v/>
      </c>
    </row>
    <row r="585" spans="1:7" x14ac:dyDescent="0.2">
      <c r="A585" s="132" t="str">
        <f>IF(ISNUMBER($G585),INDEX(PlayerDetails!$B:$B,VLOOKUP(ResultsInput!D585,TeamDeclarations!$B$3:$J$418,6+$G585)),"")</f>
        <v/>
      </c>
      <c r="B585" s="132" t="str">
        <f>IF(ISNUMBER($G585),INDEX(PlayerDetails!$B:$B,VLOOKUP(ResultsInput!E585,TeamDeclarations!$B$3:$J$418,6+$G585)),"")</f>
        <v/>
      </c>
      <c r="C585" s="132" t="str">
        <f>IF(ISNUMBER($G585),VLOOKUP(ResultsInput!C585,ResultsInput!$I$3:$L$6,4,FALSE),"")</f>
        <v/>
      </c>
      <c r="D585" s="132" t="str">
        <f t="shared" si="9"/>
        <v/>
      </c>
      <c r="E585" s="132"/>
      <c r="F585" s="132"/>
      <c r="G585" s="133" t="str">
        <f>Pairings!B585</f>
        <v/>
      </c>
    </row>
    <row r="586" spans="1:7" x14ac:dyDescent="0.2">
      <c r="A586" s="132" t="str">
        <f>IF(ISNUMBER($G586),INDEX(PlayerDetails!$B:$B,VLOOKUP(ResultsInput!D586,TeamDeclarations!$B$3:$J$418,6+$G586)),"")</f>
        <v/>
      </c>
      <c r="B586" s="132" t="str">
        <f>IF(ISNUMBER($G586),INDEX(PlayerDetails!$B:$B,VLOOKUP(ResultsInput!E586,TeamDeclarations!$B$3:$J$418,6+$G586)),"")</f>
        <v/>
      </c>
      <c r="C586" s="132" t="str">
        <f>IF(ISNUMBER($G586),VLOOKUP(ResultsInput!C586,ResultsInput!$I$3:$L$6,4,FALSE),"")</f>
        <v/>
      </c>
      <c r="D586" s="132" t="str">
        <f t="shared" si="9"/>
        <v/>
      </c>
      <c r="E586" s="132"/>
      <c r="F586" s="132"/>
      <c r="G586" s="133" t="str">
        <f>Pairings!B586</f>
        <v/>
      </c>
    </row>
    <row r="587" spans="1:7" x14ac:dyDescent="0.2">
      <c r="A587" s="132" t="str">
        <f>IF(ISNUMBER($G587),INDEX(PlayerDetails!$B:$B,VLOOKUP(ResultsInput!D587,TeamDeclarations!$B$3:$J$418,6+$G587)),"")</f>
        <v/>
      </c>
      <c r="B587" s="132" t="str">
        <f>IF(ISNUMBER($G587),INDEX(PlayerDetails!$B:$B,VLOOKUP(ResultsInput!E587,TeamDeclarations!$B$3:$J$418,6+$G587)),"")</f>
        <v/>
      </c>
      <c r="C587" s="132" t="str">
        <f>IF(ISNUMBER($G587),VLOOKUP(ResultsInput!C587,ResultsInput!$I$3:$L$6,4,FALSE),"")</f>
        <v/>
      </c>
      <c r="D587" s="132" t="str">
        <f t="shared" si="9"/>
        <v/>
      </c>
      <c r="E587" s="132"/>
      <c r="F587" s="132"/>
      <c r="G587" s="133" t="str">
        <f>Pairings!B587</f>
        <v/>
      </c>
    </row>
    <row r="588" spans="1:7" x14ac:dyDescent="0.2">
      <c r="A588" s="132" t="str">
        <f>IF(ISNUMBER($G588),INDEX(PlayerDetails!$B:$B,VLOOKUP(ResultsInput!D588,TeamDeclarations!$B$3:$J$418,6+$G588)),"")</f>
        <v/>
      </c>
      <c r="B588" s="132" t="str">
        <f>IF(ISNUMBER($G588),INDEX(PlayerDetails!$B:$B,VLOOKUP(ResultsInput!E588,TeamDeclarations!$B$3:$J$418,6+$G588)),"")</f>
        <v/>
      </c>
      <c r="C588" s="132" t="str">
        <f>IF(ISNUMBER($G588),VLOOKUP(ResultsInput!C588,ResultsInput!$I$3:$L$6,4,FALSE),"")</f>
        <v/>
      </c>
      <c r="D588" s="132" t="str">
        <f t="shared" si="9"/>
        <v/>
      </c>
      <c r="E588" s="132"/>
      <c r="F588" s="132"/>
      <c r="G588" s="133" t="str">
        <f>Pairings!B588</f>
        <v/>
      </c>
    </row>
    <row r="589" spans="1:7" x14ac:dyDescent="0.2">
      <c r="A589" s="132" t="str">
        <f>IF(ISNUMBER($G589),INDEX(PlayerDetails!$B:$B,VLOOKUP(ResultsInput!D589,TeamDeclarations!$B$3:$J$418,6+$G589)),"")</f>
        <v/>
      </c>
      <c r="B589" s="132" t="str">
        <f>IF(ISNUMBER($G589),INDEX(PlayerDetails!$B:$B,VLOOKUP(ResultsInput!E589,TeamDeclarations!$B$3:$J$418,6+$G589)),"")</f>
        <v/>
      </c>
      <c r="C589" s="132" t="str">
        <f>IF(ISNUMBER($G589),VLOOKUP(ResultsInput!C589,ResultsInput!$I$3:$L$6,4,FALSE),"")</f>
        <v/>
      </c>
      <c r="D589" s="132" t="str">
        <f t="shared" si="9"/>
        <v/>
      </c>
      <c r="E589" s="132"/>
      <c r="F589" s="132"/>
      <c r="G589" s="133" t="str">
        <f>Pairings!B589</f>
        <v/>
      </c>
    </row>
    <row r="590" spans="1:7" x14ac:dyDescent="0.2">
      <c r="A590" s="132" t="str">
        <f>IF(ISNUMBER($G590),INDEX(PlayerDetails!$B:$B,VLOOKUP(ResultsInput!D590,TeamDeclarations!$B$3:$J$418,6+$G590)),"")</f>
        <v/>
      </c>
      <c r="B590" s="132" t="str">
        <f>IF(ISNUMBER($G590),INDEX(PlayerDetails!$B:$B,VLOOKUP(ResultsInput!E590,TeamDeclarations!$B$3:$J$418,6+$G590)),"")</f>
        <v/>
      </c>
      <c r="C590" s="132" t="str">
        <f>IF(ISNUMBER($G590),VLOOKUP(ResultsInput!C590,ResultsInput!$I$3:$L$6,4,FALSE),"")</f>
        <v/>
      </c>
      <c r="D590" s="132" t="str">
        <f t="shared" si="9"/>
        <v/>
      </c>
      <c r="E590" s="132"/>
      <c r="F590" s="132"/>
      <c r="G590" s="133" t="str">
        <f>Pairings!B590</f>
        <v/>
      </c>
    </row>
    <row r="591" spans="1:7" x14ac:dyDescent="0.2">
      <c r="A591" s="132" t="str">
        <f>IF(ISNUMBER($G591),INDEX(PlayerDetails!$B:$B,VLOOKUP(ResultsInput!D591,TeamDeclarations!$B$3:$J$418,6+$G591)),"")</f>
        <v/>
      </c>
      <c r="B591" s="132" t="str">
        <f>IF(ISNUMBER($G591),INDEX(PlayerDetails!$B:$B,VLOOKUP(ResultsInput!E591,TeamDeclarations!$B$3:$J$418,6+$G591)),"")</f>
        <v/>
      </c>
      <c r="C591" s="132" t="str">
        <f>IF(ISNUMBER($G591),VLOOKUP(ResultsInput!C591,ResultsInput!$I$3:$L$6,4,FALSE),"")</f>
        <v/>
      </c>
      <c r="D591" s="132" t="str">
        <f t="shared" si="9"/>
        <v/>
      </c>
      <c r="E591" s="132"/>
      <c r="F591" s="132"/>
      <c r="G591" s="133" t="str">
        <f>Pairings!B591</f>
        <v/>
      </c>
    </row>
    <row r="592" spans="1:7" x14ac:dyDescent="0.2">
      <c r="A592" s="132" t="str">
        <f>IF(ISNUMBER($G592),INDEX(PlayerDetails!$B:$B,VLOOKUP(ResultsInput!D592,TeamDeclarations!$B$3:$J$418,6+$G592)),"")</f>
        <v/>
      </c>
      <c r="B592" s="132" t="str">
        <f>IF(ISNUMBER($G592),INDEX(PlayerDetails!$B:$B,VLOOKUP(ResultsInput!E592,TeamDeclarations!$B$3:$J$418,6+$G592)),"")</f>
        <v/>
      </c>
      <c r="C592" s="132" t="str">
        <f>IF(ISNUMBER($G592),VLOOKUP(ResultsInput!C592,ResultsInput!$I$3:$L$6,4,FALSE),"")</f>
        <v/>
      </c>
      <c r="D592" s="132" t="str">
        <f t="shared" si="9"/>
        <v/>
      </c>
      <c r="E592" s="132"/>
      <c r="F592" s="132"/>
      <c r="G592" s="133" t="str">
        <f>Pairings!B592</f>
        <v/>
      </c>
    </row>
    <row r="593" spans="1:7" x14ac:dyDescent="0.2">
      <c r="A593" s="132" t="str">
        <f>IF(ISNUMBER($G593),INDEX(PlayerDetails!$B:$B,VLOOKUP(ResultsInput!D593,TeamDeclarations!$B$3:$J$418,6+$G593)),"")</f>
        <v/>
      </c>
      <c r="B593" s="132" t="str">
        <f>IF(ISNUMBER($G593),INDEX(PlayerDetails!$B:$B,VLOOKUP(ResultsInput!E593,TeamDeclarations!$B$3:$J$418,6+$G593)),"")</f>
        <v/>
      </c>
      <c r="C593" s="132" t="str">
        <f>IF(ISNUMBER($G593),VLOOKUP(ResultsInput!C593,ResultsInput!$I$3:$L$6,4,FALSE),"")</f>
        <v/>
      </c>
      <c r="D593" s="132" t="str">
        <f t="shared" si="9"/>
        <v/>
      </c>
      <c r="E593" s="132"/>
      <c r="F593" s="132"/>
      <c r="G593" s="133" t="str">
        <f>Pairings!B593</f>
        <v/>
      </c>
    </row>
    <row r="594" spans="1:7" x14ac:dyDescent="0.2">
      <c r="A594" s="132" t="str">
        <f>IF(ISNUMBER($G594),INDEX(PlayerDetails!$B:$B,VLOOKUP(ResultsInput!D594,TeamDeclarations!$B$3:$J$418,6+$G594)),"")</f>
        <v/>
      </c>
      <c r="B594" s="132" t="str">
        <f>IF(ISNUMBER($G594),INDEX(PlayerDetails!$B:$B,VLOOKUP(ResultsInput!E594,TeamDeclarations!$B$3:$J$418,6+$G594)),"")</f>
        <v/>
      </c>
      <c r="C594" s="132" t="str">
        <f>IF(ISNUMBER($G594),VLOOKUP(ResultsInput!C594,ResultsInput!$I$3:$L$6,4,FALSE),"")</f>
        <v/>
      </c>
      <c r="D594" s="132" t="str">
        <f t="shared" si="9"/>
        <v/>
      </c>
      <c r="E594" s="132"/>
      <c r="F594" s="132"/>
      <c r="G594" s="133" t="str">
        <f>Pairings!B594</f>
        <v/>
      </c>
    </row>
    <row r="595" spans="1:7" x14ac:dyDescent="0.2">
      <c r="A595" s="132" t="str">
        <f>IF(ISNUMBER($G595),INDEX(PlayerDetails!$B:$B,VLOOKUP(ResultsInput!D595,TeamDeclarations!$B$3:$J$418,6+$G595)),"")</f>
        <v/>
      </c>
      <c r="B595" s="132" t="str">
        <f>IF(ISNUMBER($G595),INDEX(PlayerDetails!$B:$B,VLOOKUP(ResultsInput!E595,TeamDeclarations!$B$3:$J$418,6+$G595)),"")</f>
        <v/>
      </c>
      <c r="C595" s="132" t="str">
        <f>IF(ISNUMBER($G595),VLOOKUP(ResultsInput!C595,ResultsInput!$I$3:$L$6,4,FALSE),"")</f>
        <v/>
      </c>
      <c r="D595" s="132" t="str">
        <f t="shared" si="9"/>
        <v/>
      </c>
      <c r="E595" s="132"/>
      <c r="F595" s="132"/>
      <c r="G595" s="133" t="str">
        <f>Pairings!B595</f>
        <v/>
      </c>
    </row>
    <row r="596" spans="1:7" x14ac:dyDescent="0.2">
      <c r="A596" s="132" t="str">
        <f>IF(ISNUMBER($G596),INDEX(PlayerDetails!$B:$B,VLOOKUP(ResultsInput!D596,TeamDeclarations!$B$3:$J$418,6+$G596)),"")</f>
        <v/>
      </c>
      <c r="B596" s="132" t="str">
        <f>IF(ISNUMBER($G596),INDEX(PlayerDetails!$B:$B,VLOOKUP(ResultsInput!E596,TeamDeclarations!$B$3:$J$418,6+$G596)),"")</f>
        <v/>
      </c>
      <c r="C596" s="132" t="str">
        <f>IF(ISNUMBER($G596),VLOOKUP(ResultsInput!C596,ResultsInput!$I$3:$L$6,4,FALSE),"")</f>
        <v/>
      </c>
      <c r="D596" s="132" t="str">
        <f t="shared" si="9"/>
        <v/>
      </c>
      <c r="E596" s="132"/>
      <c r="F596" s="132"/>
      <c r="G596" s="133" t="str">
        <f>Pairings!B596</f>
        <v/>
      </c>
    </row>
    <row r="597" spans="1:7" x14ac:dyDescent="0.2">
      <c r="A597" s="132" t="str">
        <f>IF(ISNUMBER($G597),INDEX(PlayerDetails!$B:$B,VLOOKUP(ResultsInput!D597,TeamDeclarations!$B$3:$J$418,6+$G597)),"")</f>
        <v/>
      </c>
      <c r="B597" s="132" t="str">
        <f>IF(ISNUMBER($G597),INDEX(PlayerDetails!$B:$B,VLOOKUP(ResultsInput!E597,TeamDeclarations!$B$3:$J$418,6+$G597)),"")</f>
        <v/>
      </c>
      <c r="C597" s="132" t="str">
        <f>IF(ISNUMBER($G597),VLOOKUP(ResultsInput!C597,ResultsInput!$I$3:$L$6,4,FALSE),"")</f>
        <v/>
      </c>
      <c r="D597" s="132" t="str">
        <f t="shared" si="9"/>
        <v/>
      </c>
      <c r="E597" s="132"/>
      <c r="F597" s="132"/>
      <c r="G597" s="133" t="str">
        <f>Pairings!B597</f>
        <v/>
      </c>
    </row>
    <row r="598" spans="1:7" x14ac:dyDescent="0.2">
      <c r="A598" s="132" t="str">
        <f>IF(ISNUMBER($G598),INDEX(PlayerDetails!$B:$B,VLOOKUP(ResultsInput!D598,TeamDeclarations!$B$3:$J$418,6+$G598)),"")</f>
        <v/>
      </c>
      <c r="B598" s="132" t="str">
        <f>IF(ISNUMBER($G598),INDEX(PlayerDetails!$B:$B,VLOOKUP(ResultsInput!E598,TeamDeclarations!$B$3:$J$418,6+$G598)),"")</f>
        <v/>
      </c>
      <c r="C598" s="132" t="str">
        <f>IF(ISNUMBER($G598),VLOOKUP(ResultsInput!C598,ResultsInput!$I$3:$L$6,4,FALSE),"")</f>
        <v/>
      </c>
      <c r="D598" s="132" t="str">
        <f t="shared" si="9"/>
        <v/>
      </c>
      <c r="E598" s="132"/>
      <c r="F598" s="132"/>
      <c r="G598" s="133" t="str">
        <f>Pairings!B598</f>
        <v/>
      </c>
    </row>
    <row r="599" spans="1:7" x14ac:dyDescent="0.2">
      <c r="A599" s="132" t="str">
        <f>IF(ISNUMBER($G599),INDEX(PlayerDetails!$B:$B,VLOOKUP(ResultsInput!D599,TeamDeclarations!$B$3:$J$418,6+$G599)),"")</f>
        <v/>
      </c>
      <c r="B599" s="132" t="str">
        <f>IF(ISNUMBER($G599),INDEX(PlayerDetails!$B:$B,VLOOKUP(ResultsInput!E599,TeamDeclarations!$B$3:$J$418,6+$G599)),"")</f>
        <v/>
      </c>
      <c r="C599" s="132" t="str">
        <f>IF(ISNUMBER($G599),VLOOKUP(ResultsInput!C599,ResultsInput!$I$3:$L$6,4,FALSE),"")</f>
        <v/>
      </c>
      <c r="D599" s="132" t="str">
        <f t="shared" si="9"/>
        <v/>
      </c>
      <c r="E599" s="132"/>
      <c r="F599" s="132"/>
      <c r="G599" s="133" t="str">
        <f>Pairings!B599</f>
        <v/>
      </c>
    </row>
    <row r="600" spans="1:7" x14ac:dyDescent="0.2">
      <c r="A600" s="132" t="str">
        <f>IF(ISNUMBER($G600),INDEX(PlayerDetails!$B:$B,VLOOKUP(ResultsInput!D600,TeamDeclarations!$B$3:$J$418,6+$G600)),"")</f>
        <v/>
      </c>
      <c r="B600" s="132" t="str">
        <f>IF(ISNUMBER($G600),INDEX(PlayerDetails!$B:$B,VLOOKUP(ResultsInput!E600,TeamDeclarations!$B$3:$J$418,6+$G600)),"")</f>
        <v/>
      </c>
      <c r="C600" s="132" t="str">
        <f>IF(ISNUMBER($G600),VLOOKUP(ResultsInput!C600,ResultsInput!$I$3:$L$6,4,FALSE),"")</f>
        <v/>
      </c>
      <c r="D600" s="132" t="str">
        <f t="shared" si="9"/>
        <v/>
      </c>
      <c r="E600" s="132"/>
      <c r="F600" s="132"/>
      <c r="G600" s="133" t="str">
        <f>Pairings!B600</f>
        <v/>
      </c>
    </row>
    <row r="601" spans="1:7" x14ac:dyDescent="0.2">
      <c r="A601" s="132" t="str">
        <f>IF(ISNUMBER($G601),INDEX(PlayerDetails!$B:$B,VLOOKUP(ResultsInput!D601,TeamDeclarations!$B$3:$J$418,6+$G601)),"")</f>
        <v/>
      </c>
      <c r="B601" s="132" t="str">
        <f>IF(ISNUMBER($G601),INDEX(PlayerDetails!$B:$B,VLOOKUP(ResultsInput!E601,TeamDeclarations!$B$3:$J$418,6+$G601)),"")</f>
        <v/>
      </c>
      <c r="C601" s="132" t="str">
        <f>IF(ISNUMBER($G601),VLOOKUP(ResultsInput!C601,ResultsInput!$I$3:$L$6,4,FALSE),"")</f>
        <v/>
      </c>
      <c r="D601" s="132" t="str">
        <f t="shared" si="9"/>
        <v/>
      </c>
      <c r="E601" s="132"/>
      <c r="F601" s="132"/>
      <c r="G601" s="133" t="str">
        <f>Pairings!B601</f>
        <v/>
      </c>
    </row>
    <row r="602" spans="1:7" x14ac:dyDescent="0.2">
      <c r="A602" s="132" t="str">
        <f>IF(ISNUMBER($G602),INDEX(PlayerDetails!$B:$B,VLOOKUP(ResultsInput!D602,TeamDeclarations!$B$3:$J$418,6+$G602)),"")</f>
        <v/>
      </c>
      <c r="B602" s="132" t="str">
        <f>IF(ISNUMBER($G602),INDEX(PlayerDetails!$B:$B,VLOOKUP(ResultsInput!E602,TeamDeclarations!$B$3:$J$418,6+$G602)),"")</f>
        <v/>
      </c>
      <c r="C602" s="132" t="str">
        <f>IF(ISNUMBER($G602),VLOOKUP(ResultsInput!C602,ResultsInput!$I$3:$L$6,4,FALSE),"")</f>
        <v/>
      </c>
      <c r="D602" s="132" t="str">
        <f t="shared" si="9"/>
        <v/>
      </c>
      <c r="E602" s="132"/>
      <c r="F602" s="132"/>
      <c r="G602" s="133" t="str">
        <f>Pairings!B602</f>
        <v/>
      </c>
    </row>
    <row r="603" spans="1:7" x14ac:dyDescent="0.2">
      <c r="A603" s="132" t="str">
        <f>IF(ISNUMBER($G603),INDEX(PlayerDetails!$B:$B,VLOOKUP(ResultsInput!D603,TeamDeclarations!$B$3:$J$418,6+$G603)),"")</f>
        <v/>
      </c>
      <c r="B603" s="132" t="str">
        <f>IF(ISNUMBER($G603),INDEX(PlayerDetails!$B:$B,VLOOKUP(ResultsInput!E603,TeamDeclarations!$B$3:$J$418,6+$G603)),"")</f>
        <v/>
      </c>
      <c r="C603" s="132" t="str">
        <f>IF(ISNUMBER($G603),VLOOKUP(ResultsInput!C603,ResultsInput!$I$3:$L$6,4,FALSE),"")</f>
        <v/>
      </c>
      <c r="D603" s="132" t="str">
        <f t="shared" si="9"/>
        <v/>
      </c>
      <c r="E603" s="132"/>
      <c r="F603" s="132"/>
      <c r="G603" s="133" t="str">
        <f>Pairings!B603</f>
        <v/>
      </c>
    </row>
    <row r="604" spans="1:7" x14ac:dyDescent="0.2">
      <c r="A604" s="132" t="str">
        <f>IF(ISNUMBER($G604),INDEX(PlayerDetails!$B:$B,VLOOKUP(ResultsInput!D604,TeamDeclarations!$B$3:$J$418,6+$G604)),"")</f>
        <v/>
      </c>
      <c r="B604" s="132" t="str">
        <f>IF(ISNUMBER($G604),INDEX(PlayerDetails!$B:$B,VLOOKUP(ResultsInput!E604,TeamDeclarations!$B$3:$J$418,6+$G604)),"")</f>
        <v/>
      </c>
      <c r="C604" s="132" t="str">
        <f>IF(ISNUMBER($G604),VLOOKUP(ResultsInput!C604,ResultsInput!$I$3:$L$6,4,FALSE),"")</f>
        <v/>
      </c>
      <c r="D604" s="132" t="str">
        <f t="shared" si="9"/>
        <v/>
      </c>
      <c r="E604" s="132"/>
      <c r="F604" s="132"/>
      <c r="G604" s="133" t="str">
        <f>Pairings!B604</f>
        <v/>
      </c>
    </row>
    <row r="605" spans="1:7" x14ac:dyDescent="0.2">
      <c r="A605" s="132" t="str">
        <f>IF(ISNUMBER($G605),INDEX(PlayerDetails!$B:$B,VLOOKUP(ResultsInput!D605,TeamDeclarations!$B$3:$J$418,6+$G605)),"")</f>
        <v/>
      </c>
      <c r="B605" s="132" t="str">
        <f>IF(ISNUMBER($G605),INDEX(PlayerDetails!$B:$B,VLOOKUP(ResultsInput!E605,TeamDeclarations!$B$3:$J$418,6+$G605)),"")</f>
        <v/>
      </c>
      <c r="C605" s="132" t="str">
        <f>IF(ISNUMBER($G605),VLOOKUP(ResultsInput!C605,ResultsInput!$I$3:$L$6,4,FALSE),"")</f>
        <v/>
      </c>
      <c r="D605" s="132" t="str">
        <f t="shared" si="9"/>
        <v/>
      </c>
      <c r="E605" s="132"/>
      <c r="F605" s="132"/>
      <c r="G605" s="133" t="str">
        <f>Pairings!B605</f>
        <v/>
      </c>
    </row>
    <row r="606" spans="1:7" x14ac:dyDescent="0.2">
      <c r="A606" s="132" t="str">
        <f>IF(ISNUMBER($G606),INDEX(PlayerDetails!$B:$B,VLOOKUP(ResultsInput!D606,TeamDeclarations!$B$3:$J$418,6+$G606)),"")</f>
        <v/>
      </c>
      <c r="B606" s="132" t="str">
        <f>IF(ISNUMBER($G606),INDEX(PlayerDetails!$B:$B,VLOOKUP(ResultsInput!E606,TeamDeclarations!$B$3:$J$418,6+$G606)),"")</f>
        <v/>
      </c>
      <c r="C606" s="132" t="str">
        <f>IF(ISNUMBER($G606),VLOOKUP(ResultsInput!C606,ResultsInput!$I$3:$L$6,4,FALSE),"")</f>
        <v/>
      </c>
      <c r="D606" s="132" t="str">
        <f t="shared" si="9"/>
        <v/>
      </c>
      <c r="E606" s="132"/>
      <c r="F606" s="132"/>
      <c r="G606" s="133" t="str">
        <f>Pairings!B606</f>
        <v/>
      </c>
    </row>
    <row r="607" spans="1:7" x14ac:dyDescent="0.2">
      <c r="A607" s="132" t="str">
        <f>IF(ISNUMBER($G607),INDEX(PlayerDetails!$B:$B,VLOOKUP(ResultsInput!D607,TeamDeclarations!$B$3:$J$418,6+$G607)),"")</f>
        <v/>
      </c>
      <c r="B607" s="132" t="str">
        <f>IF(ISNUMBER($G607),INDEX(PlayerDetails!$B:$B,VLOOKUP(ResultsInput!E607,TeamDeclarations!$B$3:$J$418,6+$G607)),"")</f>
        <v/>
      </c>
      <c r="C607" s="132" t="str">
        <f>IF(ISNUMBER($G607),VLOOKUP(ResultsInput!C607,ResultsInput!$I$3:$L$6,4,FALSE),"")</f>
        <v/>
      </c>
      <c r="D607" s="132" t="str">
        <f t="shared" si="9"/>
        <v/>
      </c>
      <c r="E607" s="132"/>
      <c r="F607" s="132"/>
      <c r="G607" s="133" t="str">
        <f>Pairings!B607</f>
        <v/>
      </c>
    </row>
    <row r="608" spans="1:7" x14ac:dyDescent="0.2">
      <c r="A608" s="132" t="str">
        <f>IF(ISNUMBER($G608),INDEX(PlayerDetails!$B:$B,VLOOKUP(ResultsInput!D608,TeamDeclarations!$B$3:$J$418,6+$G608)),"")</f>
        <v/>
      </c>
      <c r="B608" s="132" t="str">
        <f>IF(ISNUMBER($G608),INDEX(PlayerDetails!$B:$B,VLOOKUP(ResultsInput!E608,TeamDeclarations!$B$3:$J$418,6+$G608)),"")</f>
        <v/>
      </c>
      <c r="C608" s="132" t="str">
        <f>IF(ISNUMBER($G608),VLOOKUP(ResultsInput!C608,ResultsInput!$I$3:$L$6,4,FALSE),"")</f>
        <v/>
      </c>
      <c r="D608" s="132" t="str">
        <f t="shared" si="9"/>
        <v/>
      </c>
      <c r="E608" s="132"/>
      <c r="F608" s="132"/>
      <c r="G608" s="133" t="str">
        <f>Pairings!B608</f>
        <v/>
      </c>
    </row>
    <row r="609" spans="1:7" x14ac:dyDescent="0.2">
      <c r="A609" s="132" t="str">
        <f>IF(ISNUMBER($G609),INDEX(PlayerDetails!$B:$B,VLOOKUP(ResultsInput!D609,TeamDeclarations!$B$3:$J$418,6+$G609)),"")</f>
        <v/>
      </c>
      <c r="B609" s="132" t="str">
        <f>IF(ISNUMBER($G609),INDEX(PlayerDetails!$B:$B,VLOOKUP(ResultsInput!E609,TeamDeclarations!$B$3:$J$418,6+$G609)),"")</f>
        <v/>
      </c>
      <c r="C609" s="132" t="str">
        <f>IF(ISNUMBER($G609),VLOOKUP(ResultsInput!C609,ResultsInput!$I$3:$L$6,4,FALSE),"")</f>
        <v/>
      </c>
      <c r="D609" s="132" t="str">
        <f t="shared" si="9"/>
        <v/>
      </c>
      <c r="E609" s="132"/>
      <c r="F609" s="132"/>
      <c r="G609" s="133" t="str">
        <f>Pairings!B609</f>
        <v/>
      </c>
    </row>
    <row r="610" spans="1:7" x14ac:dyDescent="0.2">
      <c r="A610" s="132" t="str">
        <f>IF(ISNUMBER($G610),INDEX(PlayerDetails!$B:$B,VLOOKUP(ResultsInput!D610,TeamDeclarations!$B$3:$J$418,6+$G610)),"")</f>
        <v/>
      </c>
      <c r="B610" s="132" t="str">
        <f>IF(ISNUMBER($G610),INDEX(PlayerDetails!$B:$B,VLOOKUP(ResultsInput!E610,TeamDeclarations!$B$3:$J$418,6+$G610)),"")</f>
        <v/>
      </c>
      <c r="C610" s="132" t="str">
        <f>IF(ISNUMBER($G610),VLOOKUP(ResultsInput!C610,ResultsInput!$I$3:$L$6,4,FALSE),"")</f>
        <v/>
      </c>
      <c r="D610" s="132" t="str">
        <f t="shared" si="9"/>
        <v/>
      </c>
      <c r="E610" s="132"/>
      <c r="F610" s="132"/>
      <c r="G610" s="133" t="str">
        <f>Pairings!B610</f>
        <v/>
      </c>
    </row>
    <row r="611" spans="1:7" x14ac:dyDescent="0.2">
      <c r="A611" s="132" t="str">
        <f>IF(ISNUMBER($G611),INDEX(PlayerDetails!$B:$B,VLOOKUP(ResultsInput!D611,TeamDeclarations!$B$3:$J$418,6+$G611)),"")</f>
        <v/>
      </c>
      <c r="B611" s="132" t="str">
        <f>IF(ISNUMBER($G611),INDEX(PlayerDetails!$B:$B,VLOOKUP(ResultsInput!E611,TeamDeclarations!$B$3:$J$418,6+$G611)),"")</f>
        <v/>
      </c>
      <c r="C611" s="132" t="str">
        <f>IF(ISNUMBER($G611),VLOOKUP(ResultsInput!C611,ResultsInput!$I$3:$L$6,4,FALSE),"")</f>
        <v/>
      </c>
      <c r="D611" s="132" t="str">
        <f t="shared" si="9"/>
        <v/>
      </c>
      <c r="E611" s="132"/>
      <c r="F611" s="132"/>
      <c r="G611" s="133" t="str">
        <f>Pairings!B611</f>
        <v/>
      </c>
    </row>
    <row r="612" spans="1:7" x14ac:dyDescent="0.2">
      <c r="A612" s="132" t="str">
        <f>IF(ISNUMBER($G612),INDEX(PlayerDetails!$B:$B,VLOOKUP(ResultsInput!D612,TeamDeclarations!$B$3:$J$418,6+$G612)),"")</f>
        <v/>
      </c>
      <c r="B612" s="132" t="str">
        <f>IF(ISNUMBER($G612),INDEX(PlayerDetails!$B:$B,VLOOKUP(ResultsInput!E612,TeamDeclarations!$B$3:$J$418,6+$G612)),"")</f>
        <v/>
      </c>
      <c r="C612" s="132" t="str">
        <f>IF(ISNUMBER($G612),VLOOKUP(ResultsInput!C612,ResultsInput!$I$3:$L$6,4,FALSE),"")</f>
        <v/>
      </c>
      <c r="D612" s="132" t="str">
        <f t="shared" si="9"/>
        <v/>
      </c>
      <c r="E612" s="132"/>
      <c r="F612" s="132"/>
      <c r="G612" s="133" t="str">
        <f>Pairings!B612</f>
        <v/>
      </c>
    </row>
    <row r="613" spans="1:7" x14ac:dyDescent="0.2">
      <c r="A613" s="132" t="str">
        <f>IF(ISNUMBER($G613),INDEX(PlayerDetails!$B:$B,VLOOKUP(ResultsInput!D613,TeamDeclarations!$B$3:$J$418,6+$G613)),"")</f>
        <v/>
      </c>
      <c r="B613" s="132" t="str">
        <f>IF(ISNUMBER($G613),INDEX(PlayerDetails!$B:$B,VLOOKUP(ResultsInput!E613,TeamDeclarations!$B$3:$J$418,6+$G613)),"")</f>
        <v/>
      </c>
      <c r="C613" s="132" t="str">
        <f>IF(ISNUMBER($G613),VLOOKUP(ResultsInput!C613,ResultsInput!$I$3:$L$6,4,FALSE),"")</f>
        <v/>
      </c>
      <c r="D613" s="132" t="str">
        <f t="shared" si="9"/>
        <v/>
      </c>
      <c r="E613" s="132"/>
      <c r="F613" s="132"/>
      <c r="G613" s="133" t="str">
        <f>Pairings!B613</f>
        <v/>
      </c>
    </row>
    <row r="614" spans="1:7" x14ac:dyDescent="0.2">
      <c r="A614" s="132" t="str">
        <f>IF(ISNUMBER($G614),INDEX(PlayerDetails!$B:$B,VLOOKUP(ResultsInput!D614,TeamDeclarations!$B$3:$J$418,6+$G614)),"")</f>
        <v/>
      </c>
      <c r="B614" s="132" t="str">
        <f>IF(ISNUMBER($G614),INDEX(PlayerDetails!$B:$B,VLOOKUP(ResultsInput!E614,TeamDeclarations!$B$3:$J$418,6+$G614)),"")</f>
        <v/>
      </c>
      <c r="C614" s="132" t="str">
        <f>IF(ISNUMBER($G614),VLOOKUP(ResultsInput!C614,ResultsInput!$I$3:$L$6,4,FALSE),"")</f>
        <v/>
      </c>
      <c r="D614" s="132" t="str">
        <f t="shared" si="9"/>
        <v/>
      </c>
      <c r="E614" s="132"/>
      <c r="F614" s="132"/>
      <c r="G614" s="133" t="str">
        <f>Pairings!B614</f>
        <v/>
      </c>
    </row>
    <row r="615" spans="1:7" x14ac:dyDescent="0.2">
      <c r="A615" s="132" t="str">
        <f>IF(ISNUMBER($G615),INDEX(PlayerDetails!$B:$B,VLOOKUP(ResultsInput!D615,TeamDeclarations!$B$3:$J$418,6+$G615)),"")</f>
        <v/>
      </c>
      <c r="B615" s="132" t="str">
        <f>IF(ISNUMBER($G615),INDEX(PlayerDetails!$B:$B,VLOOKUP(ResultsInput!E615,TeamDeclarations!$B$3:$J$418,6+$G615)),"")</f>
        <v/>
      </c>
      <c r="C615" s="132" t="str">
        <f>IF(ISNUMBER($G615),VLOOKUP(ResultsInput!C615,ResultsInput!$I$3:$L$6,4,FALSE),"")</f>
        <v/>
      </c>
      <c r="D615" s="132" t="str">
        <f t="shared" si="9"/>
        <v/>
      </c>
      <c r="E615" s="132"/>
      <c r="F615" s="132"/>
      <c r="G615" s="133" t="str">
        <f>Pairings!B615</f>
        <v/>
      </c>
    </row>
    <row r="616" spans="1:7" x14ac:dyDescent="0.2">
      <c r="A616" s="132" t="str">
        <f>IF(ISNUMBER($G616),INDEX(PlayerDetails!$B:$B,VLOOKUP(ResultsInput!D616,TeamDeclarations!$B$3:$J$418,6+$G616)),"")</f>
        <v/>
      </c>
      <c r="B616" s="132" t="str">
        <f>IF(ISNUMBER($G616),INDEX(PlayerDetails!$B:$B,VLOOKUP(ResultsInput!E616,TeamDeclarations!$B$3:$J$418,6+$G616)),"")</f>
        <v/>
      </c>
      <c r="C616" s="132" t="str">
        <f>IF(ISNUMBER($G616),VLOOKUP(ResultsInput!C616,ResultsInput!$I$3:$L$6,4,FALSE),"")</f>
        <v/>
      </c>
      <c r="D616" s="132" t="str">
        <f t="shared" si="9"/>
        <v/>
      </c>
      <c r="E616" s="132"/>
      <c r="F616" s="132"/>
      <c r="G616" s="133" t="str">
        <f>Pairings!B616</f>
        <v/>
      </c>
    </row>
    <row r="617" spans="1:7" x14ac:dyDescent="0.2">
      <c r="A617" s="132" t="str">
        <f>IF(ISNUMBER($G617),INDEX(PlayerDetails!$B:$B,VLOOKUP(ResultsInput!D617,TeamDeclarations!$B$3:$J$418,6+$G617)),"")</f>
        <v/>
      </c>
      <c r="B617" s="132" t="str">
        <f>IF(ISNUMBER($G617),INDEX(PlayerDetails!$B:$B,VLOOKUP(ResultsInput!E617,TeamDeclarations!$B$3:$J$418,6+$G617)),"")</f>
        <v/>
      </c>
      <c r="C617" s="132" t="str">
        <f>IF(ISNUMBER($G617),VLOOKUP(ResultsInput!C617,ResultsInput!$I$3:$L$6,4,FALSE),"")</f>
        <v/>
      </c>
      <c r="D617" s="132" t="str">
        <f t="shared" si="9"/>
        <v/>
      </c>
      <c r="E617" s="132"/>
      <c r="F617" s="132"/>
      <c r="G617" s="133" t="str">
        <f>Pairings!B617</f>
        <v/>
      </c>
    </row>
    <row r="618" spans="1:7" x14ac:dyDescent="0.2">
      <c r="A618" s="132" t="str">
        <f>IF(ISNUMBER($G618),INDEX(PlayerDetails!$B:$B,VLOOKUP(ResultsInput!D618,TeamDeclarations!$B$3:$J$418,6+$G618)),"")</f>
        <v/>
      </c>
      <c r="B618" s="132" t="str">
        <f>IF(ISNUMBER($G618),INDEX(PlayerDetails!$B:$B,VLOOKUP(ResultsInput!E618,TeamDeclarations!$B$3:$J$418,6+$G618)),"")</f>
        <v/>
      </c>
      <c r="C618" s="132" t="str">
        <f>IF(ISNUMBER($G618),VLOOKUP(ResultsInput!C618,ResultsInput!$I$3:$L$6,4,FALSE),"")</f>
        <v/>
      </c>
      <c r="D618" s="132" t="str">
        <f t="shared" si="9"/>
        <v/>
      </c>
      <c r="E618" s="132"/>
      <c r="F618" s="132"/>
      <c r="G618" s="133" t="str">
        <f>Pairings!B618</f>
        <v/>
      </c>
    </row>
    <row r="619" spans="1:7" x14ac:dyDescent="0.2">
      <c r="A619" s="132" t="str">
        <f>IF(ISNUMBER($G619),INDEX(PlayerDetails!$B:$B,VLOOKUP(ResultsInput!D619,TeamDeclarations!$B$3:$J$418,6+$G619)),"")</f>
        <v/>
      </c>
      <c r="B619" s="132" t="str">
        <f>IF(ISNUMBER($G619),INDEX(PlayerDetails!$B:$B,VLOOKUP(ResultsInput!E619,TeamDeclarations!$B$3:$J$418,6+$G619)),"")</f>
        <v/>
      </c>
      <c r="C619" s="132" t="str">
        <f>IF(ISNUMBER($G619),VLOOKUP(ResultsInput!C619,ResultsInput!$I$3:$L$6,4,FALSE),"")</f>
        <v/>
      </c>
      <c r="D619" s="132" t="str">
        <f t="shared" si="9"/>
        <v/>
      </c>
      <c r="E619" s="132"/>
      <c r="F619" s="132"/>
      <c r="G619" s="133" t="str">
        <f>Pairings!B619</f>
        <v/>
      </c>
    </row>
    <row r="620" spans="1:7" x14ac:dyDescent="0.2">
      <c r="A620" s="132" t="str">
        <f>IF(ISNUMBER($G620),INDEX(PlayerDetails!$B:$B,VLOOKUP(ResultsInput!D620,TeamDeclarations!$B$3:$J$418,6+$G620)),"")</f>
        <v/>
      </c>
      <c r="B620" s="132" t="str">
        <f>IF(ISNUMBER($G620),INDEX(PlayerDetails!$B:$B,VLOOKUP(ResultsInput!E620,TeamDeclarations!$B$3:$J$418,6+$G620)),"")</f>
        <v/>
      </c>
      <c r="C620" s="132" t="str">
        <f>IF(ISNUMBER($G620),VLOOKUP(ResultsInput!C620,ResultsInput!$I$3:$L$6,4,FALSE),"")</f>
        <v/>
      </c>
      <c r="D620" s="132" t="str">
        <f t="shared" si="9"/>
        <v/>
      </c>
      <c r="E620" s="132"/>
      <c r="F620" s="132"/>
      <c r="G620" s="133" t="str">
        <f>Pairings!B620</f>
        <v/>
      </c>
    </row>
    <row r="621" spans="1:7" x14ac:dyDescent="0.2">
      <c r="A621" s="132" t="str">
        <f>IF(ISNUMBER($G621),INDEX(PlayerDetails!$B:$B,VLOOKUP(ResultsInput!D621,TeamDeclarations!$B$3:$J$418,6+$G621)),"")</f>
        <v/>
      </c>
      <c r="B621" s="132" t="str">
        <f>IF(ISNUMBER($G621),INDEX(PlayerDetails!$B:$B,VLOOKUP(ResultsInput!E621,TeamDeclarations!$B$3:$J$418,6+$G621)),"")</f>
        <v/>
      </c>
      <c r="C621" s="132" t="str">
        <f>IF(ISNUMBER($G621),VLOOKUP(ResultsInput!C621,ResultsInput!$I$3:$L$6,4,FALSE),"")</f>
        <v/>
      </c>
      <c r="D621" s="132" t="str">
        <f t="shared" si="9"/>
        <v/>
      </c>
      <c r="E621" s="132"/>
      <c r="F621" s="132"/>
      <c r="G621" s="133" t="str">
        <f>Pairings!B621</f>
        <v/>
      </c>
    </row>
    <row r="622" spans="1:7" x14ac:dyDescent="0.2">
      <c r="A622" s="132" t="str">
        <f>IF(ISNUMBER($G622),INDEX(PlayerDetails!$B:$B,VLOOKUP(ResultsInput!D622,TeamDeclarations!$B$3:$J$418,6+$G622)),"")</f>
        <v/>
      </c>
      <c r="B622" s="132" t="str">
        <f>IF(ISNUMBER($G622),INDEX(PlayerDetails!$B:$B,VLOOKUP(ResultsInput!E622,TeamDeclarations!$B$3:$J$418,6+$G622)),"")</f>
        <v/>
      </c>
      <c r="C622" s="132" t="str">
        <f>IF(ISNUMBER($G622),VLOOKUP(ResultsInput!C622,ResultsInput!$I$3:$L$6,4,FALSE),"")</f>
        <v/>
      </c>
      <c r="D622" s="132" t="str">
        <f t="shared" si="9"/>
        <v/>
      </c>
      <c r="E622" s="132"/>
      <c r="F622" s="132"/>
      <c r="G622" s="133" t="str">
        <f>Pairings!B622</f>
        <v/>
      </c>
    </row>
    <row r="623" spans="1:7" x14ac:dyDescent="0.2">
      <c r="A623" s="132" t="str">
        <f>IF(ISNUMBER($G623),INDEX(PlayerDetails!$B:$B,VLOOKUP(ResultsInput!D623,TeamDeclarations!$B$3:$J$418,6+$G623)),"")</f>
        <v/>
      </c>
      <c r="B623" s="132" t="str">
        <f>IF(ISNUMBER($G623),INDEX(PlayerDetails!$B:$B,VLOOKUP(ResultsInput!E623,TeamDeclarations!$B$3:$J$418,6+$G623)),"")</f>
        <v/>
      </c>
      <c r="C623" s="132" t="str">
        <f>IF(ISNUMBER($G623),VLOOKUP(ResultsInput!C623,ResultsInput!$I$3:$L$6,4,FALSE),"")</f>
        <v/>
      </c>
      <c r="D623" s="132" t="str">
        <f t="shared" si="9"/>
        <v/>
      </c>
      <c r="E623" s="132"/>
      <c r="F623" s="132"/>
      <c r="G623" s="133" t="str">
        <f>Pairings!B623</f>
        <v/>
      </c>
    </row>
    <row r="624" spans="1:7" x14ac:dyDescent="0.2">
      <c r="A624" s="132" t="str">
        <f>IF(ISNUMBER($G624),INDEX(PlayerDetails!$B:$B,VLOOKUP(ResultsInput!D624,TeamDeclarations!$B$3:$J$418,6+$G624)),"")</f>
        <v/>
      </c>
      <c r="B624" s="132" t="str">
        <f>IF(ISNUMBER($G624),INDEX(PlayerDetails!$B:$B,VLOOKUP(ResultsInput!E624,TeamDeclarations!$B$3:$J$418,6+$G624)),"")</f>
        <v/>
      </c>
      <c r="C624" s="132" t="str">
        <f>IF(ISNUMBER($G624),VLOOKUP(ResultsInput!C624,ResultsInput!$I$3:$L$6,4,FALSE),"")</f>
        <v/>
      </c>
      <c r="D624" s="132" t="str">
        <f t="shared" si="9"/>
        <v/>
      </c>
      <c r="E624" s="132"/>
      <c r="F624" s="132"/>
      <c r="G624" s="133" t="str">
        <f>Pairings!B624</f>
        <v/>
      </c>
    </row>
    <row r="625" spans="1:7" x14ac:dyDescent="0.2">
      <c r="A625" s="132" t="str">
        <f>IF(ISNUMBER($G625),INDEX(PlayerDetails!$B:$B,VLOOKUP(ResultsInput!D625,TeamDeclarations!$B$3:$J$418,6+$G625)),"")</f>
        <v/>
      </c>
      <c r="B625" s="132" t="str">
        <f>IF(ISNUMBER($G625),INDEX(PlayerDetails!$B:$B,VLOOKUP(ResultsInput!E625,TeamDeclarations!$B$3:$J$418,6+$G625)),"")</f>
        <v/>
      </c>
      <c r="C625" s="132" t="str">
        <f>IF(ISNUMBER($G625),VLOOKUP(ResultsInput!C625,ResultsInput!$I$3:$L$6,4,FALSE),"")</f>
        <v/>
      </c>
      <c r="D625" s="132" t="str">
        <f t="shared" si="9"/>
        <v/>
      </c>
      <c r="E625" s="132"/>
      <c r="F625" s="132"/>
      <c r="G625" s="133" t="str">
        <f>Pairings!B625</f>
        <v/>
      </c>
    </row>
    <row r="626" spans="1:7" x14ac:dyDescent="0.2">
      <c r="A626" s="132" t="str">
        <f>IF(ISNUMBER($G626),INDEX(PlayerDetails!$B:$B,VLOOKUP(ResultsInput!D626,TeamDeclarations!$B$3:$J$418,6+$G626)),"")</f>
        <v/>
      </c>
      <c r="B626" s="132" t="str">
        <f>IF(ISNUMBER($G626),INDEX(PlayerDetails!$B:$B,VLOOKUP(ResultsInput!E626,TeamDeclarations!$B$3:$J$418,6+$G626)),"")</f>
        <v/>
      </c>
      <c r="C626" s="132" t="str">
        <f>IF(ISNUMBER($G626),VLOOKUP(ResultsInput!C626,ResultsInput!$I$3:$L$6,4,FALSE),"")</f>
        <v/>
      </c>
      <c r="D626" s="132" t="str">
        <f t="shared" si="9"/>
        <v/>
      </c>
      <c r="E626" s="132"/>
      <c r="F626" s="132"/>
      <c r="G626" s="133" t="str">
        <f>Pairings!B626</f>
        <v/>
      </c>
    </row>
    <row r="627" spans="1:7" x14ac:dyDescent="0.2">
      <c r="A627" s="132" t="str">
        <f>IF(ISNUMBER($G627),INDEX(PlayerDetails!$B:$B,VLOOKUP(ResultsInput!D627,TeamDeclarations!$B$3:$J$418,6+$G627)),"")</f>
        <v/>
      </c>
      <c r="B627" s="132" t="str">
        <f>IF(ISNUMBER($G627),INDEX(PlayerDetails!$B:$B,VLOOKUP(ResultsInput!E627,TeamDeclarations!$B$3:$J$418,6+$G627)),"")</f>
        <v/>
      </c>
      <c r="C627" s="132" t="str">
        <f>IF(ISNUMBER($G627),VLOOKUP(ResultsInput!C627,ResultsInput!$I$3:$L$6,4,FALSE),"")</f>
        <v/>
      </c>
      <c r="D627" s="132" t="str">
        <f t="shared" si="9"/>
        <v/>
      </c>
      <c r="E627" s="132"/>
      <c r="F627" s="132"/>
      <c r="G627" s="133" t="str">
        <f>Pairings!B627</f>
        <v/>
      </c>
    </row>
    <row r="628" spans="1:7" x14ac:dyDescent="0.2">
      <c r="A628" s="132" t="str">
        <f>IF(ISNUMBER($G628),INDEX(PlayerDetails!$B:$B,VLOOKUP(ResultsInput!D628,TeamDeclarations!$B$3:$J$418,6+$G628)),"")</f>
        <v/>
      </c>
      <c r="B628" s="132" t="str">
        <f>IF(ISNUMBER($G628),INDEX(PlayerDetails!$B:$B,VLOOKUP(ResultsInput!E628,TeamDeclarations!$B$3:$J$418,6+$G628)),"")</f>
        <v/>
      </c>
      <c r="C628" s="132" t="str">
        <f>IF(ISNUMBER($G628),VLOOKUP(ResultsInput!C628,ResultsInput!$I$3:$L$6,4,FALSE),"")</f>
        <v/>
      </c>
      <c r="D628" s="132" t="str">
        <f t="shared" si="9"/>
        <v/>
      </c>
      <c r="E628" s="132"/>
      <c r="F628" s="132"/>
      <c r="G628" s="133" t="str">
        <f>Pairings!B628</f>
        <v/>
      </c>
    </row>
    <row r="629" spans="1:7" x14ac:dyDescent="0.2">
      <c r="A629" s="132" t="str">
        <f>IF(ISNUMBER($G629),INDEX(PlayerDetails!$B:$B,VLOOKUP(ResultsInput!D629,TeamDeclarations!$B$3:$J$418,6+$G629)),"")</f>
        <v/>
      </c>
      <c r="B629" s="132" t="str">
        <f>IF(ISNUMBER($G629),INDEX(PlayerDetails!$B:$B,VLOOKUP(ResultsInput!E629,TeamDeclarations!$B$3:$J$418,6+$G629)),"")</f>
        <v/>
      </c>
      <c r="C629" s="132" t="str">
        <f>IF(ISNUMBER($G629),VLOOKUP(ResultsInput!C629,ResultsInput!$I$3:$L$6,4,FALSE),"")</f>
        <v/>
      </c>
      <c r="D629" s="132" t="str">
        <f t="shared" si="9"/>
        <v/>
      </c>
      <c r="E629" s="132"/>
      <c r="F629" s="132"/>
      <c r="G629" s="133" t="str">
        <f>Pairings!B629</f>
        <v/>
      </c>
    </row>
    <row r="630" spans="1:7" x14ac:dyDescent="0.2">
      <c r="A630" s="132" t="str">
        <f>IF(ISNUMBER($G630),INDEX(PlayerDetails!$B:$B,VLOOKUP(ResultsInput!D630,TeamDeclarations!$B$3:$J$418,6+$G630)),"")</f>
        <v/>
      </c>
      <c r="B630" s="132" t="str">
        <f>IF(ISNUMBER($G630),INDEX(PlayerDetails!$B:$B,VLOOKUP(ResultsInput!E630,TeamDeclarations!$B$3:$J$418,6+$G630)),"")</f>
        <v/>
      </c>
      <c r="C630" s="132" t="str">
        <f>IF(ISNUMBER($G630),VLOOKUP(ResultsInput!C630,ResultsInput!$I$3:$L$6,4,FALSE),"")</f>
        <v/>
      </c>
      <c r="D630" s="132" t="str">
        <f t="shared" si="9"/>
        <v/>
      </c>
      <c r="E630" s="132"/>
      <c r="F630" s="132"/>
      <c r="G630" s="133" t="str">
        <f>Pairings!B630</f>
        <v/>
      </c>
    </row>
    <row r="631" spans="1:7" x14ac:dyDescent="0.2">
      <c r="A631" s="132" t="str">
        <f>IF(ISNUMBER($G631),INDEX(PlayerDetails!$B:$B,VLOOKUP(ResultsInput!D631,TeamDeclarations!$B$3:$J$418,6+$G631)),"")</f>
        <v/>
      </c>
      <c r="B631" s="132" t="str">
        <f>IF(ISNUMBER($G631),INDEX(PlayerDetails!$B:$B,VLOOKUP(ResultsInput!E631,TeamDeclarations!$B$3:$J$418,6+$G631)),"")</f>
        <v/>
      </c>
      <c r="C631" s="132" t="str">
        <f>IF(ISNUMBER($G631),VLOOKUP(ResultsInput!C631,ResultsInput!$I$3:$L$6,4,FALSE),"")</f>
        <v/>
      </c>
      <c r="D631" s="132" t="str">
        <f t="shared" si="9"/>
        <v/>
      </c>
      <c r="E631" s="132"/>
      <c r="F631" s="132"/>
      <c r="G631" s="133" t="str">
        <f>Pairings!B631</f>
        <v/>
      </c>
    </row>
    <row r="632" spans="1:7" x14ac:dyDescent="0.2">
      <c r="A632" s="132" t="str">
        <f>IF(ISNUMBER($G632),INDEX(PlayerDetails!$B:$B,VLOOKUP(ResultsInput!D632,TeamDeclarations!$B$3:$J$418,6+$G632)),"")</f>
        <v/>
      </c>
      <c r="B632" s="132" t="str">
        <f>IF(ISNUMBER($G632),INDEX(PlayerDetails!$B:$B,VLOOKUP(ResultsInput!E632,TeamDeclarations!$B$3:$J$418,6+$G632)),"")</f>
        <v/>
      </c>
      <c r="C632" s="132" t="str">
        <f>IF(ISNUMBER($G632),VLOOKUP(ResultsInput!C632,ResultsInput!$I$3:$L$6,4,FALSE),"")</f>
        <v/>
      </c>
      <c r="D632" s="132" t="str">
        <f t="shared" si="9"/>
        <v/>
      </c>
      <c r="E632" s="132"/>
      <c r="F632" s="132"/>
      <c r="G632" s="133" t="str">
        <f>Pairings!B632</f>
        <v/>
      </c>
    </row>
    <row r="633" spans="1:7" x14ac:dyDescent="0.2">
      <c r="A633" s="132" t="str">
        <f>IF(ISNUMBER($G633),INDEX(PlayerDetails!$B:$B,VLOOKUP(ResultsInput!D633,TeamDeclarations!$B$3:$J$418,6+$G633)),"")</f>
        <v/>
      </c>
      <c r="B633" s="132" t="str">
        <f>IF(ISNUMBER($G633),INDEX(PlayerDetails!$B:$B,VLOOKUP(ResultsInput!E633,TeamDeclarations!$B$3:$J$418,6+$G633)),"")</f>
        <v/>
      </c>
      <c r="C633" s="132" t="str">
        <f>IF(ISNUMBER($G633),VLOOKUP(ResultsInput!C633,ResultsInput!$I$3:$L$6,4,FALSE),"")</f>
        <v/>
      </c>
      <c r="D633" s="132" t="str">
        <f t="shared" si="9"/>
        <v/>
      </c>
      <c r="E633" s="132"/>
      <c r="F633" s="132"/>
      <c r="G633" s="133" t="str">
        <f>Pairings!B633</f>
        <v/>
      </c>
    </row>
    <row r="634" spans="1:7" x14ac:dyDescent="0.2">
      <c r="A634" s="132" t="str">
        <f>IF(ISNUMBER($G634),INDEX(PlayerDetails!$B:$B,VLOOKUP(ResultsInput!D634,TeamDeclarations!$B$3:$J$418,6+$G634)),"")</f>
        <v/>
      </c>
      <c r="B634" s="132" t="str">
        <f>IF(ISNUMBER($G634),INDEX(PlayerDetails!$B:$B,VLOOKUP(ResultsInput!E634,TeamDeclarations!$B$3:$J$418,6+$G634)),"")</f>
        <v/>
      </c>
      <c r="C634" s="132" t="str">
        <f>IF(ISNUMBER($G634),VLOOKUP(ResultsInput!C634,ResultsInput!$I$3:$L$6,4,FALSE),"")</f>
        <v/>
      </c>
      <c r="D634" s="132" t="str">
        <f t="shared" si="9"/>
        <v/>
      </c>
      <c r="E634" s="132"/>
      <c r="F634" s="132"/>
      <c r="G634" s="133" t="str">
        <f>Pairings!B634</f>
        <v/>
      </c>
    </row>
    <row r="635" spans="1:7" x14ac:dyDescent="0.2">
      <c r="A635" s="132" t="str">
        <f>IF(ISNUMBER($G635),INDEX(PlayerDetails!$B:$B,VLOOKUP(ResultsInput!D635,TeamDeclarations!$B$3:$J$418,6+$G635)),"")</f>
        <v/>
      </c>
      <c r="B635" s="132" t="str">
        <f>IF(ISNUMBER($G635),INDEX(PlayerDetails!$B:$B,VLOOKUP(ResultsInput!E635,TeamDeclarations!$B$3:$J$418,6+$G635)),"")</f>
        <v/>
      </c>
      <c r="C635" s="132" t="str">
        <f>IF(ISNUMBER($G635),VLOOKUP(ResultsInput!C635,ResultsInput!$I$3:$L$6,4,FALSE),"")</f>
        <v/>
      </c>
      <c r="D635" s="132" t="str">
        <f t="shared" si="9"/>
        <v/>
      </c>
      <c r="E635" s="132"/>
      <c r="F635" s="132"/>
      <c r="G635" s="133" t="str">
        <f>Pairings!B635</f>
        <v/>
      </c>
    </row>
    <row r="636" spans="1:7" x14ac:dyDescent="0.2">
      <c r="A636" s="132" t="str">
        <f>IF(ISNUMBER($G636),INDEX(PlayerDetails!$B:$B,VLOOKUP(ResultsInput!D636,TeamDeclarations!$B$3:$J$418,6+$G636)),"")</f>
        <v/>
      </c>
      <c r="B636" s="132" t="str">
        <f>IF(ISNUMBER($G636),INDEX(PlayerDetails!$B:$B,VLOOKUP(ResultsInput!E636,TeamDeclarations!$B$3:$J$418,6+$G636)),"")</f>
        <v/>
      </c>
      <c r="C636" s="132" t="str">
        <f>IF(ISNUMBER($G636),VLOOKUP(ResultsInput!C636,ResultsInput!$I$3:$L$6,4,FALSE),"")</f>
        <v/>
      </c>
      <c r="D636" s="132" t="str">
        <f t="shared" si="9"/>
        <v/>
      </c>
      <c r="E636" s="132"/>
      <c r="F636" s="132"/>
      <c r="G636" s="133" t="str">
        <f>Pairings!B636</f>
        <v/>
      </c>
    </row>
    <row r="637" spans="1:7" x14ac:dyDescent="0.2">
      <c r="A637" s="132" t="str">
        <f>IF(ISNUMBER($G637),INDEX(PlayerDetails!$B:$B,VLOOKUP(ResultsInput!D637,TeamDeclarations!$B$3:$J$418,6+$G637)),"")</f>
        <v/>
      </c>
      <c r="B637" s="132" t="str">
        <f>IF(ISNUMBER($G637),INDEX(PlayerDetails!$B:$B,VLOOKUP(ResultsInput!E637,TeamDeclarations!$B$3:$J$418,6+$G637)),"")</f>
        <v/>
      </c>
      <c r="C637" s="132" t="str">
        <f>IF(ISNUMBER($G637),VLOOKUP(ResultsInput!C637,ResultsInput!$I$3:$L$6,4,FALSE),"")</f>
        <v/>
      </c>
      <c r="D637" s="132" t="str">
        <f t="shared" si="9"/>
        <v/>
      </c>
      <c r="E637" s="132"/>
      <c r="F637" s="132"/>
      <c r="G637" s="133" t="str">
        <f>Pairings!B637</f>
        <v/>
      </c>
    </row>
    <row r="638" spans="1:7" x14ac:dyDescent="0.2">
      <c r="A638" s="132" t="str">
        <f>IF(ISNUMBER($G638),INDEX(PlayerDetails!$B:$B,VLOOKUP(ResultsInput!D638,TeamDeclarations!$B$3:$J$418,6+$G638)),"")</f>
        <v/>
      </c>
      <c r="B638" s="132" t="str">
        <f>IF(ISNUMBER($G638),INDEX(PlayerDetails!$B:$B,VLOOKUP(ResultsInput!E638,TeamDeclarations!$B$3:$J$418,6+$G638)),"")</f>
        <v/>
      </c>
      <c r="C638" s="132" t="str">
        <f>IF(ISNUMBER($G638),VLOOKUP(ResultsInput!C638,ResultsInput!$I$3:$L$6,4,FALSE),"")</f>
        <v/>
      </c>
      <c r="D638" s="132" t="str">
        <f t="shared" si="9"/>
        <v/>
      </c>
      <c r="E638" s="132"/>
      <c r="F638" s="132"/>
      <c r="G638" s="133" t="str">
        <f>Pairings!B638</f>
        <v/>
      </c>
    </row>
    <row r="639" spans="1:7" x14ac:dyDescent="0.2">
      <c r="A639" s="132" t="str">
        <f>IF(ISNUMBER($G639),INDEX(PlayerDetails!$B:$B,VLOOKUP(ResultsInput!D639,TeamDeclarations!$B$3:$J$418,6+$G639)),"")</f>
        <v/>
      </c>
      <c r="B639" s="132" t="str">
        <f>IF(ISNUMBER($G639),INDEX(PlayerDetails!$B:$B,VLOOKUP(ResultsInput!E639,TeamDeclarations!$B$3:$J$418,6+$G639)),"")</f>
        <v/>
      </c>
      <c r="C639" s="132" t="str">
        <f>IF(ISNUMBER($G639),VLOOKUP(ResultsInput!C639,ResultsInput!$I$3:$L$6,4,FALSE),"")</f>
        <v/>
      </c>
      <c r="D639" s="132" t="str">
        <f t="shared" si="9"/>
        <v/>
      </c>
      <c r="E639" s="132"/>
      <c r="F639" s="132"/>
      <c r="G639" s="133" t="str">
        <f>Pairings!B639</f>
        <v/>
      </c>
    </row>
    <row r="640" spans="1:7" x14ac:dyDescent="0.2">
      <c r="A640" s="132" t="str">
        <f>IF(ISNUMBER($G640),INDEX(PlayerDetails!$B:$B,VLOOKUP(ResultsInput!D640,TeamDeclarations!$B$3:$J$418,6+$G640)),"")</f>
        <v/>
      </c>
      <c r="B640" s="132" t="str">
        <f>IF(ISNUMBER($G640),INDEX(PlayerDetails!$B:$B,VLOOKUP(ResultsInput!E640,TeamDeclarations!$B$3:$J$418,6+$G640)),"")</f>
        <v/>
      </c>
      <c r="C640" s="132" t="str">
        <f>IF(ISNUMBER($G640),VLOOKUP(ResultsInput!C640,ResultsInput!$I$3:$L$6,4,FALSE),"")</f>
        <v/>
      </c>
      <c r="D640" s="132" t="str">
        <f t="shared" si="9"/>
        <v/>
      </c>
      <c r="E640" s="132"/>
      <c r="F640" s="132"/>
      <c r="G640" s="133" t="str">
        <f>Pairings!B640</f>
        <v/>
      </c>
    </row>
    <row r="641" spans="1:7" x14ac:dyDescent="0.2">
      <c r="A641" s="132" t="str">
        <f>IF(ISNUMBER($G641),INDEX(PlayerDetails!$B:$B,VLOOKUP(ResultsInput!D641,TeamDeclarations!$B$3:$J$418,6+$G641)),"")</f>
        <v/>
      </c>
      <c r="B641" s="132" t="str">
        <f>IF(ISNUMBER($G641),INDEX(PlayerDetails!$B:$B,VLOOKUP(ResultsInput!E641,TeamDeclarations!$B$3:$J$418,6+$G641)),"")</f>
        <v/>
      </c>
      <c r="C641" s="132" t="str">
        <f>IF(ISNUMBER($G641),VLOOKUP(ResultsInput!C641,ResultsInput!$I$3:$L$6,4,FALSE),"")</f>
        <v/>
      </c>
      <c r="D641" s="132" t="str">
        <f t="shared" si="9"/>
        <v/>
      </c>
      <c r="E641" s="132"/>
      <c r="F641" s="132"/>
      <c r="G641" s="133" t="str">
        <f>Pairings!B641</f>
        <v/>
      </c>
    </row>
    <row r="642" spans="1:7" x14ac:dyDescent="0.2">
      <c r="A642" s="132" t="str">
        <f>IF(ISNUMBER($G642),INDEX(PlayerDetails!$B:$B,VLOOKUP(ResultsInput!D642,TeamDeclarations!$B$3:$J$418,6+$G642)),"")</f>
        <v/>
      </c>
      <c r="B642" s="132" t="str">
        <f>IF(ISNUMBER($G642),INDEX(PlayerDetails!$B:$B,VLOOKUP(ResultsInput!E642,TeamDeclarations!$B$3:$J$418,6+$G642)),"")</f>
        <v/>
      </c>
      <c r="C642" s="132" t="str">
        <f>IF(ISNUMBER($G642),VLOOKUP(ResultsInput!C642,ResultsInput!$I$3:$L$6,4,FALSE),"")</f>
        <v/>
      </c>
      <c r="D642" s="132" t="str">
        <f t="shared" ref="D642:D705" si="10">IF(ISNUMBER($G642),"W","")</f>
        <v/>
      </c>
      <c r="E642" s="132"/>
      <c r="F642" s="132"/>
      <c r="G642" s="133" t="str">
        <f>Pairings!B642</f>
        <v/>
      </c>
    </row>
    <row r="643" spans="1:7" x14ac:dyDescent="0.2">
      <c r="A643" s="132" t="str">
        <f>IF(ISNUMBER($G643),INDEX(PlayerDetails!$B:$B,VLOOKUP(ResultsInput!D643,TeamDeclarations!$B$3:$J$418,6+$G643)),"")</f>
        <v/>
      </c>
      <c r="B643" s="132" t="str">
        <f>IF(ISNUMBER($G643),INDEX(PlayerDetails!$B:$B,VLOOKUP(ResultsInput!E643,TeamDeclarations!$B$3:$J$418,6+$G643)),"")</f>
        <v/>
      </c>
      <c r="C643" s="132" t="str">
        <f>IF(ISNUMBER($G643),VLOOKUP(ResultsInput!C643,ResultsInput!$I$3:$L$6,4,FALSE),"")</f>
        <v/>
      </c>
      <c r="D643" s="132" t="str">
        <f t="shared" si="10"/>
        <v/>
      </c>
      <c r="E643" s="132"/>
      <c r="F643" s="132"/>
      <c r="G643" s="133" t="str">
        <f>Pairings!B643</f>
        <v/>
      </c>
    </row>
    <row r="644" spans="1:7" x14ac:dyDescent="0.2">
      <c r="A644" s="132" t="str">
        <f>IF(ISNUMBER($G644),INDEX(PlayerDetails!$B:$B,VLOOKUP(ResultsInput!D644,TeamDeclarations!$B$3:$J$418,6+$G644)),"")</f>
        <v/>
      </c>
      <c r="B644" s="132" t="str">
        <f>IF(ISNUMBER($G644),INDEX(PlayerDetails!$B:$B,VLOOKUP(ResultsInput!E644,TeamDeclarations!$B$3:$J$418,6+$G644)),"")</f>
        <v/>
      </c>
      <c r="C644" s="132" t="str">
        <f>IF(ISNUMBER($G644),VLOOKUP(ResultsInput!C644,ResultsInput!$I$3:$L$6,4,FALSE),"")</f>
        <v/>
      </c>
      <c r="D644" s="132" t="str">
        <f t="shared" si="10"/>
        <v/>
      </c>
      <c r="E644" s="132"/>
      <c r="F644" s="132"/>
      <c r="G644" s="133" t="str">
        <f>Pairings!B644</f>
        <v/>
      </c>
    </row>
    <row r="645" spans="1:7" x14ac:dyDescent="0.2">
      <c r="A645" s="132" t="str">
        <f>IF(ISNUMBER($G645),INDEX(PlayerDetails!$B:$B,VLOOKUP(ResultsInput!D645,TeamDeclarations!$B$3:$J$418,6+$G645)),"")</f>
        <v/>
      </c>
      <c r="B645" s="132" t="str">
        <f>IF(ISNUMBER($G645),INDEX(PlayerDetails!$B:$B,VLOOKUP(ResultsInput!E645,TeamDeclarations!$B$3:$J$418,6+$G645)),"")</f>
        <v/>
      </c>
      <c r="C645" s="132" t="str">
        <f>IF(ISNUMBER($G645),VLOOKUP(ResultsInput!C645,ResultsInput!$I$3:$L$6,4,FALSE),"")</f>
        <v/>
      </c>
      <c r="D645" s="132" t="str">
        <f t="shared" si="10"/>
        <v/>
      </c>
      <c r="E645" s="132"/>
      <c r="F645" s="132"/>
      <c r="G645" s="133" t="str">
        <f>Pairings!B645</f>
        <v/>
      </c>
    </row>
    <row r="646" spans="1:7" x14ac:dyDescent="0.2">
      <c r="A646" s="132" t="str">
        <f>IF(ISNUMBER($G646),INDEX(PlayerDetails!$B:$B,VLOOKUP(ResultsInput!D646,TeamDeclarations!$B$3:$J$418,6+$G646)),"")</f>
        <v/>
      </c>
      <c r="B646" s="132" t="str">
        <f>IF(ISNUMBER($G646),INDEX(PlayerDetails!$B:$B,VLOOKUP(ResultsInput!E646,TeamDeclarations!$B$3:$J$418,6+$G646)),"")</f>
        <v/>
      </c>
      <c r="C646" s="132" t="str">
        <f>IF(ISNUMBER($G646),VLOOKUP(ResultsInput!C646,ResultsInput!$I$3:$L$6,4,FALSE),"")</f>
        <v/>
      </c>
      <c r="D646" s="132" t="str">
        <f t="shared" si="10"/>
        <v/>
      </c>
      <c r="E646" s="132"/>
      <c r="F646" s="132"/>
      <c r="G646" s="133" t="str">
        <f>Pairings!B646</f>
        <v/>
      </c>
    </row>
    <row r="647" spans="1:7" x14ac:dyDescent="0.2">
      <c r="A647" s="132" t="str">
        <f>IF(ISNUMBER($G647),INDEX(PlayerDetails!$B:$B,VLOOKUP(ResultsInput!D647,TeamDeclarations!$B$3:$J$418,6+$G647)),"")</f>
        <v/>
      </c>
      <c r="B647" s="132" t="str">
        <f>IF(ISNUMBER($G647),INDEX(PlayerDetails!$B:$B,VLOOKUP(ResultsInput!E647,TeamDeclarations!$B$3:$J$418,6+$G647)),"")</f>
        <v/>
      </c>
      <c r="C647" s="132" t="str">
        <f>IF(ISNUMBER($G647),VLOOKUP(ResultsInput!C647,ResultsInput!$I$3:$L$6,4,FALSE),"")</f>
        <v/>
      </c>
      <c r="D647" s="132" t="str">
        <f t="shared" si="10"/>
        <v/>
      </c>
      <c r="E647" s="132"/>
      <c r="F647" s="132"/>
      <c r="G647" s="133" t="str">
        <f>Pairings!B647</f>
        <v/>
      </c>
    </row>
    <row r="648" spans="1:7" x14ac:dyDescent="0.2">
      <c r="A648" s="132" t="str">
        <f>IF(ISNUMBER($G648),INDEX(PlayerDetails!$B:$B,VLOOKUP(ResultsInput!D648,TeamDeclarations!$B$3:$J$418,6+$G648)),"")</f>
        <v/>
      </c>
      <c r="B648" s="132" t="str">
        <f>IF(ISNUMBER($G648),INDEX(PlayerDetails!$B:$B,VLOOKUP(ResultsInput!E648,TeamDeclarations!$B$3:$J$418,6+$G648)),"")</f>
        <v/>
      </c>
      <c r="C648" s="132" t="str">
        <f>IF(ISNUMBER($G648),VLOOKUP(ResultsInput!C648,ResultsInput!$I$3:$L$6,4,FALSE),"")</f>
        <v/>
      </c>
      <c r="D648" s="132" t="str">
        <f t="shared" si="10"/>
        <v/>
      </c>
      <c r="E648" s="132"/>
      <c r="F648" s="132"/>
      <c r="G648" s="133" t="str">
        <f>Pairings!B648</f>
        <v/>
      </c>
    </row>
    <row r="649" spans="1:7" x14ac:dyDescent="0.2">
      <c r="A649" s="132" t="str">
        <f>IF(ISNUMBER($G649),INDEX(PlayerDetails!$B:$B,VLOOKUP(ResultsInput!D649,TeamDeclarations!$B$3:$J$418,6+$G649)),"")</f>
        <v/>
      </c>
      <c r="B649" s="132" t="str">
        <f>IF(ISNUMBER($G649),INDEX(PlayerDetails!$B:$B,VLOOKUP(ResultsInput!E649,TeamDeclarations!$B$3:$J$418,6+$G649)),"")</f>
        <v/>
      </c>
      <c r="C649" s="132" t="str">
        <f>IF(ISNUMBER($G649),VLOOKUP(ResultsInput!C649,ResultsInput!$I$3:$L$6,4,FALSE),"")</f>
        <v/>
      </c>
      <c r="D649" s="132" t="str">
        <f t="shared" si="10"/>
        <v/>
      </c>
      <c r="E649" s="132"/>
      <c r="F649" s="132"/>
      <c r="G649" s="133" t="str">
        <f>Pairings!B649</f>
        <v/>
      </c>
    </row>
    <row r="650" spans="1:7" x14ac:dyDescent="0.2">
      <c r="A650" s="132" t="str">
        <f>IF(ISNUMBER($G650),INDEX(PlayerDetails!$B:$B,VLOOKUP(ResultsInput!D650,TeamDeclarations!$B$3:$J$418,6+$G650)),"")</f>
        <v/>
      </c>
      <c r="B650" s="132" t="str">
        <f>IF(ISNUMBER($G650),INDEX(PlayerDetails!$B:$B,VLOOKUP(ResultsInput!E650,TeamDeclarations!$B$3:$J$418,6+$G650)),"")</f>
        <v/>
      </c>
      <c r="C650" s="132" t="str">
        <f>IF(ISNUMBER($G650),VLOOKUP(ResultsInput!C650,ResultsInput!$I$3:$L$6,4,FALSE),"")</f>
        <v/>
      </c>
      <c r="D650" s="132" t="str">
        <f t="shared" si="10"/>
        <v/>
      </c>
      <c r="E650" s="132"/>
      <c r="F650" s="132"/>
      <c r="G650" s="133" t="str">
        <f>Pairings!B650</f>
        <v/>
      </c>
    </row>
    <row r="651" spans="1:7" x14ac:dyDescent="0.2">
      <c r="A651" s="132" t="str">
        <f>IF(ISNUMBER($G651),INDEX(PlayerDetails!$B:$B,VLOOKUP(ResultsInput!D651,TeamDeclarations!$B$3:$J$418,6+$G651)),"")</f>
        <v/>
      </c>
      <c r="B651" s="132" t="str">
        <f>IF(ISNUMBER($G651),INDEX(PlayerDetails!$B:$B,VLOOKUP(ResultsInput!E651,TeamDeclarations!$B$3:$J$418,6+$G651)),"")</f>
        <v/>
      </c>
      <c r="C651" s="132" t="str">
        <f>IF(ISNUMBER($G651),VLOOKUP(ResultsInput!C651,ResultsInput!$I$3:$L$6,4,FALSE),"")</f>
        <v/>
      </c>
      <c r="D651" s="132" t="str">
        <f t="shared" si="10"/>
        <v/>
      </c>
      <c r="E651" s="132"/>
      <c r="F651" s="132"/>
      <c r="G651" s="133" t="str">
        <f>Pairings!B651</f>
        <v/>
      </c>
    </row>
    <row r="652" spans="1:7" x14ac:dyDescent="0.2">
      <c r="A652" s="132" t="str">
        <f>IF(ISNUMBER($G652),INDEX(PlayerDetails!$B:$B,VLOOKUP(ResultsInput!D652,TeamDeclarations!$B$3:$J$418,6+$G652)),"")</f>
        <v/>
      </c>
      <c r="B652" s="132" t="str">
        <f>IF(ISNUMBER($G652),INDEX(PlayerDetails!$B:$B,VLOOKUP(ResultsInput!E652,TeamDeclarations!$B$3:$J$418,6+$G652)),"")</f>
        <v/>
      </c>
      <c r="C652" s="132" t="str">
        <f>IF(ISNUMBER($G652),VLOOKUP(ResultsInput!C652,ResultsInput!$I$3:$L$6,4,FALSE),"")</f>
        <v/>
      </c>
      <c r="D652" s="132" t="str">
        <f t="shared" si="10"/>
        <v/>
      </c>
      <c r="E652" s="132"/>
      <c r="F652" s="132"/>
      <c r="G652" s="133" t="str">
        <f>Pairings!B652</f>
        <v/>
      </c>
    </row>
    <row r="653" spans="1:7" x14ac:dyDescent="0.2">
      <c r="A653" s="132" t="str">
        <f>IF(ISNUMBER($G653),INDEX(PlayerDetails!$B:$B,VLOOKUP(ResultsInput!D653,TeamDeclarations!$B$3:$J$418,6+$G653)),"")</f>
        <v/>
      </c>
      <c r="B653" s="132" t="str">
        <f>IF(ISNUMBER($G653),INDEX(PlayerDetails!$B:$B,VLOOKUP(ResultsInput!E653,TeamDeclarations!$B$3:$J$418,6+$G653)),"")</f>
        <v/>
      </c>
      <c r="C653" s="132" t="str">
        <f>IF(ISNUMBER($G653),VLOOKUP(ResultsInput!C653,ResultsInput!$I$3:$L$6,4,FALSE),"")</f>
        <v/>
      </c>
      <c r="D653" s="132" t="str">
        <f t="shared" si="10"/>
        <v/>
      </c>
      <c r="E653" s="132"/>
      <c r="F653" s="132"/>
      <c r="G653" s="133" t="str">
        <f>Pairings!B653</f>
        <v/>
      </c>
    </row>
    <row r="654" spans="1:7" x14ac:dyDescent="0.2">
      <c r="A654" s="132" t="str">
        <f>IF(ISNUMBER($G654),INDEX(PlayerDetails!$B:$B,VLOOKUP(ResultsInput!D654,TeamDeclarations!$B$3:$J$418,6+$G654)),"")</f>
        <v/>
      </c>
      <c r="B654" s="132" t="str">
        <f>IF(ISNUMBER($G654),INDEX(PlayerDetails!$B:$B,VLOOKUP(ResultsInput!E654,TeamDeclarations!$B$3:$J$418,6+$G654)),"")</f>
        <v/>
      </c>
      <c r="C654" s="132" t="str">
        <f>IF(ISNUMBER($G654),VLOOKUP(ResultsInput!C654,ResultsInput!$I$3:$L$6,4,FALSE),"")</f>
        <v/>
      </c>
      <c r="D654" s="132" t="str">
        <f t="shared" si="10"/>
        <v/>
      </c>
      <c r="E654" s="132"/>
      <c r="F654" s="132"/>
      <c r="G654" s="133" t="str">
        <f>Pairings!B654</f>
        <v/>
      </c>
    </row>
    <row r="655" spans="1:7" x14ac:dyDescent="0.2">
      <c r="A655" s="132" t="str">
        <f>IF(ISNUMBER($G655),INDEX(PlayerDetails!$B:$B,VLOOKUP(ResultsInput!D655,TeamDeclarations!$B$3:$J$418,6+$G655)),"")</f>
        <v/>
      </c>
      <c r="B655" s="132" t="str">
        <f>IF(ISNUMBER($G655),INDEX(PlayerDetails!$B:$B,VLOOKUP(ResultsInput!E655,TeamDeclarations!$B$3:$J$418,6+$G655)),"")</f>
        <v/>
      </c>
      <c r="C655" s="132" t="str">
        <f>IF(ISNUMBER($G655),VLOOKUP(ResultsInput!C655,ResultsInput!$I$3:$L$6,4,FALSE),"")</f>
        <v/>
      </c>
      <c r="D655" s="132" t="str">
        <f t="shared" si="10"/>
        <v/>
      </c>
      <c r="E655" s="132"/>
      <c r="F655" s="132"/>
      <c r="G655" s="133" t="str">
        <f>Pairings!B655</f>
        <v/>
      </c>
    </row>
    <row r="656" spans="1:7" x14ac:dyDescent="0.2">
      <c r="A656" s="132" t="str">
        <f>IF(ISNUMBER($G656),INDEX(PlayerDetails!$B:$B,VLOOKUP(ResultsInput!D656,TeamDeclarations!$B$3:$J$418,6+$G656)),"")</f>
        <v/>
      </c>
      <c r="B656" s="132" t="str">
        <f>IF(ISNUMBER($G656),INDEX(PlayerDetails!$B:$B,VLOOKUP(ResultsInput!E656,TeamDeclarations!$B$3:$J$418,6+$G656)),"")</f>
        <v/>
      </c>
      <c r="C656" s="132" t="str">
        <f>IF(ISNUMBER($G656),VLOOKUP(ResultsInput!C656,ResultsInput!$I$3:$L$6,4,FALSE),"")</f>
        <v/>
      </c>
      <c r="D656" s="132" t="str">
        <f t="shared" si="10"/>
        <v/>
      </c>
      <c r="E656" s="132"/>
      <c r="F656" s="132"/>
      <c r="G656" s="133" t="str">
        <f>Pairings!B656</f>
        <v/>
      </c>
    </row>
    <row r="657" spans="1:7" x14ac:dyDescent="0.2">
      <c r="A657" s="132" t="str">
        <f>IF(ISNUMBER($G657),INDEX(PlayerDetails!$B:$B,VLOOKUP(ResultsInput!D657,TeamDeclarations!$B$3:$J$418,6+$G657)),"")</f>
        <v/>
      </c>
      <c r="B657" s="132" t="str">
        <f>IF(ISNUMBER($G657),INDEX(PlayerDetails!$B:$B,VLOOKUP(ResultsInput!E657,TeamDeclarations!$B$3:$J$418,6+$G657)),"")</f>
        <v/>
      </c>
      <c r="C657" s="132" t="str">
        <f>IF(ISNUMBER($G657),VLOOKUP(ResultsInput!C657,ResultsInput!$I$3:$L$6,4,FALSE),"")</f>
        <v/>
      </c>
      <c r="D657" s="132" t="str">
        <f t="shared" si="10"/>
        <v/>
      </c>
      <c r="E657" s="132"/>
      <c r="F657" s="132"/>
      <c r="G657" s="133" t="str">
        <f>Pairings!B657</f>
        <v/>
      </c>
    </row>
    <row r="658" spans="1:7" x14ac:dyDescent="0.2">
      <c r="A658" s="132" t="str">
        <f>IF(ISNUMBER($G658),INDEX(PlayerDetails!$B:$B,VLOOKUP(ResultsInput!D658,TeamDeclarations!$B$3:$J$418,6+$G658)),"")</f>
        <v/>
      </c>
      <c r="B658" s="132" t="str">
        <f>IF(ISNUMBER($G658),INDEX(PlayerDetails!$B:$B,VLOOKUP(ResultsInput!E658,TeamDeclarations!$B$3:$J$418,6+$G658)),"")</f>
        <v/>
      </c>
      <c r="C658" s="132" t="str">
        <f>IF(ISNUMBER($G658),VLOOKUP(ResultsInput!C658,ResultsInput!$I$3:$L$6,4,FALSE),"")</f>
        <v/>
      </c>
      <c r="D658" s="132" t="str">
        <f t="shared" si="10"/>
        <v/>
      </c>
      <c r="E658" s="132"/>
      <c r="F658" s="132"/>
      <c r="G658" s="133" t="str">
        <f>Pairings!B658</f>
        <v/>
      </c>
    </row>
    <row r="659" spans="1:7" x14ac:dyDescent="0.2">
      <c r="A659" s="132" t="str">
        <f>IF(ISNUMBER($G659),INDEX(PlayerDetails!$B:$B,VLOOKUP(ResultsInput!D659,TeamDeclarations!$B$3:$J$418,6+$G659)),"")</f>
        <v/>
      </c>
      <c r="B659" s="132" t="str">
        <f>IF(ISNUMBER($G659),INDEX(PlayerDetails!$B:$B,VLOOKUP(ResultsInput!E659,TeamDeclarations!$B$3:$J$418,6+$G659)),"")</f>
        <v/>
      </c>
      <c r="C659" s="132" t="str">
        <f>IF(ISNUMBER($G659),VLOOKUP(ResultsInput!C659,ResultsInput!$I$3:$L$6,4,FALSE),"")</f>
        <v/>
      </c>
      <c r="D659" s="132" t="str">
        <f t="shared" si="10"/>
        <v/>
      </c>
      <c r="E659" s="132"/>
      <c r="F659" s="132"/>
      <c r="G659" s="133" t="str">
        <f>Pairings!B659</f>
        <v/>
      </c>
    </row>
    <row r="660" spans="1:7" x14ac:dyDescent="0.2">
      <c r="A660" s="132" t="str">
        <f>IF(ISNUMBER($G660),INDEX(PlayerDetails!$B:$B,VLOOKUP(ResultsInput!D660,TeamDeclarations!$B$3:$J$418,6+$G660)),"")</f>
        <v/>
      </c>
      <c r="B660" s="132" t="str">
        <f>IF(ISNUMBER($G660),INDEX(PlayerDetails!$B:$B,VLOOKUP(ResultsInput!E660,TeamDeclarations!$B$3:$J$418,6+$G660)),"")</f>
        <v/>
      </c>
      <c r="C660" s="132" t="str">
        <f>IF(ISNUMBER($G660),VLOOKUP(ResultsInput!C660,ResultsInput!$I$3:$L$6,4,FALSE),"")</f>
        <v/>
      </c>
      <c r="D660" s="132" t="str">
        <f t="shared" si="10"/>
        <v/>
      </c>
      <c r="E660" s="132"/>
      <c r="F660" s="132"/>
      <c r="G660" s="133" t="str">
        <f>Pairings!B660</f>
        <v/>
      </c>
    </row>
    <row r="661" spans="1:7" x14ac:dyDescent="0.2">
      <c r="A661" s="132" t="str">
        <f>IF(ISNUMBER($G661),INDEX(PlayerDetails!$B:$B,VLOOKUP(ResultsInput!D661,TeamDeclarations!$B$3:$J$418,6+$G661)),"")</f>
        <v/>
      </c>
      <c r="B661" s="132" t="str">
        <f>IF(ISNUMBER($G661),INDEX(PlayerDetails!$B:$B,VLOOKUP(ResultsInput!E661,TeamDeclarations!$B$3:$J$418,6+$G661)),"")</f>
        <v/>
      </c>
      <c r="C661" s="132" t="str">
        <f>IF(ISNUMBER($G661),VLOOKUP(ResultsInput!C661,ResultsInput!$I$3:$L$6,4,FALSE),"")</f>
        <v/>
      </c>
      <c r="D661" s="132" t="str">
        <f t="shared" si="10"/>
        <v/>
      </c>
      <c r="E661" s="132"/>
      <c r="F661" s="132"/>
      <c r="G661" s="133" t="str">
        <f>Pairings!B661</f>
        <v/>
      </c>
    </row>
    <row r="662" spans="1:7" x14ac:dyDescent="0.2">
      <c r="A662" s="132" t="str">
        <f>IF(ISNUMBER($G662),INDEX(PlayerDetails!$B:$B,VLOOKUP(ResultsInput!D662,TeamDeclarations!$B$3:$J$418,6+$G662)),"")</f>
        <v/>
      </c>
      <c r="B662" s="132" t="str">
        <f>IF(ISNUMBER($G662),INDEX(PlayerDetails!$B:$B,VLOOKUP(ResultsInput!E662,TeamDeclarations!$B$3:$J$418,6+$G662)),"")</f>
        <v/>
      </c>
      <c r="C662" s="132" t="str">
        <f>IF(ISNUMBER($G662),VLOOKUP(ResultsInput!C662,ResultsInput!$I$3:$L$6,4,FALSE),"")</f>
        <v/>
      </c>
      <c r="D662" s="132" t="str">
        <f t="shared" si="10"/>
        <v/>
      </c>
      <c r="E662" s="132"/>
      <c r="F662" s="132"/>
      <c r="G662" s="133" t="str">
        <f>Pairings!B662</f>
        <v/>
      </c>
    </row>
    <row r="663" spans="1:7" x14ac:dyDescent="0.2">
      <c r="A663" s="132" t="str">
        <f>IF(ISNUMBER($G663),INDEX(PlayerDetails!$B:$B,VLOOKUP(ResultsInput!D663,TeamDeclarations!$B$3:$J$418,6+$G663)),"")</f>
        <v/>
      </c>
      <c r="B663" s="132" t="str">
        <f>IF(ISNUMBER($G663),INDEX(PlayerDetails!$B:$B,VLOOKUP(ResultsInput!E663,TeamDeclarations!$B$3:$J$418,6+$G663)),"")</f>
        <v/>
      </c>
      <c r="C663" s="132" t="str">
        <f>IF(ISNUMBER($G663),VLOOKUP(ResultsInput!C663,ResultsInput!$I$3:$L$6,4,FALSE),"")</f>
        <v/>
      </c>
      <c r="D663" s="132" t="str">
        <f t="shared" si="10"/>
        <v/>
      </c>
      <c r="E663" s="132"/>
      <c r="F663" s="132"/>
      <c r="G663" s="133" t="str">
        <f>Pairings!B663</f>
        <v/>
      </c>
    </row>
    <row r="664" spans="1:7" x14ac:dyDescent="0.2">
      <c r="A664" s="132" t="str">
        <f>IF(ISNUMBER($G664),INDEX(PlayerDetails!$B:$B,VLOOKUP(ResultsInput!D664,TeamDeclarations!$B$3:$J$418,6+$G664)),"")</f>
        <v/>
      </c>
      <c r="B664" s="132" t="str">
        <f>IF(ISNUMBER($G664),INDEX(PlayerDetails!$B:$B,VLOOKUP(ResultsInput!E664,TeamDeclarations!$B$3:$J$418,6+$G664)),"")</f>
        <v/>
      </c>
      <c r="C664" s="132" t="str">
        <f>IF(ISNUMBER($G664),VLOOKUP(ResultsInput!C664,ResultsInput!$I$3:$L$6,4,FALSE),"")</f>
        <v/>
      </c>
      <c r="D664" s="132" t="str">
        <f t="shared" si="10"/>
        <v/>
      </c>
      <c r="E664" s="132"/>
      <c r="F664" s="132"/>
      <c r="G664" s="133" t="str">
        <f>Pairings!B664</f>
        <v/>
      </c>
    </row>
    <row r="665" spans="1:7" x14ac:dyDescent="0.2">
      <c r="A665" s="132" t="str">
        <f>IF(ISNUMBER($G665),INDEX(PlayerDetails!$B:$B,VLOOKUP(ResultsInput!D665,TeamDeclarations!$B$3:$J$418,6+$G665)),"")</f>
        <v/>
      </c>
      <c r="B665" s="132" t="str">
        <f>IF(ISNUMBER($G665),INDEX(PlayerDetails!$B:$B,VLOOKUP(ResultsInput!E665,TeamDeclarations!$B$3:$J$418,6+$G665)),"")</f>
        <v/>
      </c>
      <c r="C665" s="132" t="str">
        <f>IF(ISNUMBER($G665),VLOOKUP(ResultsInput!C665,ResultsInput!$I$3:$L$6,4,FALSE),"")</f>
        <v/>
      </c>
      <c r="D665" s="132" t="str">
        <f t="shared" si="10"/>
        <v/>
      </c>
      <c r="E665" s="132"/>
      <c r="F665" s="132"/>
      <c r="G665" s="133" t="str">
        <f>Pairings!B665</f>
        <v/>
      </c>
    </row>
    <row r="666" spans="1:7" x14ac:dyDescent="0.2">
      <c r="A666" s="132" t="str">
        <f>IF(ISNUMBER($G666),INDEX(PlayerDetails!$B:$B,VLOOKUP(ResultsInput!D666,TeamDeclarations!$B$3:$J$418,6+$G666)),"")</f>
        <v/>
      </c>
      <c r="B666" s="132" t="str">
        <f>IF(ISNUMBER($G666),INDEX(PlayerDetails!$B:$B,VLOOKUP(ResultsInput!E666,TeamDeclarations!$B$3:$J$418,6+$G666)),"")</f>
        <v/>
      </c>
      <c r="C666" s="132" t="str">
        <f>IF(ISNUMBER($G666),VLOOKUP(ResultsInput!C666,ResultsInput!$I$3:$L$6,4,FALSE),"")</f>
        <v/>
      </c>
      <c r="D666" s="132" t="str">
        <f t="shared" si="10"/>
        <v/>
      </c>
      <c r="E666" s="132"/>
      <c r="F666" s="132"/>
      <c r="G666" s="133" t="str">
        <f>Pairings!B666</f>
        <v/>
      </c>
    </row>
    <row r="667" spans="1:7" x14ac:dyDescent="0.2">
      <c r="A667" s="132" t="str">
        <f>IF(ISNUMBER($G667),INDEX(PlayerDetails!$B:$B,VLOOKUP(ResultsInput!D667,TeamDeclarations!$B$3:$J$418,6+$G667)),"")</f>
        <v/>
      </c>
      <c r="B667" s="132" t="str">
        <f>IF(ISNUMBER($G667),INDEX(PlayerDetails!$B:$B,VLOOKUP(ResultsInput!E667,TeamDeclarations!$B$3:$J$418,6+$G667)),"")</f>
        <v/>
      </c>
      <c r="C667" s="132" t="str">
        <f>IF(ISNUMBER($G667),VLOOKUP(ResultsInput!C667,ResultsInput!$I$3:$L$6,4,FALSE),"")</f>
        <v/>
      </c>
      <c r="D667" s="132" t="str">
        <f t="shared" si="10"/>
        <v/>
      </c>
      <c r="E667" s="132"/>
      <c r="F667" s="132"/>
      <c r="G667" s="133" t="str">
        <f>Pairings!B667</f>
        <v/>
      </c>
    </row>
    <row r="668" spans="1:7" x14ac:dyDescent="0.2">
      <c r="A668" s="132" t="str">
        <f>IF(ISNUMBER($G668),INDEX(PlayerDetails!$B:$B,VLOOKUP(ResultsInput!D668,TeamDeclarations!$B$3:$J$418,6+$G668)),"")</f>
        <v/>
      </c>
      <c r="B668" s="132" t="str">
        <f>IF(ISNUMBER($G668),INDEX(PlayerDetails!$B:$B,VLOOKUP(ResultsInput!E668,TeamDeclarations!$B$3:$J$418,6+$G668)),"")</f>
        <v/>
      </c>
      <c r="C668" s="132" t="str">
        <f>IF(ISNUMBER($G668),VLOOKUP(ResultsInput!C668,ResultsInput!$I$3:$L$6,4,FALSE),"")</f>
        <v/>
      </c>
      <c r="D668" s="132" t="str">
        <f t="shared" si="10"/>
        <v/>
      </c>
      <c r="E668" s="132"/>
      <c r="F668" s="132"/>
      <c r="G668" s="133" t="str">
        <f>Pairings!B668</f>
        <v/>
      </c>
    </row>
    <row r="669" spans="1:7" x14ac:dyDescent="0.2">
      <c r="A669" s="132" t="str">
        <f>IF(ISNUMBER($G669),INDEX(PlayerDetails!$B:$B,VLOOKUP(ResultsInput!D669,TeamDeclarations!$B$3:$J$418,6+$G669)),"")</f>
        <v/>
      </c>
      <c r="B669" s="132" t="str">
        <f>IF(ISNUMBER($G669),INDEX(PlayerDetails!$B:$B,VLOOKUP(ResultsInput!E669,TeamDeclarations!$B$3:$J$418,6+$G669)),"")</f>
        <v/>
      </c>
      <c r="C669" s="132" t="str">
        <f>IF(ISNUMBER($G669),VLOOKUP(ResultsInput!C669,ResultsInput!$I$3:$L$6,4,FALSE),"")</f>
        <v/>
      </c>
      <c r="D669" s="132" t="str">
        <f t="shared" si="10"/>
        <v/>
      </c>
      <c r="E669" s="132"/>
      <c r="F669" s="132"/>
      <c r="G669" s="133" t="str">
        <f>Pairings!B669</f>
        <v/>
      </c>
    </row>
    <row r="670" spans="1:7" x14ac:dyDescent="0.2">
      <c r="A670" s="132" t="str">
        <f>IF(ISNUMBER($G670),INDEX(PlayerDetails!$B:$B,VLOOKUP(ResultsInput!D670,TeamDeclarations!$B$3:$J$418,6+$G670)),"")</f>
        <v/>
      </c>
      <c r="B670" s="132" t="str">
        <f>IF(ISNUMBER($G670),INDEX(PlayerDetails!$B:$B,VLOOKUP(ResultsInput!E670,TeamDeclarations!$B$3:$J$418,6+$G670)),"")</f>
        <v/>
      </c>
      <c r="C670" s="132" t="str">
        <f>IF(ISNUMBER($G670),VLOOKUP(ResultsInput!C670,ResultsInput!$I$3:$L$6,4,FALSE),"")</f>
        <v/>
      </c>
      <c r="D670" s="132" t="str">
        <f t="shared" si="10"/>
        <v/>
      </c>
      <c r="E670" s="132"/>
      <c r="F670" s="132"/>
      <c r="G670" s="133" t="str">
        <f>Pairings!B670</f>
        <v/>
      </c>
    </row>
    <row r="671" spans="1:7" x14ac:dyDescent="0.2">
      <c r="A671" s="132" t="str">
        <f>IF(ISNUMBER($G671),INDEX(PlayerDetails!$B:$B,VLOOKUP(ResultsInput!D671,TeamDeclarations!$B$3:$J$418,6+$G671)),"")</f>
        <v/>
      </c>
      <c r="B671" s="132" t="str">
        <f>IF(ISNUMBER($G671),INDEX(PlayerDetails!$B:$B,VLOOKUP(ResultsInput!E671,TeamDeclarations!$B$3:$J$418,6+$G671)),"")</f>
        <v/>
      </c>
      <c r="C671" s="132" t="str">
        <f>IF(ISNUMBER($G671),VLOOKUP(ResultsInput!C671,ResultsInput!$I$3:$L$6,4,FALSE),"")</f>
        <v/>
      </c>
      <c r="D671" s="132" t="str">
        <f t="shared" si="10"/>
        <v/>
      </c>
      <c r="E671" s="132"/>
      <c r="F671" s="132"/>
      <c r="G671" s="133" t="str">
        <f>Pairings!B671</f>
        <v/>
      </c>
    </row>
    <row r="672" spans="1:7" x14ac:dyDescent="0.2">
      <c r="A672" s="132" t="str">
        <f>IF(ISNUMBER($G672),INDEX(PlayerDetails!$B:$B,VLOOKUP(ResultsInput!D672,TeamDeclarations!$B$3:$J$418,6+$G672)),"")</f>
        <v/>
      </c>
      <c r="B672" s="132" t="str">
        <f>IF(ISNUMBER($G672),INDEX(PlayerDetails!$B:$B,VLOOKUP(ResultsInput!E672,TeamDeclarations!$B$3:$J$418,6+$G672)),"")</f>
        <v/>
      </c>
      <c r="C672" s="132" t="str">
        <f>IF(ISNUMBER($G672),VLOOKUP(ResultsInput!C672,ResultsInput!$I$3:$L$6,4,FALSE),"")</f>
        <v/>
      </c>
      <c r="D672" s="132" t="str">
        <f t="shared" si="10"/>
        <v/>
      </c>
      <c r="E672" s="132"/>
      <c r="F672" s="132"/>
      <c r="G672" s="133" t="str">
        <f>Pairings!B672</f>
        <v/>
      </c>
    </row>
    <row r="673" spans="1:7" x14ac:dyDescent="0.2">
      <c r="A673" s="132" t="str">
        <f>IF(ISNUMBER($G673),INDEX(PlayerDetails!$B:$B,VLOOKUP(ResultsInput!D673,TeamDeclarations!$B$3:$J$418,6+$G673)),"")</f>
        <v/>
      </c>
      <c r="B673" s="132" t="str">
        <f>IF(ISNUMBER($G673),INDEX(PlayerDetails!$B:$B,VLOOKUP(ResultsInput!E673,TeamDeclarations!$B$3:$J$418,6+$G673)),"")</f>
        <v/>
      </c>
      <c r="C673" s="132" t="str">
        <f>IF(ISNUMBER($G673),VLOOKUP(ResultsInput!C673,ResultsInput!$I$3:$L$6,4,FALSE),"")</f>
        <v/>
      </c>
      <c r="D673" s="132" t="str">
        <f t="shared" si="10"/>
        <v/>
      </c>
      <c r="E673" s="132"/>
      <c r="F673" s="132"/>
      <c r="G673" s="133" t="str">
        <f>Pairings!B673</f>
        <v/>
      </c>
    </row>
    <row r="674" spans="1:7" x14ac:dyDescent="0.2">
      <c r="A674" s="132" t="str">
        <f>IF(ISNUMBER($G674),INDEX(PlayerDetails!$B:$B,VLOOKUP(ResultsInput!D674,TeamDeclarations!$B$3:$J$418,6+$G674)),"")</f>
        <v/>
      </c>
      <c r="B674" s="132" t="str">
        <f>IF(ISNUMBER($G674),INDEX(PlayerDetails!$B:$B,VLOOKUP(ResultsInput!E674,TeamDeclarations!$B$3:$J$418,6+$G674)),"")</f>
        <v/>
      </c>
      <c r="C674" s="132" t="str">
        <f>IF(ISNUMBER($G674),VLOOKUP(ResultsInput!C674,ResultsInput!$I$3:$L$6,4,FALSE),"")</f>
        <v/>
      </c>
      <c r="D674" s="132" t="str">
        <f t="shared" si="10"/>
        <v/>
      </c>
      <c r="E674" s="132"/>
      <c r="F674" s="132"/>
      <c r="G674" s="133" t="str">
        <f>Pairings!B674</f>
        <v/>
      </c>
    </row>
    <row r="675" spans="1:7" x14ac:dyDescent="0.2">
      <c r="A675" s="132" t="str">
        <f>IF(ISNUMBER($G675),INDEX(PlayerDetails!$B:$B,VLOOKUP(ResultsInput!D675,TeamDeclarations!$B$3:$J$418,6+$G675)),"")</f>
        <v/>
      </c>
      <c r="B675" s="132" t="str">
        <f>IF(ISNUMBER($G675),INDEX(PlayerDetails!$B:$B,VLOOKUP(ResultsInput!E675,TeamDeclarations!$B$3:$J$418,6+$G675)),"")</f>
        <v/>
      </c>
      <c r="C675" s="132" t="str">
        <f>IF(ISNUMBER($G675),VLOOKUP(ResultsInput!C675,ResultsInput!$I$3:$L$6,4,FALSE),"")</f>
        <v/>
      </c>
      <c r="D675" s="132" t="str">
        <f t="shared" si="10"/>
        <v/>
      </c>
      <c r="E675" s="132"/>
      <c r="F675" s="132"/>
      <c r="G675" s="133" t="str">
        <f>Pairings!B675</f>
        <v/>
      </c>
    </row>
    <row r="676" spans="1:7" x14ac:dyDescent="0.2">
      <c r="A676" s="132" t="str">
        <f>IF(ISNUMBER($G676),INDEX(PlayerDetails!$B:$B,VLOOKUP(ResultsInput!D676,TeamDeclarations!$B$3:$J$418,6+$G676)),"")</f>
        <v/>
      </c>
      <c r="B676" s="132" t="str">
        <f>IF(ISNUMBER($G676),INDEX(PlayerDetails!$B:$B,VLOOKUP(ResultsInput!E676,TeamDeclarations!$B$3:$J$418,6+$G676)),"")</f>
        <v/>
      </c>
      <c r="C676" s="132" t="str">
        <f>IF(ISNUMBER($G676),VLOOKUP(ResultsInput!C676,ResultsInput!$I$3:$L$6,4,FALSE),"")</f>
        <v/>
      </c>
      <c r="D676" s="132" t="str">
        <f t="shared" si="10"/>
        <v/>
      </c>
      <c r="E676" s="132"/>
      <c r="F676" s="132"/>
      <c r="G676" s="133" t="str">
        <f>Pairings!B676</f>
        <v/>
      </c>
    </row>
    <row r="677" spans="1:7" x14ac:dyDescent="0.2">
      <c r="A677" s="132" t="str">
        <f>IF(ISNUMBER($G677),INDEX(PlayerDetails!$B:$B,VLOOKUP(ResultsInput!D677,TeamDeclarations!$B$3:$J$418,6+$G677)),"")</f>
        <v/>
      </c>
      <c r="B677" s="132" t="str">
        <f>IF(ISNUMBER($G677),INDEX(PlayerDetails!$B:$B,VLOOKUP(ResultsInput!E677,TeamDeclarations!$B$3:$J$418,6+$G677)),"")</f>
        <v/>
      </c>
      <c r="C677" s="132" t="str">
        <f>IF(ISNUMBER($G677),VLOOKUP(ResultsInput!C677,ResultsInput!$I$3:$L$6,4,FALSE),"")</f>
        <v/>
      </c>
      <c r="D677" s="132" t="str">
        <f t="shared" si="10"/>
        <v/>
      </c>
      <c r="E677" s="132"/>
      <c r="F677" s="132"/>
      <c r="G677" s="133" t="str">
        <f>Pairings!B677</f>
        <v/>
      </c>
    </row>
    <row r="678" spans="1:7" x14ac:dyDescent="0.2">
      <c r="A678" s="132" t="str">
        <f>IF(ISNUMBER($G678),INDEX(PlayerDetails!$B:$B,VLOOKUP(ResultsInput!D678,TeamDeclarations!$B$3:$J$418,6+$G678)),"")</f>
        <v/>
      </c>
      <c r="B678" s="132" t="str">
        <f>IF(ISNUMBER($G678),INDEX(PlayerDetails!$B:$B,VLOOKUP(ResultsInput!E678,TeamDeclarations!$B$3:$J$418,6+$G678)),"")</f>
        <v/>
      </c>
      <c r="C678" s="132" t="str">
        <f>IF(ISNUMBER($G678),VLOOKUP(ResultsInput!C678,ResultsInput!$I$3:$L$6,4,FALSE),"")</f>
        <v/>
      </c>
      <c r="D678" s="132" t="str">
        <f t="shared" si="10"/>
        <v/>
      </c>
      <c r="E678" s="132"/>
      <c r="F678" s="132"/>
      <c r="G678" s="133" t="str">
        <f>Pairings!B678</f>
        <v/>
      </c>
    </row>
    <row r="679" spans="1:7" x14ac:dyDescent="0.2">
      <c r="A679" s="132" t="str">
        <f>IF(ISNUMBER($G679),INDEX(PlayerDetails!$B:$B,VLOOKUP(ResultsInput!D679,TeamDeclarations!$B$3:$J$418,6+$G679)),"")</f>
        <v/>
      </c>
      <c r="B679" s="132" t="str">
        <f>IF(ISNUMBER($G679),INDEX(PlayerDetails!$B:$B,VLOOKUP(ResultsInput!E679,TeamDeclarations!$B$3:$J$418,6+$G679)),"")</f>
        <v/>
      </c>
      <c r="C679" s="132" t="str">
        <f>IF(ISNUMBER($G679),VLOOKUP(ResultsInput!C679,ResultsInput!$I$3:$L$6,4,FALSE),"")</f>
        <v/>
      </c>
      <c r="D679" s="132" t="str">
        <f t="shared" si="10"/>
        <v/>
      </c>
      <c r="E679" s="132"/>
      <c r="F679" s="132"/>
      <c r="G679" s="133" t="str">
        <f>Pairings!B679</f>
        <v/>
      </c>
    </row>
    <row r="680" spans="1:7" x14ac:dyDescent="0.2">
      <c r="A680" s="132" t="str">
        <f>IF(ISNUMBER($G680),INDEX(PlayerDetails!$B:$B,VLOOKUP(ResultsInput!D680,TeamDeclarations!$B$3:$J$418,6+$G680)),"")</f>
        <v/>
      </c>
      <c r="B680" s="132" t="str">
        <f>IF(ISNUMBER($G680),INDEX(PlayerDetails!$B:$B,VLOOKUP(ResultsInput!E680,TeamDeclarations!$B$3:$J$418,6+$G680)),"")</f>
        <v/>
      </c>
      <c r="C680" s="132" t="str">
        <f>IF(ISNUMBER($G680),VLOOKUP(ResultsInput!C680,ResultsInput!$I$3:$L$6,4,FALSE),"")</f>
        <v/>
      </c>
      <c r="D680" s="132" t="str">
        <f t="shared" si="10"/>
        <v/>
      </c>
      <c r="E680" s="132"/>
      <c r="F680" s="132"/>
      <c r="G680" s="133" t="str">
        <f>Pairings!B680</f>
        <v/>
      </c>
    </row>
    <row r="681" spans="1:7" x14ac:dyDescent="0.2">
      <c r="A681" s="132" t="str">
        <f>IF(ISNUMBER($G681),INDEX(PlayerDetails!$B:$B,VLOOKUP(ResultsInput!D681,TeamDeclarations!$B$3:$J$418,6+$G681)),"")</f>
        <v/>
      </c>
      <c r="B681" s="132" t="str">
        <f>IF(ISNUMBER($G681),INDEX(PlayerDetails!$B:$B,VLOOKUP(ResultsInput!E681,TeamDeclarations!$B$3:$J$418,6+$G681)),"")</f>
        <v/>
      </c>
      <c r="C681" s="132" t="str">
        <f>IF(ISNUMBER($G681),VLOOKUP(ResultsInput!C681,ResultsInput!$I$3:$L$6,4,FALSE),"")</f>
        <v/>
      </c>
      <c r="D681" s="132" t="str">
        <f t="shared" si="10"/>
        <v/>
      </c>
      <c r="E681" s="132"/>
      <c r="F681" s="132"/>
      <c r="G681" s="133" t="str">
        <f>Pairings!B681</f>
        <v/>
      </c>
    </row>
    <row r="682" spans="1:7" x14ac:dyDescent="0.2">
      <c r="A682" s="132" t="str">
        <f>IF(ISNUMBER($G682),INDEX(PlayerDetails!$B:$B,VLOOKUP(ResultsInput!D682,TeamDeclarations!$B$3:$J$418,6+$G682)),"")</f>
        <v/>
      </c>
      <c r="B682" s="132" t="str">
        <f>IF(ISNUMBER($G682),INDEX(PlayerDetails!$B:$B,VLOOKUP(ResultsInput!E682,TeamDeclarations!$B$3:$J$418,6+$G682)),"")</f>
        <v/>
      </c>
      <c r="C682" s="132" t="str">
        <f>IF(ISNUMBER($G682),VLOOKUP(ResultsInput!C682,ResultsInput!$I$3:$L$6,4,FALSE),"")</f>
        <v/>
      </c>
      <c r="D682" s="132" t="str">
        <f t="shared" si="10"/>
        <v/>
      </c>
      <c r="E682" s="132"/>
      <c r="F682" s="132"/>
      <c r="G682" s="133" t="str">
        <f>Pairings!B682</f>
        <v/>
      </c>
    </row>
    <row r="683" spans="1:7" x14ac:dyDescent="0.2">
      <c r="A683" s="132" t="str">
        <f>IF(ISNUMBER($G683),INDEX(PlayerDetails!$B:$B,VLOOKUP(ResultsInput!D683,TeamDeclarations!$B$3:$J$418,6+$G683)),"")</f>
        <v/>
      </c>
      <c r="B683" s="132" t="str">
        <f>IF(ISNUMBER($G683),INDEX(PlayerDetails!$B:$B,VLOOKUP(ResultsInput!E683,TeamDeclarations!$B$3:$J$418,6+$G683)),"")</f>
        <v/>
      </c>
      <c r="C683" s="132" t="str">
        <f>IF(ISNUMBER($G683),VLOOKUP(ResultsInput!C683,ResultsInput!$I$3:$L$6,4,FALSE),"")</f>
        <v/>
      </c>
      <c r="D683" s="132" t="str">
        <f t="shared" si="10"/>
        <v/>
      </c>
      <c r="E683" s="132"/>
      <c r="F683" s="132"/>
      <c r="G683" s="133" t="str">
        <f>Pairings!B683</f>
        <v/>
      </c>
    </row>
    <row r="684" spans="1:7" x14ac:dyDescent="0.2">
      <c r="A684" s="132" t="str">
        <f>IF(ISNUMBER($G684),INDEX(PlayerDetails!$B:$B,VLOOKUP(ResultsInput!D684,TeamDeclarations!$B$3:$J$418,6+$G684)),"")</f>
        <v/>
      </c>
      <c r="B684" s="132" t="str">
        <f>IF(ISNUMBER($G684),INDEX(PlayerDetails!$B:$B,VLOOKUP(ResultsInput!E684,TeamDeclarations!$B$3:$J$418,6+$G684)),"")</f>
        <v/>
      </c>
      <c r="C684" s="132" t="str">
        <f>IF(ISNUMBER($G684),VLOOKUP(ResultsInput!C684,ResultsInput!$I$3:$L$6,4,FALSE),"")</f>
        <v/>
      </c>
      <c r="D684" s="132" t="str">
        <f t="shared" si="10"/>
        <v/>
      </c>
      <c r="E684" s="132"/>
      <c r="F684" s="132"/>
      <c r="G684" s="133" t="str">
        <f>Pairings!B684</f>
        <v/>
      </c>
    </row>
    <row r="685" spans="1:7" x14ac:dyDescent="0.2">
      <c r="A685" s="132" t="str">
        <f>IF(ISNUMBER($G685),INDEX(PlayerDetails!$B:$B,VLOOKUP(ResultsInput!D685,TeamDeclarations!$B$3:$J$418,6+$G685)),"")</f>
        <v/>
      </c>
      <c r="B685" s="132" t="str">
        <f>IF(ISNUMBER($G685),INDEX(PlayerDetails!$B:$B,VLOOKUP(ResultsInput!E685,TeamDeclarations!$B$3:$J$418,6+$G685)),"")</f>
        <v/>
      </c>
      <c r="C685" s="132" t="str">
        <f>IF(ISNUMBER($G685),VLOOKUP(ResultsInput!C685,ResultsInput!$I$3:$L$6,4,FALSE),"")</f>
        <v/>
      </c>
      <c r="D685" s="132" t="str">
        <f t="shared" si="10"/>
        <v/>
      </c>
      <c r="E685" s="132"/>
      <c r="F685" s="132"/>
      <c r="G685" s="133" t="str">
        <f>Pairings!B685</f>
        <v/>
      </c>
    </row>
    <row r="686" spans="1:7" x14ac:dyDescent="0.2">
      <c r="A686" s="132" t="str">
        <f>IF(ISNUMBER($G686),INDEX(PlayerDetails!$B:$B,VLOOKUP(ResultsInput!D686,TeamDeclarations!$B$3:$J$418,6+$G686)),"")</f>
        <v/>
      </c>
      <c r="B686" s="132" t="str">
        <f>IF(ISNUMBER($G686),INDEX(PlayerDetails!$B:$B,VLOOKUP(ResultsInput!E686,TeamDeclarations!$B$3:$J$418,6+$G686)),"")</f>
        <v/>
      </c>
      <c r="C686" s="132" t="str">
        <f>IF(ISNUMBER($G686),VLOOKUP(ResultsInput!C686,ResultsInput!$I$3:$L$6,4,FALSE),"")</f>
        <v/>
      </c>
      <c r="D686" s="132" t="str">
        <f t="shared" si="10"/>
        <v/>
      </c>
      <c r="E686" s="132"/>
      <c r="F686" s="132"/>
      <c r="G686" s="133" t="str">
        <f>Pairings!B686</f>
        <v/>
      </c>
    </row>
    <row r="687" spans="1:7" x14ac:dyDescent="0.2">
      <c r="A687" s="132" t="str">
        <f>IF(ISNUMBER($G687),INDEX(PlayerDetails!$B:$B,VLOOKUP(ResultsInput!D687,TeamDeclarations!$B$3:$J$418,6+$G687)),"")</f>
        <v/>
      </c>
      <c r="B687" s="132" t="str">
        <f>IF(ISNUMBER($G687),INDEX(PlayerDetails!$B:$B,VLOOKUP(ResultsInput!E687,TeamDeclarations!$B$3:$J$418,6+$G687)),"")</f>
        <v/>
      </c>
      <c r="C687" s="132" t="str">
        <f>IF(ISNUMBER($G687),VLOOKUP(ResultsInput!C687,ResultsInput!$I$3:$L$6,4,FALSE),"")</f>
        <v/>
      </c>
      <c r="D687" s="132" t="str">
        <f t="shared" si="10"/>
        <v/>
      </c>
      <c r="E687" s="132"/>
      <c r="F687" s="132"/>
      <c r="G687" s="133" t="str">
        <f>Pairings!B687</f>
        <v/>
      </c>
    </row>
    <row r="688" spans="1:7" x14ac:dyDescent="0.2">
      <c r="A688" s="132" t="str">
        <f>IF(ISNUMBER($G688),INDEX(PlayerDetails!$B:$B,VLOOKUP(ResultsInput!D688,TeamDeclarations!$B$3:$J$418,6+$G688)),"")</f>
        <v/>
      </c>
      <c r="B688" s="132" t="str">
        <f>IF(ISNUMBER($G688),INDEX(PlayerDetails!$B:$B,VLOOKUP(ResultsInput!E688,TeamDeclarations!$B$3:$J$418,6+$G688)),"")</f>
        <v/>
      </c>
      <c r="C688" s="132" t="str">
        <f>IF(ISNUMBER($G688),VLOOKUP(ResultsInput!C688,ResultsInput!$I$3:$L$6,4,FALSE),"")</f>
        <v/>
      </c>
      <c r="D688" s="132" t="str">
        <f t="shared" si="10"/>
        <v/>
      </c>
      <c r="E688" s="132"/>
      <c r="F688" s="132"/>
      <c r="G688" s="133" t="str">
        <f>Pairings!B688</f>
        <v/>
      </c>
    </row>
    <row r="689" spans="1:7" x14ac:dyDescent="0.2">
      <c r="A689" s="132" t="str">
        <f>IF(ISNUMBER($G689),INDEX(PlayerDetails!$B:$B,VLOOKUP(ResultsInput!D689,TeamDeclarations!$B$3:$J$418,6+$G689)),"")</f>
        <v/>
      </c>
      <c r="B689" s="132" t="str">
        <f>IF(ISNUMBER($G689),INDEX(PlayerDetails!$B:$B,VLOOKUP(ResultsInput!E689,TeamDeclarations!$B$3:$J$418,6+$G689)),"")</f>
        <v/>
      </c>
      <c r="C689" s="132" t="str">
        <f>IF(ISNUMBER($G689),VLOOKUP(ResultsInput!C689,ResultsInput!$I$3:$L$6,4,FALSE),"")</f>
        <v/>
      </c>
      <c r="D689" s="132" t="str">
        <f t="shared" si="10"/>
        <v/>
      </c>
      <c r="E689" s="132"/>
      <c r="F689" s="132"/>
      <c r="G689" s="133" t="str">
        <f>Pairings!B689</f>
        <v/>
      </c>
    </row>
    <row r="690" spans="1:7" x14ac:dyDescent="0.2">
      <c r="A690" s="132" t="str">
        <f>IF(ISNUMBER($G690),INDEX(PlayerDetails!$B:$B,VLOOKUP(ResultsInput!D690,TeamDeclarations!$B$3:$J$418,6+$G690)),"")</f>
        <v/>
      </c>
      <c r="B690" s="132" t="str">
        <f>IF(ISNUMBER($G690),INDEX(PlayerDetails!$B:$B,VLOOKUP(ResultsInput!E690,TeamDeclarations!$B$3:$J$418,6+$G690)),"")</f>
        <v/>
      </c>
      <c r="C690" s="132" t="str">
        <f>IF(ISNUMBER($G690),VLOOKUP(ResultsInput!C690,ResultsInput!$I$3:$L$6,4,FALSE),"")</f>
        <v/>
      </c>
      <c r="D690" s="132" t="str">
        <f t="shared" si="10"/>
        <v/>
      </c>
      <c r="E690" s="132"/>
      <c r="F690" s="132"/>
      <c r="G690" s="133" t="str">
        <f>Pairings!B690</f>
        <v/>
      </c>
    </row>
    <row r="691" spans="1:7" x14ac:dyDescent="0.2">
      <c r="A691" s="132" t="str">
        <f>IF(ISNUMBER($G691),INDEX(PlayerDetails!$B:$B,VLOOKUP(ResultsInput!D691,TeamDeclarations!$B$3:$J$418,6+$G691)),"")</f>
        <v/>
      </c>
      <c r="B691" s="132" t="str">
        <f>IF(ISNUMBER($G691),INDEX(PlayerDetails!$B:$B,VLOOKUP(ResultsInput!E691,TeamDeclarations!$B$3:$J$418,6+$G691)),"")</f>
        <v/>
      </c>
      <c r="C691" s="132" t="str">
        <f>IF(ISNUMBER($G691),VLOOKUP(ResultsInput!C691,ResultsInput!$I$3:$L$6,4,FALSE),"")</f>
        <v/>
      </c>
      <c r="D691" s="132" t="str">
        <f t="shared" si="10"/>
        <v/>
      </c>
      <c r="E691" s="132"/>
      <c r="F691" s="132"/>
      <c r="G691" s="133" t="str">
        <f>Pairings!B691</f>
        <v/>
      </c>
    </row>
    <row r="692" spans="1:7" x14ac:dyDescent="0.2">
      <c r="A692" s="132" t="str">
        <f>IF(ISNUMBER($G692),INDEX(PlayerDetails!$B:$B,VLOOKUP(ResultsInput!D692,TeamDeclarations!$B$3:$J$418,6+$G692)),"")</f>
        <v/>
      </c>
      <c r="B692" s="132" t="str">
        <f>IF(ISNUMBER($G692),INDEX(PlayerDetails!$B:$B,VLOOKUP(ResultsInput!E692,TeamDeclarations!$B$3:$J$418,6+$G692)),"")</f>
        <v/>
      </c>
      <c r="C692" s="132" t="str">
        <f>IF(ISNUMBER($G692),VLOOKUP(ResultsInput!C692,ResultsInput!$I$3:$L$6,4,FALSE),"")</f>
        <v/>
      </c>
      <c r="D692" s="132" t="str">
        <f t="shared" si="10"/>
        <v/>
      </c>
      <c r="E692" s="132"/>
      <c r="F692" s="132"/>
      <c r="G692" s="133" t="str">
        <f>Pairings!B692</f>
        <v/>
      </c>
    </row>
    <row r="693" spans="1:7" x14ac:dyDescent="0.2">
      <c r="A693" s="132" t="str">
        <f>IF(ISNUMBER($G693),INDEX(PlayerDetails!$B:$B,VLOOKUP(ResultsInput!D693,TeamDeclarations!$B$3:$J$418,6+$G693)),"")</f>
        <v/>
      </c>
      <c r="B693" s="132" t="str">
        <f>IF(ISNUMBER($G693),INDEX(PlayerDetails!$B:$B,VLOOKUP(ResultsInput!E693,TeamDeclarations!$B$3:$J$418,6+$G693)),"")</f>
        <v/>
      </c>
      <c r="C693" s="132" t="str">
        <f>IF(ISNUMBER($G693),VLOOKUP(ResultsInput!C693,ResultsInput!$I$3:$L$6,4,FALSE),"")</f>
        <v/>
      </c>
      <c r="D693" s="132" t="str">
        <f t="shared" si="10"/>
        <v/>
      </c>
      <c r="E693" s="132"/>
      <c r="F693" s="132"/>
      <c r="G693" s="133" t="str">
        <f>Pairings!B693</f>
        <v/>
      </c>
    </row>
    <row r="694" spans="1:7" x14ac:dyDescent="0.2">
      <c r="A694" s="132" t="str">
        <f>IF(ISNUMBER($G694),INDEX(PlayerDetails!$B:$B,VLOOKUP(ResultsInput!D694,TeamDeclarations!$B$3:$J$418,6+$G694)),"")</f>
        <v/>
      </c>
      <c r="B694" s="132" t="str">
        <f>IF(ISNUMBER($G694),INDEX(PlayerDetails!$B:$B,VLOOKUP(ResultsInput!E694,TeamDeclarations!$B$3:$J$418,6+$G694)),"")</f>
        <v/>
      </c>
      <c r="C694" s="132" t="str">
        <f>IF(ISNUMBER($G694),VLOOKUP(ResultsInput!C694,ResultsInput!$I$3:$L$6,4,FALSE),"")</f>
        <v/>
      </c>
      <c r="D694" s="132" t="str">
        <f t="shared" si="10"/>
        <v/>
      </c>
      <c r="E694" s="132"/>
      <c r="F694" s="132"/>
      <c r="G694" s="133" t="str">
        <f>Pairings!B694</f>
        <v/>
      </c>
    </row>
    <row r="695" spans="1:7" x14ac:dyDescent="0.2">
      <c r="A695" s="132" t="str">
        <f>IF(ISNUMBER($G695),INDEX(PlayerDetails!$B:$B,VLOOKUP(ResultsInput!D695,TeamDeclarations!$B$3:$J$418,6+$G695)),"")</f>
        <v/>
      </c>
      <c r="B695" s="132" t="str">
        <f>IF(ISNUMBER($G695),INDEX(PlayerDetails!$B:$B,VLOOKUP(ResultsInput!E695,TeamDeclarations!$B$3:$J$418,6+$G695)),"")</f>
        <v/>
      </c>
      <c r="C695" s="132" t="str">
        <f>IF(ISNUMBER($G695),VLOOKUP(ResultsInput!C695,ResultsInput!$I$3:$L$6,4,FALSE),"")</f>
        <v/>
      </c>
      <c r="D695" s="132" t="str">
        <f t="shared" si="10"/>
        <v/>
      </c>
      <c r="E695" s="132"/>
      <c r="F695" s="132"/>
      <c r="G695" s="133" t="str">
        <f>Pairings!B695</f>
        <v/>
      </c>
    </row>
    <row r="696" spans="1:7" x14ac:dyDescent="0.2">
      <c r="A696" s="132" t="str">
        <f>IF(ISNUMBER($G696),INDEX(PlayerDetails!$B:$B,VLOOKUP(ResultsInput!D696,TeamDeclarations!$B$3:$J$418,6+$G696)),"")</f>
        <v/>
      </c>
      <c r="B696" s="132" t="str">
        <f>IF(ISNUMBER($G696),INDEX(PlayerDetails!$B:$B,VLOOKUP(ResultsInput!E696,TeamDeclarations!$B$3:$J$418,6+$G696)),"")</f>
        <v/>
      </c>
      <c r="C696" s="132" t="str">
        <f>IF(ISNUMBER($G696),VLOOKUP(ResultsInput!C696,ResultsInput!$I$3:$L$6,4,FALSE),"")</f>
        <v/>
      </c>
      <c r="D696" s="132" t="str">
        <f t="shared" si="10"/>
        <v/>
      </c>
      <c r="E696" s="132"/>
      <c r="F696" s="132"/>
      <c r="G696" s="133" t="str">
        <f>Pairings!B696</f>
        <v/>
      </c>
    </row>
    <row r="697" spans="1:7" x14ac:dyDescent="0.2">
      <c r="A697" s="132" t="str">
        <f>IF(ISNUMBER($G697),INDEX(PlayerDetails!$B:$B,VLOOKUP(ResultsInput!D697,TeamDeclarations!$B$3:$J$418,6+$G697)),"")</f>
        <v/>
      </c>
      <c r="B697" s="132" t="str">
        <f>IF(ISNUMBER($G697),INDEX(PlayerDetails!$B:$B,VLOOKUP(ResultsInput!E697,TeamDeclarations!$B$3:$J$418,6+$G697)),"")</f>
        <v/>
      </c>
      <c r="C697" s="132" t="str">
        <f>IF(ISNUMBER($G697),VLOOKUP(ResultsInput!C697,ResultsInput!$I$3:$L$6,4,FALSE),"")</f>
        <v/>
      </c>
      <c r="D697" s="132" t="str">
        <f t="shared" si="10"/>
        <v/>
      </c>
      <c r="E697" s="132"/>
      <c r="F697" s="132"/>
      <c r="G697" s="133" t="str">
        <f>Pairings!B697</f>
        <v/>
      </c>
    </row>
    <row r="698" spans="1:7" x14ac:dyDescent="0.2">
      <c r="A698" s="132" t="str">
        <f>IF(ISNUMBER($G698),INDEX(PlayerDetails!$B:$B,VLOOKUP(ResultsInput!D698,TeamDeclarations!$B$3:$J$418,6+$G698)),"")</f>
        <v/>
      </c>
      <c r="B698" s="132" t="str">
        <f>IF(ISNUMBER($G698),INDEX(PlayerDetails!$B:$B,VLOOKUP(ResultsInput!E698,TeamDeclarations!$B$3:$J$418,6+$G698)),"")</f>
        <v/>
      </c>
      <c r="C698" s="132" t="str">
        <f>IF(ISNUMBER($G698),VLOOKUP(ResultsInput!C698,ResultsInput!$I$3:$L$6,4,FALSE),"")</f>
        <v/>
      </c>
      <c r="D698" s="132" t="str">
        <f t="shared" si="10"/>
        <v/>
      </c>
      <c r="E698" s="132"/>
      <c r="F698" s="132"/>
      <c r="G698" s="133" t="str">
        <f>Pairings!B698</f>
        <v/>
      </c>
    </row>
    <row r="699" spans="1:7" x14ac:dyDescent="0.2">
      <c r="A699" s="132" t="str">
        <f>IF(ISNUMBER($G699),INDEX(PlayerDetails!$B:$B,VLOOKUP(ResultsInput!D699,TeamDeclarations!$B$3:$J$418,6+$G699)),"")</f>
        <v/>
      </c>
      <c r="B699" s="132" t="str">
        <f>IF(ISNUMBER($G699),INDEX(PlayerDetails!$B:$B,VLOOKUP(ResultsInput!E699,TeamDeclarations!$B$3:$J$418,6+$G699)),"")</f>
        <v/>
      </c>
      <c r="C699" s="132" t="str">
        <f>IF(ISNUMBER($G699),VLOOKUP(ResultsInput!C699,ResultsInput!$I$3:$L$6,4,FALSE),"")</f>
        <v/>
      </c>
      <c r="D699" s="132" t="str">
        <f t="shared" si="10"/>
        <v/>
      </c>
      <c r="E699" s="132"/>
      <c r="F699" s="132"/>
      <c r="G699" s="133" t="str">
        <f>Pairings!B699</f>
        <v/>
      </c>
    </row>
    <row r="700" spans="1:7" x14ac:dyDescent="0.2">
      <c r="A700" s="132" t="str">
        <f>IF(ISNUMBER($G700),INDEX(PlayerDetails!$B:$B,VLOOKUP(ResultsInput!D700,TeamDeclarations!$B$3:$J$418,6+$G700)),"")</f>
        <v/>
      </c>
      <c r="B700" s="132" t="str">
        <f>IF(ISNUMBER($G700),INDEX(PlayerDetails!$B:$B,VLOOKUP(ResultsInput!E700,TeamDeclarations!$B$3:$J$418,6+$G700)),"")</f>
        <v/>
      </c>
      <c r="C700" s="132" t="str">
        <f>IF(ISNUMBER($G700),VLOOKUP(ResultsInput!C700,ResultsInput!$I$3:$L$6,4,FALSE),"")</f>
        <v/>
      </c>
      <c r="D700" s="132" t="str">
        <f t="shared" si="10"/>
        <v/>
      </c>
      <c r="E700" s="132"/>
      <c r="F700" s="132"/>
      <c r="G700" s="133" t="str">
        <f>Pairings!B700</f>
        <v/>
      </c>
    </row>
    <row r="701" spans="1:7" x14ac:dyDescent="0.2">
      <c r="A701" s="132" t="str">
        <f>IF(ISNUMBER($G701),INDEX(PlayerDetails!$B:$B,VLOOKUP(ResultsInput!D701,TeamDeclarations!$B$3:$J$418,6+$G701)),"")</f>
        <v/>
      </c>
      <c r="B701" s="132" t="str">
        <f>IF(ISNUMBER($G701),INDEX(PlayerDetails!$B:$B,VLOOKUP(ResultsInput!E701,TeamDeclarations!$B$3:$J$418,6+$G701)),"")</f>
        <v/>
      </c>
      <c r="C701" s="132" t="str">
        <f>IF(ISNUMBER($G701),VLOOKUP(ResultsInput!C701,ResultsInput!$I$3:$L$6,4,FALSE),"")</f>
        <v/>
      </c>
      <c r="D701" s="132" t="str">
        <f t="shared" si="10"/>
        <v/>
      </c>
      <c r="E701" s="132"/>
      <c r="F701" s="132"/>
      <c r="G701" s="133" t="str">
        <f>Pairings!B701</f>
        <v/>
      </c>
    </row>
    <row r="702" spans="1:7" x14ac:dyDescent="0.2">
      <c r="A702" s="132" t="str">
        <f>IF(ISNUMBER($G702),INDEX(PlayerDetails!$B:$B,VLOOKUP(ResultsInput!D702,TeamDeclarations!$B$3:$J$418,6+$G702)),"")</f>
        <v/>
      </c>
      <c r="B702" s="132" t="str">
        <f>IF(ISNUMBER($G702),INDEX(PlayerDetails!$B:$B,VLOOKUP(ResultsInput!E702,TeamDeclarations!$B$3:$J$418,6+$G702)),"")</f>
        <v/>
      </c>
      <c r="C702" s="132" t="str">
        <f>IF(ISNUMBER($G702),VLOOKUP(ResultsInput!C702,ResultsInput!$I$3:$L$6,4,FALSE),"")</f>
        <v/>
      </c>
      <c r="D702" s="132" t="str">
        <f t="shared" si="10"/>
        <v/>
      </c>
      <c r="E702" s="132"/>
      <c r="F702" s="132"/>
      <c r="G702" s="133" t="str">
        <f>Pairings!B702</f>
        <v/>
      </c>
    </row>
    <row r="703" spans="1:7" x14ac:dyDescent="0.2">
      <c r="A703" s="132" t="str">
        <f>IF(ISNUMBER($G703),INDEX(PlayerDetails!$B:$B,VLOOKUP(ResultsInput!D703,TeamDeclarations!$B$3:$J$418,6+$G703)),"")</f>
        <v/>
      </c>
      <c r="B703" s="132" t="str">
        <f>IF(ISNUMBER($G703),INDEX(PlayerDetails!$B:$B,VLOOKUP(ResultsInput!E703,TeamDeclarations!$B$3:$J$418,6+$G703)),"")</f>
        <v/>
      </c>
      <c r="C703" s="132" t="str">
        <f>IF(ISNUMBER($G703),VLOOKUP(ResultsInput!C703,ResultsInput!$I$3:$L$6,4,FALSE),"")</f>
        <v/>
      </c>
      <c r="D703" s="132" t="str">
        <f t="shared" si="10"/>
        <v/>
      </c>
      <c r="E703" s="132"/>
      <c r="F703" s="132"/>
      <c r="G703" s="133" t="str">
        <f>Pairings!B703</f>
        <v/>
      </c>
    </row>
    <row r="704" spans="1:7" x14ac:dyDescent="0.2">
      <c r="A704" s="132" t="str">
        <f>IF(ISNUMBER($G704),INDEX(PlayerDetails!$B:$B,VLOOKUP(ResultsInput!D704,TeamDeclarations!$B$3:$J$418,6+$G704)),"")</f>
        <v/>
      </c>
      <c r="B704" s="132" t="str">
        <f>IF(ISNUMBER($G704),INDEX(PlayerDetails!$B:$B,VLOOKUP(ResultsInput!E704,TeamDeclarations!$B$3:$J$418,6+$G704)),"")</f>
        <v/>
      </c>
      <c r="C704" s="132" t="str">
        <f>IF(ISNUMBER($G704),VLOOKUP(ResultsInput!C704,ResultsInput!$I$3:$L$6,4,FALSE),"")</f>
        <v/>
      </c>
      <c r="D704" s="132" t="str">
        <f t="shared" si="10"/>
        <v/>
      </c>
      <c r="E704" s="132"/>
      <c r="F704" s="132"/>
      <c r="G704" s="133" t="str">
        <f>Pairings!B704</f>
        <v/>
      </c>
    </row>
    <row r="705" spans="1:7" x14ac:dyDescent="0.2">
      <c r="A705" s="132" t="str">
        <f>IF(ISNUMBER($G705),INDEX(PlayerDetails!$B:$B,VLOOKUP(ResultsInput!D705,TeamDeclarations!$B$3:$J$418,6+$G705)),"")</f>
        <v/>
      </c>
      <c r="B705" s="132" t="str">
        <f>IF(ISNUMBER($G705),INDEX(PlayerDetails!$B:$B,VLOOKUP(ResultsInput!E705,TeamDeclarations!$B$3:$J$418,6+$G705)),"")</f>
        <v/>
      </c>
      <c r="C705" s="132" t="str">
        <f>IF(ISNUMBER($G705),VLOOKUP(ResultsInput!C705,ResultsInput!$I$3:$L$6,4,FALSE),"")</f>
        <v/>
      </c>
      <c r="D705" s="132" t="str">
        <f t="shared" si="10"/>
        <v/>
      </c>
      <c r="E705" s="132"/>
      <c r="F705" s="132"/>
      <c r="G705" s="133" t="str">
        <f>Pairings!B705</f>
        <v/>
      </c>
    </row>
    <row r="706" spans="1:7" x14ac:dyDescent="0.2">
      <c r="A706" s="132" t="str">
        <f>IF(ISNUMBER($G706),INDEX(PlayerDetails!$B:$B,VLOOKUP(ResultsInput!D706,TeamDeclarations!$B$3:$J$418,6+$G706)),"")</f>
        <v/>
      </c>
      <c r="B706" s="132" t="str">
        <f>IF(ISNUMBER($G706),INDEX(PlayerDetails!$B:$B,VLOOKUP(ResultsInput!E706,TeamDeclarations!$B$3:$J$418,6+$G706)),"")</f>
        <v/>
      </c>
      <c r="C706" s="132" t="str">
        <f>IF(ISNUMBER($G706),VLOOKUP(ResultsInput!C706,ResultsInput!$I$3:$L$6,4,FALSE),"")</f>
        <v/>
      </c>
      <c r="D706" s="132" t="str">
        <f t="shared" ref="D706:D769" si="11">IF(ISNUMBER($G706),"W","")</f>
        <v/>
      </c>
      <c r="E706" s="132"/>
      <c r="F706" s="132"/>
      <c r="G706" s="133" t="str">
        <f>Pairings!B706</f>
        <v/>
      </c>
    </row>
    <row r="707" spans="1:7" x14ac:dyDescent="0.2">
      <c r="A707" s="132" t="str">
        <f>IF(ISNUMBER($G707),INDEX(PlayerDetails!$B:$B,VLOOKUP(ResultsInput!D707,TeamDeclarations!$B$3:$J$418,6+$G707)),"")</f>
        <v/>
      </c>
      <c r="B707" s="132" t="str">
        <f>IF(ISNUMBER($G707),INDEX(PlayerDetails!$B:$B,VLOOKUP(ResultsInput!E707,TeamDeclarations!$B$3:$J$418,6+$G707)),"")</f>
        <v/>
      </c>
      <c r="C707" s="132" t="str">
        <f>IF(ISNUMBER($G707),VLOOKUP(ResultsInput!C707,ResultsInput!$I$3:$L$6,4,FALSE),"")</f>
        <v/>
      </c>
      <c r="D707" s="132" t="str">
        <f t="shared" si="11"/>
        <v/>
      </c>
      <c r="E707" s="132"/>
      <c r="F707" s="132"/>
      <c r="G707" s="133" t="str">
        <f>Pairings!B707</f>
        <v/>
      </c>
    </row>
    <row r="708" spans="1:7" x14ac:dyDescent="0.2">
      <c r="A708" s="132" t="str">
        <f>IF(ISNUMBER($G708),INDEX(PlayerDetails!$B:$B,VLOOKUP(ResultsInput!D708,TeamDeclarations!$B$3:$J$418,6+$G708)),"")</f>
        <v/>
      </c>
      <c r="B708" s="132" t="str">
        <f>IF(ISNUMBER($G708),INDEX(PlayerDetails!$B:$B,VLOOKUP(ResultsInput!E708,TeamDeclarations!$B$3:$J$418,6+$G708)),"")</f>
        <v/>
      </c>
      <c r="C708" s="132" t="str">
        <f>IF(ISNUMBER($G708),VLOOKUP(ResultsInput!C708,ResultsInput!$I$3:$L$6,4,FALSE),"")</f>
        <v/>
      </c>
      <c r="D708" s="132" t="str">
        <f t="shared" si="11"/>
        <v/>
      </c>
      <c r="E708" s="132"/>
      <c r="F708" s="132"/>
      <c r="G708" s="133" t="str">
        <f>Pairings!B708</f>
        <v/>
      </c>
    </row>
    <row r="709" spans="1:7" x14ac:dyDescent="0.2">
      <c r="A709" s="132" t="str">
        <f>IF(ISNUMBER($G709),INDEX(PlayerDetails!$B:$B,VLOOKUP(ResultsInput!D709,TeamDeclarations!$B$3:$J$418,6+$G709)),"")</f>
        <v/>
      </c>
      <c r="B709" s="132" t="str">
        <f>IF(ISNUMBER($G709),INDEX(PlayerDetails!$B:$B,VLOOKUP(ResultsInput!E709,TeamDeclarations!$B$3:$J$418,6+$G709)),"")</f>
        <v/>
      </c>
      <c r="C709" s="132" t="str">
        <f>IF(ISNUMBER($G709),VLOOKUP(ResultsInput!C709,ResultsInput!$I$3:$L$6,4,FALSE),"")</f>
        <v/>
      </c>
      <c r="D709" s="132" t="str">
        <f t="shared" si="11"/>
        <v/>
      </c>
      <c r="E709" s="132"/>
      <c r="F709" s="132"/>
      <c r="G709" s="133" t="str">
        <f>Pairings!B709</f>
        <v/>
      </c>
    </row>
    <row r="710" spans="1:7" x14ac:dyDescent="0.2">
      <c r="A710" s="132" t="str">
        <f>IF(ISNUMBER($G710),INDEX(PlayerDetails!$B:$B,VLOOKUP(ResultsInput!D710,TeamDeclarations!$B$3:$J$418,6+$G710)),"")</f>
        <v/>
      </c>
      <c r="B710" s="132" t="str">
        <f>IF(ISNUMBER($G710),INDEX(PlayerDetails!$B:$B,VLOOKUP(ResultsInput!E710,TeamDeclarations!$B$3:$J$418,6+$G710)),"")</f>
        <v/>
      </c>
      <c r="C710" s="132" t="str">
        <f>IF(ISNUMBER($G710),VLOOKUP(ResultsInput!C710,ResultsInput!$I$3:$L$6,4,FALSE),"")</f>
        <v/>
      </c>
      <c r="D710" s="132" t="str">
        <f t="shared" si="11"/>
        <v/>
      </c>
      <c r="E710" s="132"/>
      <c r="F710" s="132"/>
      <c r="G710" s="133" t="str">
        <f>Pairings!B710</f>
        <v/>
      </c>
    </row>
    <row r="711" spans="1:7" x14ac:dyDescent="0.2">
      <c r="A711" s="132" t="str">
        <f>IF(ISNUMBER($G711),INDEX(PlayerDetails!$B:$B,VLOOKUP(ResultsInput!D711,TeamDeclarations!$B$3:$J$418,6+$G711)),"")</f>
        <v/>
      </c>
      <c r="B711" s="132" t="str">
        <f>IF(ISNUMBER($G711),INDEX(PlayerDetails!$B:$B,VLOOKUP(ResultsInput!E711,TeamDeclarations!$B$3:$J$418,6+$G711)),"")</f>
        <v/>
      </c>
      <c r="C711" s="132" t="str">
        <f>IF(ISNUMBER($G711),VLOOKUP(ResultsInput!C711,ResultsInput!$I$3:$L$6,4,FALSE),"")</f>
        <v/>
      </c>
      <c r="D711" s="132" t="str">
        <f t="shared" si="11"/>
        <v/>
      </c>
      <c r="E711" s="132"/>
      <c r="F711" s="132"/>
      <c r="G711" s="133" t="str">
        <f>Pairings!B711</f>
        <v/>
      </c>
    </row>
    <row r="712" spans="1:7" x14ac:dyDescent="0.2">
      <c r="A712" s="132" t="str">
        <f>IF(ISNUMBER($G712),INDEX(PlayerDetails!$B:$B,VLOOKUP(ResultsInput!D712,TeamDeclarations!$B$3:$J$418,6+$G712)),"")</f>
        <v/>
      </c>
      <c r="B712" s="132" t="str">
        <f>IF(ISNUMBER($G712),INDEX(PlayerDetails!$B:$B,VLOOKUP(ResultsInput!E712,TeamDeclarations!$B$3:$J$418,6+$G712)),"")</f>
        <v/>
      </c>
      <c r="C712" s="132" t="str">
        <f>IF(ISNUMBER($G712),VLOOKUP(ResultsInput!C712,ResultsInput!$I$3:$L$6,4,FALSE),"")</f>
        <v/>
      </c>
      <c r="D712" s="132" t="str">
        <f t="shared" si="11"/>
        <v/>
      </c>
      <c r="E712" s="132"/>
      <c r="F712" s="132"/>
      <c r="G712" s="133" t="str">
        <f>Pairings!B712</f>
        <v/>
      </c>
    </row>
    <row r="713" spans="1:7" x14ac:dyDescent="0.2">
      <c r="A713" s="132" t="str">
        <f>IF(ISNUMBER($G713),INDEX(PlayerDetails!$B:$B,VLOOKUP(ResultsInput!D713,TeamDeclarations!$B$3:$J$418,6+$G713)),"")</f>
        <v/>
      </c>
      <c r="B713" s="132" t="str">
        <f>IF(ISNUMBER($G713),INDEX(PlayerDetails!$B:$B,VLOOKUP(ResultsInput!E713,TeamDeclarations!$B$3:$J$418,6+$G713)),"")</f>
        <v/>
      </c>
      <c r="C713" s="132" t="str">
        <f>IF(ISNUMBER($G713),VLOOKUP(ResultsInput!C713,ResultsInput!$I$3:$L$6,4,FALSE),"")</f>
        <v/>
      </c>
      <c r="D713" s="132" t="str">
        <f t="shared" si="11"/>
        <v/>
      </c>
      <c r="E713" s="132"/>
      <c r="F713" s="132"/>
      <c r="G713" s="133" t="str">
        <f>Pairings!B713</f>
        <v/>
      </c>
    </row>
    <row r="714" spans="1:7" x14ac:dyDescent="0.2">
      <c r="A714" s="132" t="str">
        <f>IF(ISNUMBER($G714),INDEX(PlayerDetails!$B:$B,VLOOKUP(ResultsInput!D714,TeamDeclarations!$B$3:$J$418,6+$G714)),"")</f>
        <v/>
      </c>
      <c r="B714" s="132" t="str">
        <f>IF(ISNUMBER($G714),INDEX(PlayerDetails!$B:$B,VLOOKUP(ResultsInput!E714,TeamDeclarations!$B$3:$J$418,6+$G714)),"")</f>
        <v/>
      </c>
      <c r="C714" s="132" t="str">
        <f>IF(ISNUMBER($G714),VLOOKUP(ResultsInput!C714,ResultsInput!$I$3:$L$6,4,FALSE),"")</f>
        <v/>
      </c>
      <c r="D714" s="132" t="str">
        <f t="shared" si="11"/>
        <v/>
      </c>
      <c r="E714" s="132"/>
      <c r="F714" s="132"/>
      <c r="G714" s="133" t="str">
        <f>Pairings!B714</f>
        <v/>
      </c>
    </row>
    <row r="715" spans="1:7" x14ac:dyDescent="0.2">
      <c r="A715" s="132" t="str">
        <f>IF(ISNUMBER($G715),INDEX(PlayerDetails!$B:$B,VLOOKUP(ResultsInput!D715,TeamDeclarations!$B$3:$J$418,6+$G715)),"")</f>
        <v/>
      </c>
      <c r="B715" s="132" t="str">
        <f>IF(ISNUMBER($G715),INDEX(PlayerDetails!$B:$B,VLOOKUP(ResultsInput!E715,TeamDeclarations!$B$3:$J$418,6+$G715)),"")</f>
        <v/>
      </c>
      <c r="C715" s="132" t="str">
        <f>IF(ISNUMBER($G715),VLOOKUP(ResultsInput!C715,ResultsInput!$I$3:$L$6,4,FALSE),"")</f>
        <v/>
      </c>
      <c r="D715" s="132" t="str">
        <f t="shared" si="11"/>
        <v/>
      </c>
      <c r="E715" s="132"/>
      <c r="F715" s="132"/>
      <c r="G715" s="133" t="str">
        <f>Pairings!B715</f>
        <v/>
      </c>
    </row>
    <row r="716" spans="1:7" x14ac:dyDescent="0.2">
      <c r="A716" s="132" t="str">
        <f>IF(ISNUMBER($G716),INDEX(PlayerDetails!$B:$B,VLOOKUP(ResultsInput!D716,TeamDeclarations!$B$3:$J$418,6+$G716)),"")</f>
        <v/>
      </c>
      <c r="B716" s="132" t="str">
        <f>IF(ISNUMBER($G716),INDEX(PlayerDetails!$B:$B,VLOOKUP(ResultsInput!E716,TeamDeclarations!$B$3:$J$418,6+$G716)),"")</f>
        <v/>
      </c>
      <c r="C716" s="132" t="str">
        <f>IF(ISNUMBER($G716),VLOOKUP(ResultsInput!C716,ResultsInput!$I$3:$L$6,4,FALSE),"")</f>
        <v/>
      </c>
      <c r="D716" s="132" t="str">
        <f t="shared" si="11"/>
        <v/>
      </c>
      <c r="E716" s="132"/>
      <c r="F716" s="132"/>
      <c r="G716" s="133" t="str">
        <f>Pairings!B716</f>
        <v/>
      </c>
    </row>
    <row r="717" spans="1:7" x14ac:dyDescent="0.2">
      <c r="A717" s="132" t="str">
        <f>IF(ISNUMBER($G717),INDEX(PlayerDetails!$B:$B,VLOOKUP(ResultsInput!D717,TeamDeclarations!$B$3:$J$418,6+$G717)),"")</f>
        <v/>
      </c>
      <c r="B717" s="132" t="str">
        <f>IF(ISNUMBER($G717),INDEX(PlayerDetails!$B:$B,VLOOKUP(ResultsInput!E717,TeamDeclarations!$B$3:$J$418,6+$G717)),"")</f>
        <v/>
      </c>
      <c r="C717" s="132" t="str">
        <f>IF(ISNUMBER($G717),VLOOKUP(ResultsInput!C717,ResultsInput!$I$3:$L$6,4,FALSE),"")</f>
        <v/>
      </c>
      <c r="D717" s="132" t="str">
        <f t="shared" si="11"/>
        <v/>
      </c>
      <c r="E717" s="132"/>
      <c r="F717" s="132"/>
      <c r="G717" s="133" t="str">
        <f>Pairings!B717</f>
        <v/>
      </c>
    </row>
    <row r="718" spans="1:7" x14ac:dyDescent="0.2">
      <c r="A718" s="132" t="str">
        <f>IF(ISNUMBER($G718),INDEX(PlayerDetails!$B:$B,VLOOKUP(ResultsInput!D718,TeamDeclarations!$B$3:$J$418,6+$G718)),"")</f>
        <v/>
      </c>
      <c r="B718" s="132" t="str">
        <f>IF(ISNUMBER($G718),INDEX(PlayerDetails!$B:$B,VLOOKUP(ResultsInput!E718,TeamDeclarations!$B$3:$J$418,6+$G718)),"")</f>
        <v/>
      </c>
      <c r="C718" s="132" t="str">
        <f>IF(ISNUMBER($G718),VLOOKUP(ResultsInput!C718,ResultsInput!$I$3:$L$6,4,FALSE),"")</f>
        <v/>
      </c>
      <c r="D718" s="132" t="str">
        <f t="shared" si="11"/>
        <v/>
      </c>
      <c r="E718" s="132"/>
      <c r="F718" s="132"/>
      <c r="G718" s="133" t="str">
        <f>Pairings!B718</f>
        <v/>
      </c>
    </row>
    <row r="719" spans="1:7" x14ac:dyDescent="0.2">
      <c r="A719" s="132" t="str">
        <f>IF(ISNUMBER($G719),INDEX(PlayerDetails!$B:$B,VLOOKUP(ResultsInput!D719,TeamDeclarations!$B$3:$J$418,6+$G719)),"")</f>
        <v/>
      </c>
      <c r="B719" s="132" t="str">
        <f>IF(ISNUMBER($G719),INDEX(PlayerDetails!$B:$B,VLOOKUP(ResultsInput!E719,TeamDeclarations!$B$3:$J$418,6+$G719)),"")</f>
        <v/>
      </c>
      <c r="C719" s="132" t="str">
        <f>IF(ISNUMBER($G719),VLOOKUP(ResultsInput!C719,ResultsInput!$I$3:$L$6,4,FALSE),"")</f>
        <v/>
      </c>
      <c r="D719" s="132" t="str">
        <f t="shared" si="11"/>
        <v/>
      </c>
      <c r="E719" s="132"/>
      <c r="F719" s="132"/>
      <c r="G719" s="133" t="str">
        <f>Pairings!B719</f>
        <v/>
      </c>
    </row>
    <row r="720" spans="1:7" x14ac:dyDescent="0.2">
      <c r="A720" s="132" t="str">
        <f>IF(ISNUMBER($G720),INDEX(PlayerDetails!$B:$B,VLOOKUP(ResultsInput!D720,TeamDeclarations!$B$3:$J$418,6+$G720)),"")</f>
        <v/>
      </c>
      <c r="B720" s="132" t="str">
        <f>IF(ISNUMBER($G720),INDEX(PlayerDetails!$B:$B,VLOOKUP(ResultsInput!E720,TeamDeclarations!$B$3:$J$418,6+$G720)),"")</f>
        <v/>
      </c>
      <c r="C720" s="132" t="str">
        <f>IF(ISNUMBER($G720),VLOOKUP(ResultsInput!C720,ResultsInput!$I$3:$L$6,4,FALSE),"")</f>
        <v/>
      </c>
      <c r="D720" s="132" t="str">
        <f t="shared" si="11"/>
        <v/>
      </c>
      <c r="E720" s="132"/>
      <c r="F720" s="132"/>
      <c r="G720" s="133" t="str">
        <f>Pairings!B720</f>
        <v/>
      </c>
    </row>
    <row r="721" spans="1:7" x14ac:dyDescent="0.2">
      <c r="A721" s="132" t="str">
        <f>IF(ISNUMBER($G721),INDEX(PlayerDetails!$B:$B,VLOOKUP(ResultsInput!D721,TeamDeclarations!$B$3:$J$418,6+$G721)),"")</f>
        <v/>
      </c>
      <c r="B721" s="132" t="str">
        <f>IF(ISNUMBER($G721),INDEX(PlayerDetails!$B:$B,VLOOKUP(ResultsInput!E721,TeamDeclarations!$B$3:$J$418,6+$G721)),"")</f>
        <v/>
      </c>
      <c r="C721" s="132" t="str">
        <f>IF(ISNUMBER($G721),VLOOKUP(ResultsInput!C721,ResultsInput!$I$3:$L$6,4,FALSE),"")</f>
        <v/>
      </c>
      <c r="D721" s="132" t="str">
        <f t="shared" si="11"/>
        <v/>
      </c>
      <c r="E721" s="132"/>
      <c r="F721" s="132"/>
      <c r="G721" s="133" t="str">
        <f>Pairings!B721</f>
        <v/>
      </c>
    </row>
    <row r="722" spans="1:7" x14ac:dyDescent="0.2">
      <c r="A722" s="132" t="str">
        <f>IF(ISNUMBER($G722),INDEX(PlayerDetails!$B:$B,VLOOKUP(ResultsInput!D722,TeamDeclarations!$B$3:$J$418,6+$G722)),"")</f>
        <v/>
      </c>
      <c r="B722" s="132" t="str">
        <f>IF(ISNUMBER($G722),INDEX(PlayerDetails!$B:$B,VLOOKUP(ResultsInput!E722,TeamDeclarations!$B$3:$J$418,6+$G722)),"")</f>
        <v/>
      </c>
      <c r="C722" s="132" t="str">
        <f>IF(ISNUMBER($G722),VLOOKUP(ResultsInput!C722,ResultsInput!$I$3:$L$6,4,FALSE),"")</f>
        <v/>
      </c>
      <c r="D722" s="132" t="str">
        <f t="shared" si="11"/>
        <v/>
      </c>
      <c r="E722" s="132"/>
      <c r="F722" s="132"/>
      <c r="G722" s="133" t="str">
        <f>Pairings!B722</f>
        <v/>
      </c>
    </row>
    <row r="723" spans="1:7" x14ac:dyDescent="0.2">
      <c r="A723" s="132" t="str">
        <f>IF(ISNUMBER($G723),INDEX(PlayerDetails!$B:$B,VLOOKUP(ResultsInput!D723,TeamDeclarations!$B$3:$J$418,6+$G723)),"")</f>
        <v/>
      </c>
      <c r="B723" s="132" t="str">
        <f>IF(ISNUMBER($G723),INDEX(PlayerDetails!$B:$B,VLOOKUP(ResultsInput!E723,TeamDeclarations!$B$3:$J$418,6+$G723)),"")</f>
        <v/>
      </c>
      <c r="C723" s="132" t="str">
        <f>IF(ISNUMBER($G723),VLOOKUP(ResultsInput!C723,ResultsInput!$I$3:$L$6,4,FALSE),"")</f>
        <v/>
      </c>
      <c r="D723" s="132" t="str">
        <f t="shared" si="11"/>
        <v/>
      </c>
      <c r="E723" s="132"/>
      <c r="F723" s="132"/>
      <c r="G723" s="133" t="str">
        <f>Pairings!B723</f>
        <v/>
      </c>
    </row>
    <row r="724" spans="1:7" x14ac:dyDescent="0.2">
      <c r="A724" s="132" t="str">
        <f>IF(ISNUMBER($G724),INDEX(PlayerDetails!$B:$B,VLOOKUP(ResultsInput!D724,TeamDeclarations!$B$3:$J$418,6+$G724)),"")</f>
        <v/>
      </c>
      <c r="B724" s="132" t="str">
        <f>IF(ISNUMBER($G724),INDEX(PlayerDetails!$B:$B,VLOOKUP(ResultsInput!E724,TeamDeclarations!$B$3:$J$418,6+$G724)),"")</f>
        <v/>
      </c>
      <c r="C724" s="132" t="str">
        <f>IF(ISNUMBER($G724),VLOOKUP(ResultsInput!C724,ResultsInput!$I$3:$L$6,4,FALSE),"")</f>
        <v/>
      </c>
      <c r="D724" s="132" t="str">
        <f t="shared" si="11"/>
        <v/>
      </c>
      <c r="E724" s="132"/>
      <c r="F724" s="132"/>
      <c r="G724" s="133" t="str">
        <f>Pairings!B724</f>
        <v/>
      </c>
    </row>
    <row r="725" spans="1:7" x14ac:dyDescent="0.2">
      <c r="A725" s="132" t="str">
        <f>IF(ISNUMBER($G725),INDEX(PlayerDetails!$B:$B,VLOOKUP(ResultsInput!D725,TeamDeclarations!$B$3:$J$418,6+$G725)),"")</f>
        <v/>
      </c>
      <c r="B725" s="132" t="str">
        <f>IF(ISNUMBER($G725),INDEX(PlayerDetails!$B:$B,VLOOKUP(ResultsInput!E725,TeamDeclarations!$B$3:$J$418,6+$G725)),"")</f>
        <v/>
      </c>
      <c r="C725" s="132" t="str">
        <f>IF(ISNUMBER($G725),VLOOKUP(ResultsInput!C725,ResultsInput!$I$3:$L$6,4,FALSE),"")</f>
        <v/>
      </c>
      <c r="D725" s="132" t="str">
        <f t="shared" si="11"/>
        <v/>
      </c>
      <c r="E725" s="132"/>
      <c r="F725" s="132"/>
      <c r="G725" s="133" t="str">
        <f>Pairings!B725</f>
        <v/>
      </c>
    </row>
    <row r="726" spans="1:7" x14ac:dyDescent="0.2">
      <c r="A726" s="132" t="str">
        <f>IF(ISNUMBER($G726),INDEX(PlayerDetails!$B:$B,VLOOKUP(ResultsInput!D726,TeamDeclarations!$B$3:$J$418,6+$G726)),"")</f>
        <v/>
      </c>
      <c r="B726" s="132" t="str">
        <f>IF(ISNUMBER($G726),INDEX(PlayerDetails!$B:$B,VLOOKUP(ResultsInput!E726,TeamDeclarations!$B$3:$J$418,6+$G726)),"")</f>
        <v/>
      </c>
      <c r="C726" s="132" t="str">
        <f>IF(ISNUMBER($G726),VLOOKUP(ResultsInput!C726,ResultsInput!$I$3:$L$6,4,FALSE),"")</f>
        <v/>
      </c>
      <c r="D726" s="132" t="str">
        <f t="shared" si="11"/>
        <v/>
      </c>
      <c r="E726" s="132"/>
      <c r="F726" s="132"/>
      <c r="G726" s="133" t="str">
        <f>Pairings!B726</f>
        <v/>
      </c>
    </row>
    <row r="727" spans="1:7" x14ac:dyDescent="0.2">
      <c r="A727" s="132" t="str">
        <f>IF(ISNUMBER($G727),INDEX(PlayerDetails!$B:$B,VLOOKUP(ResultsInput!D727,TeamDeclarations!$B$3:$J$418,6+$G727)),"")</f>
        <v/>
      </c>
      <c r="B727" s="132" t="str">
        <f>IF(ISNUMBER($G727),INDEX(PlayerDetails!$B:$B,VLOOKUP(ResultsInput!E727,TeamDeclarations!$B$3:$J$418,6+$G727)),"")</f>
        <v/>
      </c>
      <c r="C727" s="132" t="str">
        <f>IF(ISNUMBER($G727),VLOOKUP(ResultsInput!C727,ResultsInput!$I$3:$L$6,4,FALSE),"")</f>
        <v/>
      </c>
      <c r="D727" s="132" t="str">
        <f t="shared" si="11"/>
        <v/>
      </c>
      <c r="E727" s="132"/>
      <c r="F727" s="132"/>
      <c r="G727" s="133" t="str">
        <f>Pairings!B727</f>
        <v/>
      </c>
    </row>
    <row r="728" spans="1:7" x14ac:dyDescent="0.2">
      <c r="A728" s="132" t="str">
        <f>IF(ISNUMBER($G728),INDEX(PlayerDetails!$B:$B,VLOOKUP(ResultsInput!D728,TeamDeclarations!$B$3:$J$418,6+$G728)),"")</f>
        <v/>
      </c>
      <c r="B728" s="132" t="str">
        <f>IF(ISNUMBER($G728),INDEX(PlayerDetails!$B:$B,VLOOKUP(ResultsInput!E728,TeamDeclarations!$B$3:$J$418,6+$G728)),"")</f>
        <v/>
      </c>
      <c r="C728" s="132" t="str">
        <f>IF(ISNUMBER($G728),VLOOKUP(ResultsInput!C728,ResultsInput!$I$3:$L$6,4,FALSE),"")</f>
        <v/>
      </c>
      <c r="D728" s="132" t="str">
        <f t="shared" si="11"/>
        <v/>
      </c>
      <c r="E728" s="132"/>
      <c r="F728" s="132"/>
      <c r="G728" s="133" t="str">
        <f>Pairings!B728</f>
        <v/>
      </c>
    </row>
    <row r="729" spans="1:7" x14ac:dyDescent="0.2">
      <c r="A729" s="132" t="str">
        <f>IF(ISNUMBER($G729),INDEX(PlayerDetails!$B:$B,VLOOKUP(ResultsInput!D729,TeamDeclarations!$B$3:$J$418,6+$G729)),"")</f>
        <v/>
      </c>
      <c r="B729" s="132" t="str">
        <f>IF(ISNUMBER($G729),INDEX(PlayerDetails!$B:$B,VLOOKUP(ResultsInput!E729,TeamDeclarations!$B$3:$J$418,6+$G729)),"")</f>
        <v/>
      </c>
      <c r="C729" s="132" t="str">
        <f>IF(ISNUMBER($G729),VLOOKUP(ResultsInput!C729,ResultsInput!$I$3:$L$6,4,FALSE),"")</f>
        <v/>
      </c>
      <c r="D729" s="132" t="str">
        <f t="shared" si="11"/>
        <v/>
      </c>
      <c r="E729" s="132"/>
      <c r="F729" s="132"/>
      <c r="G729" s="133" t="str">
        <f>Pairings!B729</f>
        <v/>
      </c>
    </row>
    <row r="730" spans="1:7" x14ac:dyDescent="0.2">
      <c r="A730" s="132" t="str">
        <f>IF(ISNUMBER($G730),INDEX(PlayerDetails!$B:$B,VLOOKUP(ResultsInput!D730,TeamDeclarations!$B$3:$J$418,6+$G730)),"")</f>
        <v/>
      </c>
      <c r="B730" s="132" t="str">
        <f>IF(ISNUMBER($G730),INDEX(PlayerDetails!$B:$B,VLOOKUP(ResultsInput!E730,TeamDeclarations!$B$3:$J$418,6+$G730)),"")</f>
        <v/>
      </c>
      <c r="C730" s="132" t="str">
        <f>IF(ISNUMBER($G730),VLOOKUP(ResultsInput!C730,ResultsInput!$I$3:$L$6,4,FALSE),"")</f>
        <v/>
      </c>
      <c r="D730" s="132" t="str">
        <f t="shared" si="11"/>
        <v/>
      </c>
      <c r="E730" s="132"/>
      <c r="F730" s="132"/>
      <c r="G730" s="133" t="str">
        <f>Pairings!B730</f>
        <v/>
      </c>
    </row>
    <row r="731" spans="1:7" x14ac:dyDescent="0.2">
      <c r="A731" s="132" t="str">
        <f>IF(ISNUMBER($G731),INDEX(PlayerDetails!$B:$B,VLOOKUP(ResultsInput!D731,TeamDeclarations!$B$3:$J$418,6+$G731)),"")</f>
        <v/>
      </c>
      <c r="B731" s="132" t="str">
        <f>IF(ISNUMBER($G731),INDEX(PlayerDetails!$B:$B,VLOOKUP(ResultsInput!E731,TeamDeclarations!$B$3:$J$418,6+$G731)),"")</f>
        <v/>
      </c>
      <c r="C731" s="132" t="str">
        <f>IF(ISNUMBER($G731),VLOOKUP(ResultsInput!C731,ResultsInput!$I$3:$L$6,4,FALSE),"")</f>
        <v/>
      </c>
      <c r="D731" s="132" t="str">
        <f t="shared" si="11"/>
        <v/>
      </c>
      <c r="E731" s="132"/>
      <c r="F731" s="132"/>
      <c r="G731" s="133" t="str">
        <f>Pairings!B731</f>
        <v/>
      </c>
    </row>
    <row r="732" spans="1:7" x14ac:dyDescent="0.2">
      <c r="A732" s="132" t="str">
        <f>IF(ISNUMBER($G732),INDEX(PlayerDetails!$B:$B,VLOOKUP(ResultsInput!D732,TeamDeclarations!$B$3:$J$418,6+$G732)),"")</f>
        <v/>
      </c>
      <c r="B732" s="132" t="str">
        <f>IF(ISNUMBER($G732),INDEX(PlayerDetails!$B:$B,VLOOKUP(ResultsInput!E732,TeamDeclarations!$B$3:$J$418,6+$G732)),"")</f>
        <v/>
      </c>
      <c r="C732" s="132" t="str">
        <f>IF(ISNUMBER($G732),VLOOKUP(ResultsInput!C732,ResultsInput!$I$3:$L$6,4,FALSE),"")</f>
        <v/>
      </c>
      <c r="D732" s="132" t="str">
        <f t="shared" si="11"/>
        <v/>
      </c>
      <c r="E732" s="132"/>
      <c r="F732" s="132"/>
      <c r="G732" s="133" t="str">
        <f>Pairings!B732</f>
        <v/>
      </c>
    </row>
    <row r="733" spans="1:7" x14ac:dyDescent="0.2">
      <c r="A733" s="132" t="str">
        <f>IF(ISNUMBER($G733),INDEX(PlayerDetails!$B:$B,VLOOKUP(ResultsInput!D733,TeamDeclarations!$B$3:$J$418,6+$G733)),"")</f>
        <v/>
      </c>
      <c r="B733" s="132" t="str">
        <f>IF(ISNUMBER($G733),INDEX(PlayerDetails!$B:$B,VLOOKUP(ResultsInput!E733,TeamDeclarations!$B$3:$J$418,6+$G733)),"")</f>
        <v/>
      </c>
      <c r="C733" s="132" t="str">
        <f>IF(ISNUMBER($G733),VLOOKUP(ResultsInput!C733,ResultsInput!$I$3:$L$6,4,FALSE),"")</f>
        <v/>
      </c>
      <c r="D733" s="132" t="str">
        <f t="shared" si="11"/>
        <v/>
      </c>
      <c r="E733" s="132"/>
      <c r="F733" s="132"/>
      <c r="G733" s="133" t="str">
        <f>Pairings!B733</f>
        <v/>
      </c>
    </row>
    <row r="734" spans="1:7" x14ac:dyDescent="0.2">
      <c r="A734" s="132" t="str">
        <f>IF(ISNUMBER($G734),INDEX(PlayerDetails!$B:$B,VLOOKUP(ResultsInput!D734,TeamDeclarations!$B$3:$J$418,6+$G734)),"")</f>
        <v/>
      </c>
      <c r="B734" s="132" t="str">
        <f>IF(ISNUMBER($G734),INDEX(PlayerDetails!$B:$B,VLOOKUP(ResultsInput!E734,TeamDeclarations!$B$3:$J$418,6+$G734)),"")</f>
        <v/>
      </c>
      <c r="C734" s="132" t="str">
        <f>IF(ISNUMBER($G734),VLOOKUP(ResultsInput!C734,ResultsInput!$I$3:$L$6,4,FALSE),"")</f>
        <v/>
      </c>
      <c r="D734" s="132" t="str">
        <f t="shared" si="11"/>
        <v/>
      </c>
      <c r="E734" s="132"/>
      <c r="F734" s="132"/>
      <c r="G734" s="133" t="str">
        <f>Pairings!B734</f>
        <v/>
      </c>
    </row>
    <row r="735" spans="1:7" x14ac:dyDescent="0.2">
      <c r="A735" s="132" t="str">
        <f>IF(ISNUMBER($G735),INDEX(PlayerDetails!$B:$B,VLOOKUP(ResultsInput!D735,TeamDeclarations!$B$3:$J$418,6+$G735)),"")</f>
        <v/>
      </c>
      <c r="B735" s="132" t="str">
        <f>IF(ISNUMBER($G735),INDEX(PlayerDetails!$B:$B,VLOOKUP(ResultsInput!E735,TeamDeclarations!$B$3:$J$418,6+$G735)),"")</f>
        <v/>
      </c>
      <c r="C735" s="132" t="str">
        <f>IF(ISNUMBER($G735),VLOOKUP(ResultsInput!C735,ResultsInput!$I$3:$L$6,4,FALSE),"")</f>
        <v/>
      </c>
      <c r="D735" s="132" t="str">
        <f t="shared" si="11"/>
        <v/>
      </c>
      <c r="E735" s="132"/>
      <c r="F735" s="132"/>
      <c r="G735" s="133" t="str">
        <f>Pairings!B735</f>
        <v/>
      </c>
    </row>
    <row r="736" spans="1:7" x14ac:dyDescent="0.2">
      <c r="A736" s="132" t="str">
        <f>IF(ISNUMBER($G736),INDEX(PlayerDetails!$B:$B,VLOOKUP(ResultsInput!D736,TeamDeclarations!$B$3:$J$418,6+$G736)),"")</f>
        <v/>
      </c>
      <c r="B736" s="132" t="str">
        <f>IF(ISNUMBER($G736),INDEX(PlayerDetails!$B:$B,VLOOKUP(ResultsInput!E736,TeamDeclarations!$B$3:$J$418,6+$G736)),"")</f>
        <v/>
      </c>
      <c r="C736" s="132" t="str">
        <f>IF(ISNUMBER($G736),VLOOKUP(ResultsInput!C736,ResultsInput!$I$3:$L$6,4,FALSE),"")</f>
        <v/>
      </c>
      <c r="D736" s="132" t="str">
        <f t="shared" si="11"/>
        <v/>
      </c>
      <c r="E736" s="132"/>
      <c r="F736" s="132"/>
      <c r="G736" s="133" t="str">
        <f>Pairings!B736</f>
        <v/>
      </c>
    </row>
    <row r="737" spans="1:7" x14ac:dyDescent="0.2">
      <c r="A737" s="132" t="str">
        <f>IF(ISNUMBER($G737),INDEX(PlayerDetails!$B:$B,VLOOKUP(ResultsInput!D737,TeamDeclarations!$B$3:$J$418,6+$G737)),"")</f>
        <v/>
      </c>
      <c r="B737" s="132" t="str">
        <f>IF(ISNUMBER($G737),INDEX(PlayerDetails!$B:$B,VLOOKUP(ResultsInput!E737,TeamDeclarations!$B$3:$J$418,6+$G737)),"")</f>
        <v/>
      </c>
      <c r="C737" s="132" t="str">
        <f>IF(ISNUMBER($G737),VLOOKUP(ResultsInput!C737,ResultsInput!$I$3:$L$6,4,FALSE),"")</f>
        <v/>
      </c>
      <c r="D737" s="132" t="str">
        <f t="shared" si="11"/>
        <v/>
      </c>
      <c r="E737" s="132"/>
      <c r="F737" s="132"/>
      <c r="G737" s="133" t="str">
        <f>Pairings!B737</f>
        <v/>
      </c>
    </row>
    <row r="738" spans="1:7" x14ac:dyDescent="0.2">
      <c r="A738" s="132" t="str">
        <f>IF(ISNUMBER($G738),INDEX(PlayerDetails!$B:$B,VLOOKUP(ResultsInput!D738,TeamDeclarations!$B$3:$J$418,6+$G738)),"")</f>
        <v/>
      </c>
      <c r="B738" s="132" t="str">
        <f>IF(ISNUMBER($G738),INDEX(PlayerDetails!$B:$B,VLOOKUP(ResultsInput!E738,TeamDeclarations!$B$3:$J$418,6+$G738)),"")</f>
        <v/>
      </c>
      <c r="C738" s="132" t="str">
        <f>IF(ISNUMBER($G738),VLOOKUP(ResultsInput!C738,ResultsInput!$I$3:$L$6,4,FALSE),"")</f>
        <v/>
      </c>
      <c r="D738" s="132" t="str">
        <f t="shared" si="11"/>
        <v/>
      </c>
      <c r="E738" s="132"/>
      <c r="F738" s="132"/>
      <c r="G738" s="133" t="str">
        <f>Pairings!B738</f>
        <v/>
      </c>
    </row>
    <row r="739" spans="1:7" x14ac:dyDescent="0.2">
      <c r="A739" s="132" t="str">
        <f>IF(ISNUMBER($G739),INDEX(PlayerDetails!$B:$B,VLOOKUP(ResultsInput!D739,TeamDeclarations!$B$3:$J$418,6+$G739)),"")</f>
        <v/>
      </c>
      <c r="B739" s="132" t="str">
        <f>IF(ISNUMBER($G739),INDEX(PlayerDetails!$B:$B,VLOOKUP(ResultsInput!E739,TeamDeclarations!$B$3:$J$418,6+$G739)),"")</f>
        <v/>
      </c>
      <c r="C739" s="132" t="str">
        <f>IF(ISNUMBER($G739),VLOOKUP(ResultsInput!C739,ResultsInput!$I$3:$L$6,4,FALSE),"")</f>
        <v/>
      </c>
      <c r="D739" s="132" t="str">
        <f t="shared" si="11"/>
        <v/>
      </c>
      <c r="E739" s="132"/>
      <c r="F739" s="132"/>
      <c r="G739" s="133" t="str">
        <f>Pairings!B739</f>
        <v/>
      </c>
    </row>
    <row r="740" spans="1:7" x14ac:dyDescent="0.2">
      <c r="A740" s="132" t="str">
        <f>IF(ISNUMBER($G740),INDEX(PlayerDetails!$B:$B,VLOOKUP(ResultsInput!D740,TeamDeclarations!$B$3:$J$418,6+$G740)),"")</f>
        <v/>
      </c>
      <c r="B740" s="132" t="str">
        <f>IF(ISNUMBER($G740),INDEX(PlayerDetails!$B:$B,VLOOKUP(ResultsInput!E740,TeamDeclarations!$B$3:$J$418,6+$G740)),"")</f>
        <v/>
      </c>
      <c r="C740" s="132" t="str">
        <f>IF(ISNUMBER($G740),VLOOKUP(ResultsInput!C740,ResultsInput!$I$3:$L$6,4,FALSE),"")</f>
        <v/>
      </c>
      <c r="D740" s="132" t="str">
        <f t="shared" si="11"/>
        <v/>
      </c>
      <c r="E740" s="132"/>
      <c r="F740" s="132"/>
      <c r="G740" s="133" t="str">
        <f>Pairings!B740</f>
        <v/>
      </c>
    </row>
    <row r="741" spans="1:7" x14ac:dyDescent="0.2">
      <c r="A741" s="132" t="str">
        <f>IF(ISNUMBER($G741),INDEX(PlayerDetails!$B:$B,VLOOKUP(ResultsInput!D741,TeamDeclarations!$B$3:$J$418,6+$G741)),"")</f>
        <v/>
      </c>
      <c r="B741" s="132" t="str">
        <f>IF(ISNUMBER($G741),INDEX(PlayerDetails!$B:$B,VLOOKUP(ResultsInput!E741,TeamDeclarations!$B$3:$J$418,6+$G741)),"")</f>
        <v/>
      </c>
      <c r="C741" s="132" t="str">
        <f>IF(ISNUMBER($G741),VLOOKUP(ResultsInput!C741,ResultsInput!$I$3:$L$6,4,FALSE),"")</f>
        <v/>
      </c>
      <c r="D741" s="132" t="str">
        <f t="shared" si="11"/>
        <v/>
      </c>
      <c r="E741" s="132"/>
      <c r="F741" s="132"/>
      <c r="G741" s="133" t="str">
        <f>Pairings!B741</f>
        <v/>
      </c>
    </row>
    <row r="742" spans="1:7" x14ac:dyDescent="0.2">
      <c r="A742" s="132" t="str">
        <f>IF(ISNUMBER($G742),INDEX(PlayerDetails!$B:$B,VLOOKUP(ResultsInput!D742,TeamDeclarations!$B$3:$J$418,6+$G742)),"")</f>
        <v/>
      </c>
      <c r="B742" s="132" t="str">
        <f>IF(ISNUMBER($G742),INDEX(PlayerDetails!$B:$B,VLOOKUP(ResultsInput!E742,TeamDeclarations!$B$3:$J$418,6+$G742)),"")</f>
        <v/>
      </c>
      <c r="C742" s="132" t="str">
        <f>IF(ISNUMBER($G742),VLOOKUP(ResultsInput!C742,ResultsInput!$I$3:$L$6,4,FALSE),"")</f>
        <v/>
      </c>
      <c r="D742" s="132" t="str">
        <f t="shared" si="11"/>
        <v/>
      </c>
      <c r="E742" s="132"/>
      <c r="F742" s="132"/>
      <c r="G742" s="133" t="str">
        <f>Pairings!B742</f>
        <v/>
      </c>
    </row>
    <row r="743" spans="1:7" x14ac:dyDescent="0.2">
      <c r="A743" s="132" t="str">
        <f>IF(ISNUMBER($G743),INDEX(PlayerDetails!$B:$B,VLOOKUP(ResultsInput!D743,TeamDeclarations!$B$3:$J$418,6+$G743)),"")</f>
        <v/>
      </c>
      <c r="B743" s="132" t="str">
        <f>IF(ISNUMBER($G743),INDEX(PlayerDetails!$B:$B,VLOOKUP(ResultsInput!E743,TeamDeclarations!$B$3:$J$418,6+$G743)),"")</f>
        <v/>
      </c>
      <c r="C743" s="132" t="str">
        <f>IF(ISNUMBER($G743),VLOOKUP(ResultsInput!C743,ResultsInput!$I$3:$L$6,4,FALSE),"")</f>
        <v/>
      </c>
      <c r="D743" s="132" t="str">
        <f t="shared" si="11"/>
        <v/>
      </c>
      <c r="E743" s="132"/>
      <c r="F743" s="132"/>
      <c r="G743" s="133" t="str">
        <f>Pairings!B743</f>
        <v/>
      </c>
    </row>
    <row r="744" spans="1:7" x14ac:dyDescent="0.2">
      <c r="A744" s="132" t="str">
        <f>IF(ISNUMBER($G744),INDEX(PlayerDetails!$B:$B,VLOOKUP(ResultsInput!D744,TeamDeclarations!$B$3:$J$418,6+$G744)),"")</f>
        <v/>
      </c>
      <c r="B744" s="132" t="str">
        <f>IF(ISNUMBER($G744),INDEX(PlayerDetails!$B:$B,VLOOKUP(ResultsInput!E744,TeamDeclarations!$B$3:$J$418,6+$G744)),"")</f>
        <v/>
      </c>
      <c r="C744" s="132" t="str">
        <f>IF(ISNUMBER($G744),VLOOKUP(ResultsInput!C744,ResultsInput!$I$3:$L$6,4,FALSE),"")</f>
        <v/>
      </c>
      <c r="D744" s="132" t="str">
        <f t="shared" si="11"/>
        <v/>
      </c>
      <c r="E744" s="132"/>
      <c r="F744" s="132"/>
      <c r="G744" s="133" t="str">
        <f>Pairings!B744</f>
        <v/>
      </c>
    </row>
    <row r="745" spans="1:7" x14ac:dyDescent="0.2">
      <c r="A745" s="132" t="str">
        <f>IF(ISNUMBER($G745),INDEX(PlayerDetails!$B:$B,VLOOKUP(ResultsInput!D745,TeamDeclarations!$B$3:$J$418,6+$G745)),"")</f>
        <v/>
      </c>
      <c r="B745" s="132" t="str">
        <f>IF(ISNUMBER($G745),INDEX(PlayerDetails!$B:$B,VLOOKUP(ResultsInput!E745,TeamDeclarations!$B$3:$J$418,6+$G745)),"")</f>
        <v/>
      </c>
      <c r="C745" s="132" t="str">
        <f>IF(ISNUMBER($G745),VLOOKUP(ResultsInput!C745,ResultsInput!$I$3:$L$6,4,FALSE),"")</f>
        <v/>
      </c>
      <c r="D745" s="132" t="str">
        <f t="shared" si="11"/>
        <v/>
      </c>
      <c r="E745" s="132"/>
      <c r="F745" s="132"/>
      <c r="G745" s="133" t="str">
        <f>Pairings!B745</f>
        <v/>
      </c>
    </row>
    <row r="746" spans="1:7" x14ac:dyDescent="0.2">
      <c r="A746" s="132" t="str">
        <f>IF(ISNUMBER($G746),INDEX(PlayerDetails!$B:$B,VLOOKUP(ResultsInput!D746,TeamDeclarations!$B$3:$J$418,6+$G746)),"")</f>
        <v/>
      </c>
      <c r="B746" s="132" t="str">
        <f>IF(ISNUMBER($G746),INDEX(PlayerDetails!$B:$B,VLOOKUP(ResultsInput!E746,TeamDeclarations!$B$3:$J$418,6+$G746)),"")</f>
        <v/>
      </c>
      <c r="C746" s="132" t="str">
        <f>IF(ISNUMBER($G746),VLOOKUP(ResultsInput!C746,ResultsInput!$I$3:$L$6,4,FALSE),"")</f>
        <v/>
      </c>
      <c r="D746" s="132" t="str">
        <f t="shared" si="11"/>
        <v/>
      </c>
      <c r="E746" s="132"/>
      <c r="F746" s="132"/>
      <c r="G746" s="133" t="str">
        <f>Pairings!B746</f>
        <v/>
      </c>
    </row>
    <row r="747" spans="1:7" x14ac:dyDescent="0.2">
      <c r="A747" s="132" t="str">
        <f>IF(ISNUMBER($G747),INDEX(PlayerDetails!$B:$B,VLOOKUP(ResultsInput!D747,TeamDeclarations!$B$3:$J$418,6+$G747)),"")</f>
        <v/>
      </c>
      <c r="B747" s="132" t="str">
        <f>IF(ISNUMBER($G747),INDEX(PlayerDetails!$B:$B,VLOOKUP(ResultsInput!E747,TeamDeclarations!$B$3:$J$418,6+$G747)),"")</f>
        <v/>
      </c>
      <c r="C747" s="132" t="str">
        <f>IF(ISNUMBER($G747),VLOOKUP(ResultsInput!C747,ResultsInput!$I$3:$L$6,4,FALSE),"")</f>
        <v/>
      </c>
      <c r="D747" s="132" t="str">
        <f t="shared" si="11"/>
        <v/>
      </c>
      <c r="E747" s="132"/>
      <c r="F747" s="132"/>
      <c r="G747" s="133" t="str">
        <f>Pairings!B747</f>
        <v/>
      </c>
    </row>
    <row r="748" spans="1:7" x14ac:dyDescent="0.2">
      <c r="A748" s="132" t="str">
        <f>IF(ISNUMBER($G748),INDEX(PlayerDetails!$B:$B,VLOOKUP(ResultsInput!D748,TeamDeclarations!$B$3:$J$418,6+$G748)),"")</f>
        <v/>
      </c>
      <c r="B748" s="132" t="str">
        <f>IF(ISNUMBER($G748),INDEX(PlayerDetails!$B:$B,VLOOKUP(ResultsInput!E748,TeamDeclarations!$B$3:$J$418,6+$G748)),"")</f>
        <v/>
      </c>
      <c r="C748" s="132" t="str">
        <f>IF(ISNUMBER($G748),VLOOKUP(ResultsInput!C748,ResultsInput!$I$3:$L$6,4,FALSE),"")</f>
        <v/>
      </c>
      <c r="D748" s="132" t="str">
        <f t="shared" si="11"/>
        <v/>
      </c>
      <c r="E748" s="132"/>
      <c r="F748" s="132"/>
      <c r="G748" s="133" t="str">
        <f>Pairings!B748</f>
        <v/>
      </c>
    </row>
    <row r="749" spans="1:7" x14ac:dyDescent="0.2">
      <c r="A749" s="132" t="str">
        <f>IF(ISNUMBER($G749),INDEX(PlayerDetails!$B:$B,VLOOKUP(ResultsInput!D749,TeamDeclarations!$B$3:$J$418,6+$G749)),"")</f>
        <v/>
      </c>
      <c r="B749" s="132" t="str">
        <f>IF(ISNUMBER($G749),INDEX(PlayerDetails!$B:$B,VLOOKUP(ResultsInput!E749,TeamDeclarations!$B$3:$J$418,6+$G749)),"")</f>
        <v/>
      </c>
      <c r="C749" s="132" t="str">
        <f>IF(ISNUMBER($G749),VLOOKUP(ResultsInput!C749,ResultsInput!$I$3:$L$6,4,FALSE),"")</f>
        <v/>
      </c>
      <c r="D749" s="132" t="str">
        <f t="shared" si="11"/>
        <v/>
      </c>
      <c r="E749" s="132"/>
      <c r="F749" s="132"/>
      <c r="G749" s="133" t="str">
        <f>Pairings!B749</f>
        <v/>
      </c>
    </row>
    <row r="750" spans="1:7" x14ac:dyDescent="0.2">
      <c r="A750" s="132" t="str">
        <f>IF(ISNUMBER($G750),INDEX(PlayerDetails!$B:$B,VLOOKUP(ResultsInput!D750,TeamDeclarations!$B$3:$J$418,6+$G750)),"")</f>
        <v/>
      </c>
      <c r="B750" s="132" t="str">
        <f>IF(ISNUMBER($G750),INDEX(PlayerDetails!$B:$B,VLOOKUP(ResultsInput!E750,TeamDeclarations!$B$3:$J$418,6+$G750)),"")</f>
        <v/>
      </c>
      <c r="C750" s="132" t="str">
        <f>IF(ISNUMBER($G750),VLOOKUP(ResultsInput!C750,ResultsInput!$I$3:$L$6,4,FALSE),"")</f>
        <v/>
      </c>
      <c r="D750" s="132" t="str">
        <f t="shared" si="11"/>
        <v/>
      </c>
      <c r="E750" s="132"/>
      <c r="F750" s="132"/>
      <c r="G750" s="133" t="str">
        <f>Pairings!B750</f>
        <v/>
      </c>
    </row>
    <row r="751" spans="1:7" x14ac:dyDescent="0.2">
      <c r="A751" s="132" t="str">
        <f>IF(ISNUMBER($G751),INDEX(PlayerDetails!$B:$B,VLOOKUP(ResultsInput!D751,TeamDeclarations!$B$3:$J$418,6+$G751)),"")</f>
        <v/>
      </c>
      <c r="B751" s="132" t="str">
        <f>IF(ISNUMBER($G751),INDEX(PlayerDetails!$B:$B,VLOOKUP(ResultsInput!E751,TeamDeclarations!$B$3:$J$418,6+$G751)),"")</f>
        <v/>
      </c>
      <c r="C751" s="132" t="str">
        <f>IF(ISNUMBER($G751),VLOOKUP(ResultsInput!C751,ResultsInput!$I$3:$L$6,4,FALSE),"")</f>
        <v/>
      </c>
      <c r="D751" s="132" t="str">
        <f t="shared" si="11"/>
        <v/>
      </c>
      <c r="E751" s="132"/>
      <c r="F751" s="132"/>
      <c r="G751" s="133" t="str">
        <f>Pairings!B751</f>
        <v/>
      </c>
    </row>
    <row r="752" spans="1:7" x14ac:dyDescent="0.2">
      <c r="A752" s="132" t="str">
        <f>IF(ISNUMBER($G752),INDEX(PlayerDetails!$B:$B,VLOOKUP(ResultsInput!D752,TeamDeclarations!$B$3:$J$418,6+$G752)),"")</f>
        <v/>
      </c>
      <c r="B752" s="132" t="str">
        <f>IF(ISNUMBER($G752),INDEX(PlayerDetails!$B:$B,VLOOKUP(ResultsInput!E752,TeamDeclarations!$B$3:$J$418,6+$G752)),"")</f>
        <v/>
      </c>
      <c r="C752" s="132" t="str">
        <f>IF(ISNUMBER($G752),VLOOKUP(ResultsInput!C752,ResultsInput!$I$3:$L$6,4,FALSE),"")</f>
        <v/>
      </c>
      <c r="D752" s="132" t="str">
        <f t="shared" si="11"/>
        <v/>
      </c>
      <c r="E752" s="132"/>
      <c r="F752" s="132"/>
      <c r="G752" s="133" t="str">
        <f>Pairings!B752</f>
        <v/>
      </c>
    </row>
    <row r="753" spans="1:7" x14ac:dyDescent="0.2">
      <c r="A753" s="132" t="str">
        <f>IF(ISNUMBER($G753),INDEX(PlayerDetails!$B:$B,VLOOKUP(ResultsInput!D753,TeamDeclarations!$B$3:$J$418,6+$G753)),"")</f>
        <v/>
      </c>
      <c r="B753" s="132" t="str">
        <f>IF(ISNUMBER($G753),INDEX(PlayerDetails!$B:$B,VLOOKUP(ResultsInput!E753,TeamDeclarations!$B$3:$J$418,6+$G753)),"")</f>
        <v/>
      </c>
      <c r="C753" s="132" t="str">
        <f>IF(ISNUMBER($G753),VLOOKUP(ResultsInput!C753,ResultsInput!$I$3:$L$6,4,FALSE),"")</f>
        <v/>
      </c>
      <c r="D753" s="132" t="str">
        <f t="shared" si="11"/>
        <v/>
      </c>
      <c r="E753" s="132"/>
      <c r="F753" s="132"/>
      <c r="G753" s="133" t="str">
        <f>Pairings!B753</f>
        <v/>
      </c>
    </row>
    <row r="754" spans="1:7" x14ac:dyDescent="0.2">
      <c r="A754" s="132" t="str">
        <f>IF(ISNUMBER($G754),INDEX(PlayerDetails!$B:$B,VLOOKUP(ResultsInput!D754,TeamDeclarations!$B$3:$J$418,6+$G754)),"")</f>
        <v/>
      </c>
      <c r="B754" s="132" t="str">
        <f>IF(ISNUMBER($G754),INDEX(PlayerDetails!$B:$B,VLOOKUP(ResultsInput!E754,TeamDeclarations!$B$3:$J$418,6+$G754)),"")</f>
        <v/>
      </c>
      <c r="C754" s="132" t="str">
        <f>IF(ISNUMBER($G754),VLOOKUP(ResultsInput!C754,ResultsInput!$I$3:$L$6,4,FALSE),"")</f>
        <v/>
      </c>
      <c r="D754" s="132" t="str">
        <f t="shared" si="11"/>
        <v/>
      </c>
      <c r="E754" s="132"/>
      <c r="F754" s="132"/>
      <c r="G754" s="133" t="str">
        <f>Pairings!B754</f>
        <v/>
      </c>
    </row>
    <row r="755" spans="1:7" x14ac:dyDescent="0.2">
      <c r="A755" s="132" t="str">
        <f>IF(ISNUMBER($G755),INDEX(PlayerDetails!$B:$B,VLOOKUP(ResultsInput!D755,TeamDeclarations!$B$3:$J$418,6+$G755)),"")</f>
        <v/>
      </c>
      <c r="B755" s="132" t="str">
        <f>IF(ISNUMBER($G755),INDEX(PlayerDetails!$B:$B,VLOOKUP(ResultsInput!E755,TeamDeclarations!$B$3:$J$418,6+$G755)),"")</f>
        <v/>
      </c>
      <c r="C755" s="132" t="str">
        <f>IF(ISNUMBER($G755),VLOOKUP(ResultsInput!C755,ResultsInput!$I$3:$L$6,4,FALSE),"")</f>
        <v/>
      </c>
      <c r="D755" s="132" t="str">
        <f t="shared" si="11"/>
        <v/>
      </c>
      <c r="E755" s="132"/>
      <c r="F755" s="132"/>
      <c r="G755" s="133" t="str">
        <f>Pairings!B755</f>
        <v/>
      </c>
    </row>
    <row r="756" spans="1:7" x14ac:dyDescent="0.2">
      <c r="A756" s="132" t="str">
        <f>IF(ISNUMBER($G756),INDEX(PlayerDetails!$B:$B,VLOOKUP(ResultsInput!D756,TeamDeclarations!$B$3:$J$418,6+$G756)),"")</f>
        <v/>
      </c>
      <c r="B756" s="132" t="str">
        <f>IF(ISNUMBER($G756),INDEX(PlayerDetails!$B:$B,VLOOKUP(ResultsInput!E756,TeamDeclarations!$B$3:$J$418,6+$G756)),"")</f>
        <v/>
      </c>
      <c r="C756" s="132" t="str">
        <f>IF(ISNUMBER($G756),VLOOKUP(ResultsInput!C756,ResultsInput!$I$3:$L$6,4,FALSE),"")</f>
        <v/>
      </c>
      <c r="D756" s="132" t="str">
        <f t="shared" si="11"/>
        <v/>
      </c>
      <c r="E756" s="132"/>
      <c r="F756" s="132"/>
      <c r="G756" s="133" t="str">
        <f>Pairings!B756</f>
        <v/>
      </c>
    </row>
    <row r="757" spans="1:7" x14ac:dyDescent="0.2">
      <c r="A757" s="132" t="str">
        <f>IF(ISNUMBER($G757),INDEX(PlayerDetails!$B:$B,VLOOKUP(ResultsInput!D757,TeamDeclarations!$B$3:$J$418,6+$G757)),"")</f>
        <v/>
      </c>
      <c r="B757" s="132" t="str">
        <f>IF(ISNUMBER($G757),INDEX(PlayerDetails!$B:$B,VLOOKUP(ResultsInput!E757,TeamDeclarations!$B$3:$J$418,6+$G757)),"")</f>
        <v/>
      </c>
      <c r="C757" s="132" t="str">
        <f>IF(ISNUMBER($G757),VLOOKUP(ResultsInput!C757,ResultsInput!$I$3:$L$6,4,FALSE),"")</f>
        <v/>
      </c>
      <c r="D757" s="132" t="str">
        <f t="shared" si="11"/>
        <v/>
      </c>
      <c r="E757" s="132"/>
      <c r="F757" s="132"/>
      <c r="G757" s="133" t="str">
        <f>Pairings!B757</f>
        <v/>
      </c>
    </row>
    <row r="758" spans="1:7" x14ac:dyDescent="0.2">
      <c r="A758" s="132" t="str">
        <f>IF(ISNUMBER($G758),INDEX(PlayerDetails!$B:$B,VLOOKUP(ResultsInput!D758,TeamDeclarations!$B$3:$J$418,6+$G758)),"")</f>
        <v/>
      </c>
      <c r="B758" s="132" t="str">
        <f>IF(ISNUMBER($G758),INDEX(PlayerDetails!$B:$B,VLOOKUP(ResultsInput!E758,TeamDeclarations!$B$3:$J$418,6+$G758)),"")</f>
        <v/>
      </c>
      <c r="C758" s="132" t="str">
        <f>IF(ISNUMBER($G758),VLOOKUP(ResultsInput!C758,ResultsInput!$I$3:$L$6,4,FALSE),"")</f>
        <v/>
      </c>
      <c r="D758" s="132" t="str">
        <f t="shared" si="11"/>
        <v/>
      </c>
      <c r="E758" s="132"/>
      <c r="F758" s="132"/>
      <c r="G758" s="133" t="str">
        <f>Pairings!B758</f>
        <v/>
      </c>
    </row>
    <row r="759" spans="1:7" x14ac:dyDescent="0.2">
      <c r="A759" s="132" t="str">
        <f>IF(ISNUMBER($G759),INDEX(PlayerDetails!$B:$B,VLOOKUP(ResultsInput!D759,TeamDeclarations!$B$3:$J$418,6+$G759)),"")</f>
        <v/>
      </c>
      <c r="B759" s="132" t="str">
        <f>IF(ISNUMBER($G759),INDEX(PlayerDetails!$B:$B,VLOOKUP(ResultsInput!E759,TeamDeclarations!$B$3:$J$418,6+$G759)),"")</f>
        <v/>
      </c>
      <c r="C759" s="132" t="str">
        <f>IF(ISNUMBER($G759),VLOOKUP(ResultsInput!C759,ResultsInput!$I$3:$L$6,4,FALSE),"")</f>
        <v/>
      </c>
      <c r="D759" s="132" t="str">
        <f t="shared" si="11"/>
        <v/>
      </c>
      <c r="E759" s="132"/>
      <c r="F759" s="132"/>
      <c r="G759" s="133" t="str">
        <f>Pairings!B759</f>
        <v/>
      </c>
    </row>
    <row r="760" spans="1:7" x14ac:dyDescent="0.2">
      <c r="A760" s="132" t="str">
        <f>IF(ISNUMBER($G760),INDEX(PlayerDetails!$B:$B,VLOOKUP(ResultsInput!D760,TeamDeclarations!$B$3:$J$418,6+$G760)),"")</f>
        <v/>
      </c>
      <c r="B760" s="132" t="str">
        <f>IF(ISNUMBER($G760),INDEX(PlayerDetails!$B:$B,VLOOKUP(ResultsInput!E760,TeamDeclarations!$B$3:$J$418,6+$G760)),"")</f>
        <v/>
      </c>
      <c r="C760" s="132" t="str">
        <f>IF(ISNUMBER($G760),VLOOKUP(ResultsInput!C760,ResultsInput!$I$3:$L$6,4,FALSE),"")</f>
        <v/>
      </c>
      <c r="D760" s="132" t="str">
        <f t="shared" si="11"/>
        <v/>
      </c>
      <c r="E760" s="132"/>
      <c r="F760" s="132"/>
      <c r="G760" s="133" t="str">
        <f>Pairings!B760</f>
        <v/>
      </c>
    </row>
    <row r="761" spans="1:7" x14ac:dyDescent="0.2">
      <c r="A761" s="132" t="str">
        <f>IF(ISNUMBER($G761),INDEX(PlayerDetails!$B:$B,VLOOKUP(ResultsInput!D761,TeamDeclarations!$B$3:$J$418,6+$G761)),"")</f>
        <v/>
      </c>
      <c r="B761" s="132" t="str">
        <f>IF(ISNUMBER($G761),INDEX(PlayerDetails!$B:$B,VLOOKUP(ResultsInput!E761,TeamDeclarations!$B$3:$J$418,6+$G761)),"")</f>
        <v/>
      </c>
      <c r="C761" s="132" t="str">
        <f>IF(ISNUMBER($G761),VLOOKUP(ResultsInput!C761,ResultsInput!$I$3:$L$6,4,FALSE),"")</f>
        <v/>
      </c>
      <c r="D761" s="132" t="str">
        <f t="shared" si="11"/>
        <v/>
      </c>
      <c r="E761" s="132"/>
      <c r="F761" s="132"/>
      <c r="G761" s="133" t="str">
        <f>Pairings!B761</f>
        <v/>
      </c>
    </row>
    <row r="762" spans="1:7" x14ac:dyDescent="0.2">
      <c r="A762" s="132" t="str">
        <f>IF(ISNUMBER($G762),INDEX(PlayerDetails!$B:$B,VLOOKUP(ResultsInput!D762,TeamDeclarations!$B$3:$J$418,6+$G762)),"")</f>
        <v/>
      </c>
      <c r="B762" s="132" t="str">
        <f>IF(ISNUMBER($G762),INDEX(PlayerDetails!$B:$B,VLOOKUP(ResultsInput!E762,TeamDeclarations!$B$3:$J$418,6+$G762)),"")</f>
        <v/>
      </c>
      <c r="C762" s="132" t="str">
        <f>IF(ISNUMBER($G762),VLOOKUP(ResultsInput!C762,ResultsInput!$I$3:$L$6,4,FALSE),"")</f>
        <v/>
      </c>
      <c r="D762" s="132" t="str">
        <f t="shared" si="11"/>
        <v/>
      </c>
      <c r="E762" s="132"/>
      <c r="F762" s="132"/>
      <c r="G762" s="133" t="str">
        <f>Pairings!B762</f>
        <v/>
      </c>
    </row>
    <row r="763" spans="1:7" x14ac:dyDescent="0.2">
      <c r="A763" s="132" t="str">
        <f>IF(ISNUMBER($G763),INDEX(PlayerDetails!$B:$B,VLOOKUP(ResultsInput!D763,TeamDeclarations!$B$3:$J$418,6+$G763)),"")</f>
        <v/>
      </c>
      <c r="B763" s="132" t="str">
        <f>IF(ISNUMBER($G763),INDEX(PlayerDetails!$B:$B,VLOOKUP(ResultsInput!E763,TeamDeclarations!$B$3:$J$418,6+$G763)),"")</f>
        <v/>
      </c>
      <c r="C763" s="132" t="str">
        <f>IF(ISNUMBER($G763),VLOOKUP(ResultsInput!C763,ResultsInput!$I$3:$L$6,4,FALSE),"")</f>
        <v/>
      </c>
      <c r="D763" s="132" t="str">
        <f t="shared" si="11"/>
        <v/>
      </c>
      <c r="E763" s="132"/>
      <c r="F763" s="132"/>
      <c r="G763" s="133" t="str">
        <f>Pairings!B763</f>
        <v/>
      </c>
    </row>
    <row r="764" spans="1:7" x14ac:dyDescent="0.2">
      <c r="A764" s="132" t="str">
        <f>IF(ISNUMBER($G764),INDEX(PlayerDetails!$B:$B,VLOOKUP(ResultsInput!D764,TeamDeclarations!$B$3:$J$418,6+$G764)),"")</f>
        <v/>
      </c>
      <c r="B764" s="132" t="str">
        <f>IF(ISNUMBER($G764),INDEX(PlayerDetails!$B:$B,VLOOKUP(ResultsInput!E764,TeamDeclarations!$B$3:$J$418,6+$G764)),"")</f>
        <v/>
      </c>
      <c r="C764" s="132" t="str">
        <f>IF(ISNUMBER($G764),VLOOKUP(ResultsInput!C764,ResultsInput!$I$3:$L$6,4,FALSE),"")</f>
        <v/>
      </c>
      <c r="D764" s="132" t="str">
        <f t="shared" si="11"/>
        <v/>
      </c>
      <c r="E764" s="132"/>
      <c r="F764" s="132"/>
      <c r="G764" s="133" t="str">
        <f>Pairings!B764</f>
        <v/>
      </c>
    </row>
    <row r="765" spans="1:7" x14ac:dyDescent="0.2">
      <c r="A765" s="132" t="str">
        <f>IF(ISNUMBER($G765),INDEX(PlayerDetails!$B:$B,VLOOKUP(ResultsInput!D765,TeamDeclarations!$B$3:$J$418,6+$G765)),"")</f>
        <v/>
      </c>
      <c r="B765" s="132" t="str">
        <f>IF(ISNUMBER($G765),INDEX(PlayerDetails!$B:$B,VLOOKUP(ResultsInput!E765,TeamDeclarations!$B$3:$J$418,6+$G765)),"")</f>
        <v/>
      </c>
      <c r="C765" s="132" t="str">
        <f>IF(ISNUMBER($G765),VLOOKUP(ResultsInput!C765,ResultsInput!$I$3:$L$6,4,FALSE),"")</f>
        <v/>
      </c>
      <c r="D765" s="132" t="str">
        <f t="shared" si="11"/>
        <v/>
      </c>
      <c r="E765" s="132"/>
      <c r="F765" s="132"/>
      <c r="G765" s="133" t="str">
        <f>Pairings!B765</f>
        <v/>
      </c>
    </row>
    <row r="766" spans="1:7" x14ac:dyDescent="0.2">
      <c r="A766" s="132" t="str">
        <f>IF(ISNUMBER($G766),INDEX(PlayerDetails!$B:$B,VLOOKUP(ResultsInput!D766,TeamDeclarations!$B$3:$J$418,6+$G766)),"")</f>
        <v/>
      </c>
      <c r="B766" s="132" t="str">
        <f>IF(ISNUMBER($G766),INDEX(PlayerDetails!$B:$B,VLOOKUP(ResultsInput!E766,TeamDeclarations!$B$3:$J$418,6+$G766)),"")</f>
        <v/>
      </c>
      <c r="C766" s="132" t="str">
        <f>IF(ISNUMBER($G766),VLOOKUP(ResultsInput!C766,ResultsInput!$I$3:$L$6,4,FALSE),"")</f>
        <v/>
      </c>
      <c r="D766" s="132" t="str">
        <f t="shared" si="11"/>
        <v/>
      </c>
      <c r="E766" s="132"/>
      <c r="F766" s="132"/>
      <c r="G766" s="133" t="str">
        <f>Pairings!B766</f>
        <v/>
      </c>
    </row>
    <row r="767" spans="1:7" x14ac:dyDescent="0.2">
      <c r="A767" s="132" t="str">
        <f>IF(ISNUMBER($G767),INDEX(PlayerDetails!$B:$B,VLOOKUP(ResultsInput!D767,TeamDeclarations!$B$3:$J$418,6+$G767)),"")</f>
        <v/>
      </c>
      <c r="B767" s="132" t="str">
        <f>IF(ISNUMBER($G767),INDEX(PlayerDetails!$B:$B,VLOOKUP(ResultsInput!E767,TeamDeclarations!$B$3:$J$418,6+$G767)),"")</f>
        <v/>
      </c>
      <c r="C767" s="132" t="str">
        <f>IF(ISNUMBER($G767),VLOOKUP(ResultsInput!C767,ResultsInput!$I$3:$L$6,4,FALSE),"")</f>
        <v/>
      </c>
      <c r="D767" s="132" t="str">
        <f t="shared" si="11"/>
        <v/>
      </c>
      <c r="E767" s="132"/>
      <c r="F767" s="132"/>
      <c r="G767" s="133" t="str">
        <f>Pairings!B767</f>
        <v/>
      </c>
    </row>
    <row r="768" spans="1:7" x14ac:dyDescent="0.2">
      <c r="A768" s="132" t="str">
        <f>IF(ISNUMBER($G768),INDEX(PlayerDetails!$B:$B,VLOOKUP(ResultsInput!D768,TeamDeclarations!$B$3:$J$418,6+$G768)),"")</f>
        <v/>
      </c>
      <c r="B768" s="132" t="str">
        <f>IF(ISNUMBER($G768),INDEX(PlayerDetails!$B:$B,VLOOKUP(ResultsInput!E768,TeamDeclarations!$B$3:$J$418,6+$G768)),"")</f>
        <v/>
      </c>
      <c r="C768" s="132" t="str">
        <f>IF(ISNUMBER($G768),VLOOKUP(ResultsInput!C768,ResultsInput!$I$3:$L$6,4,FALSE),"")</f>
        <v/>
      </c>
      <c r="D768" s="132" t="str">
        <f t="shared" si="11"/>
        <v/>
      </c>
      <c r="E768" s="132"/>
      <c r="F768" s="132"/>
      <c r="G768" s="133" t="str">
        <f>Pairings!B768</f>
        <v/>
      </c>
    </row>
    <row r="769" spans="1:7" x14ac:dyDescent="0.2">
      <c r="A769" s="132" t="str">
        <f>IF(ISNUMBER($G769),INDEX(PlayerDetails!$B:$B,VLOOKUP(ResultsInput!D769,TeamDeclarations!$B$3:$J$418,6+$G769)),"")</f>
        <v/>
      </c>
      <c r="B769" s="132" t="str">
        <f>IF(ISNUMBER($G769),INDEX(PlayerDetails!$B:$B,VLOOKUP(ResultsInput!E769,TeamDeclarations!$B$3:$J$418,6+$G769)),"")</f>
        <v/>
      </c>
      <c r="C769" s="132" t="str">
        <f>IF(ISNUMBER($G769),VLOOKUP(ResultsInput!C769,ResultsInput!$I$3:$L$6,4,FALSE),"")</f>
        <v/>
      </c>
      <c r="D769" s="132" t="str">
        <f t="shared" si="11"/>
        <v/>
      </c>
      <c r="E769" s="132"/>
      <c r="F769" s="132"/>
      <c r="G769" s="133" t="str">
        <f>Pairings!B769</f>
        <v/>
      </c>
    </row>
    <row r="770" spans="1:7" x14ac:dyDescent="0.2">
      <c r="A770" s="132" t="str">
        <f>IF(ISNUMBER($G770),INDEX(PlayerDetails!$B:$B,VLOOKUP(ResultsInput!D770,TeamDeclarations!$B$3:$J$418,6+$G770)),"")</f>
        <v/>
      </c>
      <c r="B770" s="132" t="str">
        <f>IF(ISNUMBER($G770),INDEX(PlayerDetails!$B:$B,VLOOKUP(ResultsInput!E770,TeamDeclarations!$B$3:$J$418,6+$G770)),"")</f>
        <v/>
      </c>
      <c r="C770" s="132" t="str">
        <f>IF(ISNUMBER($G770),VLOOKUP(ResultsInput!C770,ResultsInput!$I$3:$L$6,4,FALSE),"")</f>
        <v/>
      </c>
      <c r="D770" s="132" t="str">
        <f t="shared" ref="D770:D781" si="12">IF(ISNUMBER($G770),"W","")</f>
        <v/>
      </c>
      <c r="E770" s="132"/>
      <c r="F770" s="132"/>
      <c r="G770" s="133" t="str">
        <f>Pairings!B770</f>
        <v/>
      </c>
    </row>
    <row r="771" spans="1:7" x14ac:dyDescent="0.2">
      <c r="A771" s="132" t="str">
        <f>IF(ISNUMBER($G771),INDEX(PlayerDetails!$B:$B,VLOOKUP(ResultsInput!D771,TeamDeclarations!$B$3:$J$418,6+$G771)),"")</f>
        <v/>
      </c>
      <c r="B771" s="132" t="str">
        <f>IF(ISNUMBER($G771),INDEX(PlayerDetails!$B:$B,VLOOKUP(ResultsInput!E771,TeamDeclarations!$B$3:$J$418,6+$G771)),"")</f>
        <v/>
      </c>
      <c r="C771" s="132" t="str">
        <f>IF(ISNUMBER($G771),VLOOKUP(ResultsInput!C771,ResultsInput!$I$3:$L$6,4,FALSE),"")</f>
        <v/>
      </c>
      <c r="D771" s="132" t="str">
        <f t="shared" si="12"/>
        <v/>
      </c>
      <c r="E771" s="132"/>
      <c r="F771" s="132"/>
      <c r="G771" s="133" t="str">
        <f>Pairings!B771</f>
        <v/>
      </c>
    </row>
    <row r="772" spans="1:7" x14ac:dyDescent="0.2">
      <c r="A772" s="132" t="str">
        <f>IF(ISNUMBER($G772),INDEX(PlayerDetails!$B:$B,VLOOKUP(ResultsInput!D772,TeamDeclarations!$B$3:$J$418,6+$G772)),"")</f>
        <v/>
      </c>
      <c r="B772" s="132" t="str">
        <f>IF(ISNUMBER($G772),INDEX(PlayerDetails!$B:$B,VLOOKUP(ResultsInput!E772,TeamDeclarations!$B$3:$J$418,6+$G772)),"")</f>
        <v/>
      </c>
      <c r="C772" s="132" t="str">
        <f>IF(ISNUMBER($G772),VLOOKUP(ResultsInput!C772,ResultsInput!$I$3:$L$6,4,FALSE),"")</f>
        <v/>
      </c>
      <c r="D772" s="132" t="str">
        <f t="shared" si="12"/>
        <v/>
      </c>
      <c r="E772" s="132"/>
      <c r="F772" s="132"/>
      <c r="G772" s="133" t="str">
        <f>Pairings!B772</f>
        <v/>
      </c>
    </row>
    <row r="773" spans="1:7" x14ac:dyDescent="0.2">
      <c r="A773" s="132" t="str">
        <f>IF(ISNUMBER($G773),INDEX(PlayerDetails!$B:$B,VLOOKUP(ResultsInput!D773,TeamDeclarations!$B$3:$J$418,6+$G773)),"")</f>
        <v/>
      </c>
      <c r="B773" s="132" t="str">
        <f>IF(ISNUMBER($G773),INDEX(PlayerDetails!$B:$B,VLOOKUP(ResultsInput!E773,TeamDeclarations!$B$3:$J$418,6+$G773)),"")</f>
        <v/>
      </c>
      <c r="C773" s="132" t="str">
        <f>IF(ISNUMBER($G773),VLOOKUP(ResultsInput!C773,ResultsInput!$I$3:$L$6,4,FALSE),"")</f>
        <v/>
      </c>
      <c r="D773" s="132" t="str">
        <f t="shared" si="12"/>
        <v/>
      </c>
      <c r="E773" s="132"/>
      <c r="F773" s="132"/>
      <c r="G773" s="133" t="str">
        <f>Pairings!B773</f>
        <v/>
      </c>
    </row>
    <row r="774" spans="1:7" x14ac:dyDescent="0.2">
      <c r="A774" s="132" t="str">
        <f>IF(ISNUMBER($G774),INDEX(PlayerDetails!$B:$B,VLOOKUP(ResultsInput!D774,TeamDeclarations!$B$3:$J$418,6+$G774)),"")</f>
        <v/>
      </c>
      <c r="B774" s="132" t="str">
        <f>IF(ISNUMBER($G774),INDEX(PlayerDetails!$B:$B,VLOOKUP(ResultsInput!E774,TeamDeclarations!$B$3:$J$418,6+$G774)),"")</f>
        <v/>
      </c>
      <c r="C774" s="132" t="str">
        <f>IF(ISNUMBER($G774),VLOOKUP(ResultsInput!C774,ResultsInput!$I$3:$L$6,4,FALSE),"")</f>
        <v/>
      </c>
      <c r="D774" s="132" t="str">
        <f t="shared" si="12"/>
        <v/>
      </c>
      <c r="E774" s="132"/>
      <c r="F774" s="132"/>
      <c r="G774" s="133" t="str">
        <f>Pairings!B774</f>
        <v/>
      </c>
    </row>
    <row r="775" spans="1:7" x14ac:dyDescent="0.2">
      <c r="A775" s="132" t="str">
        <f>IF(ISNUMBER($G775),INDEX(PlayerDetails!$B:$B,VLOOKUP(ResultsInput!D775,TeamDeclarations!$B$3:$J$418,6+$G775)),"")</f>
        <v/>
      </c>
      <c r="B775" s="132" t="str">
        <f>IF(ISNUMBER($G775),INDEX(PlayerDetails!$B:$B,VLOOKUP(ResultsInput!E775,TeamDeclarations!$B$3:$J$418,6+$G775)),"")</f>
        <v/>
      </c>
      <c r="C775" s="132" t="str">
        <f>IF(ISNUMBER($G775),VLOOKUP(ResultsInput!C775,ResultsInput!$I$3:$L$6,4,FALSE),"")</f>
        <v/>
      </c>
      <c r="D775" s="132" t="str">
        <f t="shared" si="12"/>
        <v/>
      </c>
      <c r="E775" s="132"/>
      <c r="F775" s="132"/>
      <c r="G775" s="133" t="str">
        <f>Pairings!B775</f>
        <v/>
      </c>
    </row>
    <row r="776" spans="1:7" x14ac:dyDescent="0.2">
      <c r="A776" s="132" t="str">
        <f>IF(ISNUMBER($G776),INDEX(PlayerDetails!$B:$B,VLOOKUP(ResultsInput!D776,TeamDeclarations!$B$3:$J$418,6+$G776)),"")</f>
        <v/>
      </c>
      <c r="B776" s="132" t="str">
        <f>IF(ISNUMBER($G776),INDEX(PlayerDetails!$B:$B,VLOOKUP(ResultsInput!E776,TeamDeclarations!$B$3:$J$418,6+$G776)),"")</f>
        <v/>
      </c>
      <c r="C776" s="132" t="str">
        <f>IF(ISNUMBER($G776),VLOOKUP(ResultsInput!C776,ResultsInput!$I$3:$L$6,4,FALSE),"")</f>
        <v/>
      </c>
      <c r="D776" s="132" t="str">
        <f t="shared" si="12"/>
        <v/>
      </c>
      <c r="E776" s="132"/>
      <c r="F776" s="132"/>
      <c r="G776" s="133" t="str">
        <f>Pairings!B776</f>
        <v/>
      </c>
    </row>
    <row r="777" spans="1:7" x14ac:dyDescent="0.2">
      <c r="A777" s="132" t="str">
        <f>IF(ISNUMBER($G777),INDEX(PlayerDetails!$B:$B,VLOOKUP(ResultsInput!D777,TeamDeclarations!$B$3:$J$418,6+$G777)),"")</f>
        <v/>
      </c>
      <c r="B777" s="132" t="str">
        <f>IF(ISNUMBER($G777),INDEX(PlayerDetails!$B:$B,VLOOKUP(ResultsInput!E777,TeamDeclarations!$B$3:$J$418,6+$G777)),"")</f>
        <v/>
      </c>
      <c r="C777" s="132" t="str">
        <f>IF(ISNUMBER($G777),VLOOKUP(ResultsInput!C777,ResultsInput!$I$3:$L$6,4,FALSE),"")</f>
        <v/>
      </c>
      <c r="D777" s="132" t="str">
        <f t="shared" si="12"/>
        <v/>
      </c>
      <c r="E777" s="132"/>
      <c r="F777" s="132"/>
      <c r="G777" s="133" t="str">
        <f>Pairings!B777</f>
        <v/>
      </c>
    </row>
    <row r="778" spans="1:7" x14ac:dyDescent="0.2">
      <c r="A778" s="132" t="str">
        <f>IF(ISNUMBER($G778),INDEX(PlayerDetails!$B:$B,VLOOKUP(ResultsInput!D778,TeamDeclarations!$B$3:$J$418,6+$G778)),"")</f>
        <v/>
      </c>
      <c r="B778" s="132" t="str">
        <f>IF(ISNUMBER($G778),INDEX(PlayerDetails!$B:$B,VLOOKUP(ResultsInput!E778,TeamDeclarations!$B$3:$J$418,6+$G778)),"")</f>
        <v/>
      </c>
      <c r="C778" s="132" t="str">
        <f>IF(ISNUMBER($G778),VLOOKUP(ResultsInput!C778,ResultsInput!$I$3:$L$6,4,FALSE),"")</f>
        <v/>
      </c>
      <c r="D778" s="132" t="str">
        <f t="shared" si="12"/>
        <v/>
      </c>
      <c r="E778" s="132"/>
      <c r="F778" s="132"/>
      <c r="G778" s="133" t="str">
        <f>Pairings!B778</f>
        <v/>
      </c>
    </row>
    <row r="779" spans="1:7" x14ac:dyDescent="0.2">
      <c r="A779" s="132" t="str">
        <f>IF(ISNUMBER($G779),INDEX(PlayerDetails!$B:$B,VLOOKUP(ResultsInput!D779,TeamDeclarations!$B$3:$J$418,6+$G779)),"")</f>
        <v/>
      </c>
      <c r="B779" s="132" t="str">
        <f>IF(ISNUMBER($G779),INDEX(PlayerDetails!$B:$B,VLOOKUP(ResultsInput!E779,TeamDeclarations!$B$3:$J$418,6+$G779)),"")</f>
        <v/>
      </c>
      <c r="C779" s="132" t="str">
        <f>IF(ISNUMBER($G779),VLOOKUP(ResultsInput!C779,ResultsInput!$I$3:$L$6,4,FALSE),"")</f>
        <v/>
      </c>
      <c r="D779" s="132" t="str">
        <f t="shared" si="12"/>
        <v/>
      </c>
      <c r="E779" s="132"/>
      <c r="F779" s="132"/>
      <c r="G779" s="133" t="str">
        <f>Pairings!B779</f>
        <v/>
      </c>
    </row>
    <row r="780" spans="1:7" x14ac:dyDescent="0.2">
      <c r="A780" s="132" t="str">
        <f>IF(ISNUMBER($G780),INDEX(PlayerDetails!$B:$B,VLOOKUP(ResultsInput!D780,TeamDeclarations!$B$3:$J$418,6+$G780)),"")</f>
        <v/>
      </c>
      <c r="B780" s="132" t="str">
        <f>IF(ISNUMBER($G780),INDEX(PlayerDetails!$B:$B,VLOOKUP(ResultsInput!E780,TeamDeclarations!$B$3:$J$418,6+$G780)),"")</f>
        <v/>
      </c>
      <c r="C780" s="132" t="str">
        <f>IF(ISNUMBER($G780),VLOOKUP(ResultsInput!C780,ResultsInput!$I$3:$L$6,4,FALSE),"")</f>
        <v/>
      </c>
      <c r="D780" s="132" t="str">
        <f t="shared" si="12"/>
        <v/>
      </c>
      <c r="E780" s="132"/>
      <c r="F780" s="132"/>
      <c r="G780" s="133" t="str">
        <f>Pairings!B780</f>
        <v/>
      </c>
    </row>
    <row r="781" spans="1:7" x14ac:dyDescent="0.2">
      <c r="A781" s="132" t="str">
        <f>IF(ISNUMBER($G781),INDEX(PlayerDetails!$B:$B,VLOOKUP(ResultsInput!D781,TeamDeclarations!$B$3:$J$418,6+$G781)),"")</f>
        <v/>
      </c>
      <c r="B781" s="132" t="str">
        <f>IF(ISNUMBER($G781),INDEX(PlayerDetails!$B:$B,VLOOKUP(ResultsInput!E781,TeamDeclarations!$B$3:$J$418,6+$G781)),"")</f>
        <v/>
      </c>
      <c r="C781" s="132" t="str">
        <f>IF(ISNUMBER($G781),VLOOKUP(ResultsInput!C781,ResultsInput!$I$3:$L$6,4,FALSE),"")</f>
        <v/>
      </c>
      <c r="D781" s="132" t="str">
        <f t="shared" si="12"/>
        <v/>
      </c>
      <c r="E781" s="132"/>
      <c r="F781" s="132"/>
      <c r="G781" s="133" t="str">
        <f>Pairings!B781</f>
        <v/>
      </c>
    </row>
  </sheetData>
  <sheetProtection sheet="1" objects="1" scenarios="1" formatCells="0" formatColumns="0" formatRows="0" sort="0" autoFilter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27"/>
  <sheetViews>
    <sheetView workbookViewId="0">
      <selection activeCell="C31" sqref="C31"/>
    </sheetView>
  </sheetViews>
  <sheetFormatPr defaultRowHeight="12.75" x14ac:dyDescent="0.2"/>
  <cols>
    <col min="1" max="1" width="9.140625" style="1"/>
    <col min="2" max="2" width="18.85546875" style="1" customWidth="1"/>
    <col min="3" max="16384" width="9.140625" style="1"/>
  </cols>
  <sheetData>
    <row r="1" spans="1:2" x14ac:dyDescent="0.2">
      <c r="A1" s="134" t="s">
        <v>1196</v>
      </c>
      <c r="B1" s="134" t="s">
        <v>1223</v>
      </c>
    </row>
    <row r="2" spans="1:2" x14ac:dyDescent="0.2">
      <c r="A2" s="134" t="s">
        <v>1197</v>
      </c>
      <c r="B2" s="134" t="s">
        <v>1224</v>
      </c>
    </row>
    <row r="3" spans="1:2" x14ac:dyDescent="0.2">
      <c r="A3" s="134" t="s">
        <v>1198</v>
      </c>
      <c r="B3" s="134" t="s">
        <v>1225</v>
      </c>
    </row>
    <row r="4" spans="1:2" x14ac:dyDescent="0.2">
      <c r="A4" s="134" t="s">
        <v>1199</v>
      </c>
      <c r="B4" s="134" t="s">
        <v>1226</v>
      </c>
    </row>
    <row r="5" spans="1:2" x14ac:dyDescent="0.2">
      <c r="A5" s="134" t="s">
        <v>1200</v>
      </c>
      <c r="B5" s="134" t="s">
        <v>1227</v>
      </c>
    </row>
    <row r="6" spans="1:2" x14ac:dyDescent="0.2">
      <c r="A6" s="134" t="s">
        <v>1201</v>
      </c>
      <c r="B6" s="134" t="s">
        <v>1228</v>
      </c>
    </row>
    <row r="7" spans="1:2" x14ac:dyDescent="0.2">
      <c r="A7" s="134" t="s">
        <v>1202</v>
      </c>
      <c r="B7" s="134" t="s">
        <v>1229</v>
      </c>
    </row>
    <row r="8" spans="1:2" x14ac:dyDescent="0.2">
      <c r="A8" s="134" t="s">
        <v>1203</v>
      </c>
      <c r="B8" s="134" t="s">
        <v>1230</v>
      </c>
    </row>
    <row r="9" spans="1:2" x14ac:dyDescent="0.2">
      <c r="A9" s="134" t="s">
        <v>1204</v>
      </c>
      <c r="B9" s="134" t="s">
        <v>1231</v>
      </c>
    </row>
    <row r="10" spans="1:2" x14ac:dyDescent="0.2">
      <c r="A10" s="134" t="s">
        <v>1205</v>
      </c>
      <c r="B10" s="134" t="s">
        <v>1232</v>
      </c>
    </row>
    <row r="11" spans="1:2" x14ac:dyDescent="0.2">
      <c r="A11" s="134" t="s">
        <v>1206</v>
      </c>
      <c r="B11" s="134" t="s">
        <v>1233</v>
      </c>
    </row>
    <row r="12" spans="1:2" x14ac:dyDescent="0.2">
      <c r="A12" s="134" t="s">
        <v>1207</v>
      </c>
      <c r="B12" s="134" t="s">
        <v>1234</v>
      </c>
    </row>
    <row r="13" spans="1:2" x14ac:dyDescent="0.2">
      <c r="A13" s="134" t="s">
        <v>1208</v>
      </c>
      <c r="B13" s="134" t="s">
        <v>1235</v>
      </c>
    </row>
    <row r="14" spans="1:2" x14ac:dyDescent="0.2">
      <c r="A14" s="134" t="s">
        <v>1209</v>
      </c>
      <c r="B14" s="134" t="s">
        <v>1236</v>
      </c>
    </row>
    <row r="15" spans="1:2" x14ac:dyDescent="0.2">
      <c r="A15" s="134" t="s">
        <v>1210</v>
      </c>
      <c r="B15" s="134" t="s">
        <v>1237</v>
      </c>
    </row>
    <row r="16" spans="1:2" x14ac:dyDescent="0.2">
      <c r="A16" s="134" t="s">
        <v>1211</v>
      </c>
      <c r="B16" s="134" t="s">
        <v>1238</v>
      </c>
    </row>
    <row r="17" spans="1:2" x14ac:dyDescent="0.2">
      <c r="A17" s="134" t="s">
        <v>1212</v>
      </c>
      <c r="B17" s="134" t="s">
        <v>1239</v>
      </c>
    </row>
    <row r="18" spans="1:2" x14ac:dyDescent="0.2">
      <c r="A18" s="134" t="s">
        <v>1213</v>
      </c>
      <c r="B18" s="134" t="s">
        <v>1240</v>
      </c>
    </row>
    <row r="19" spans="1:2" x14ac:dyDescent="0.2">
      <c r="A19" s="134" t="s">
        <v>1214</v>
      </c>
      <c r="B19" s="134" t="s">
        <v>1241</v>
      </c>
    </row>
    <row r="20" spans="1:2" x14ac:dyDescent="0.2">
      <c r="A20" s="134" t="s">
        <v>1215</v>
      </c>
      <c r="B20" s="134" t="s">
        <v>1242</v>
      </c>
    </row>
    <row r="21" spans="1:2" x14ac:dyDescent="0.2">
      <c r="A21" s="134" t="s">
        <v>1216</v>
      </c>
      <c r="B21" s="134" t="s">
        <v>1243</v>
      </c>
    </row>
    <row r="22" spans="1:2" x14ac:dyDescent="0.2">
      <c r="A22" s="134" t="s">
        <v>1217</v>
      </c>
      <c r="B22" s="134" t="s">
        <v>1244</v>
      </c>
    </row>
    <row r="23" spans="1:2" x14ac:dyDescent="0.2">
      <c r="A23" s="134" t="s">
        <v>1218</v>
      </c>
      <c r="B23" s="134" t="s">
        <v>1245</v>
      </c>
    </row>
    <row r="24" spans="1:2" x14ac:dyDescent="0.2">
      <c r="A24" s="134" t="s">
        <v>1219</v>
      </c>
      <c r="B24" s="134" t="s">
        <v>1246</v>
      </c>
    </row>
    <row r="25" spans="1:2" x14ac:dyDescent="0.2">
      <c r="A25" s="134" t="s">
        <v>1220</v>
      </c>
      <c r="B25" s="134" t="s">
        <v>1247</v>
      </c>
    </row>
    <row r="26" spans="1:2" x14ac:dyDescent="0.2">
      <c r="A26" s="134" t="s">
        <v>1221</v>
      </c>
      <c r="B26" s="134" t="s">
        <v>1248</v>
      </c>
    </row>
    <row r="27" spans="1:2" x14ac:dyDescent="0.2">
      <c r="A27" s="134" t="s">
        <v>1222</v>
      </c>
      <c r="B27" s="134" t="s">
        <v>1249</v>
      </c>
    </row>
  </sheetData>
  <sortState ref="A1:C252">
    <sortCondition ref="A1:A25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4"/>
  </sheetPr>
  <dimension ref="A1:E27"/>
  <sheetViews>
    <sheetView zoomScaleNormal="100" workbookViewId="0">
      <pane ySplit="1" topLeftCell="A2" activePane="bottomLeft" state="frozen"/>
      <selection activeCell="B1" sqref="B1"/>
      <selection pane="bottomLeft" activeCell="C2" sqref="C2"/>
    </sheetView>
  </sheetViews>
  <sheetFormatPr defaultColWidth="16.5703125" defaultRowHeight="22.5" x14ac:dyDescent="0.3"/>
  <cols>
    <col min="1" max="1" width="5.7109375" style="152" customWidth="1"/>
    <col min="2" max="2" width="11.140625" style="42" customWidth="1"/>
    <col min="3" max="3" width="39.140625" style="41" customWidth="1"/>
    <col min="4" max="4" width="16.5703125" style="42"/>
    <col min="5" max="16384" width="16.5703125" style="41"/>
  </cols>
  <sheetData>
    <row r="1" spans="1:5" x14ac:dyDescent="0.3">
      <c r="B1" s="39"/>
      <c r="C1" s="40" t="s">
        <v>311</v>
      </c>
      <c r="D1" s="39" t="s">
        <v>115</v>
      </c>
      <c r="E1" s="39" t="s">
        <v>136</v>
      </c>
    </row>
    <row r="2" spans="1:5" x14ac:dyDescent="0.3">
      <c r="A2" s="152">
        <v>1</v>
      </c>
      <c r="B2" s="42" t="s">
        <v>9</v>
      </c>
      <c r="C2" s="64"/>
      <c r="D2" s="42">
        <f ca="1">IF(A2&gt;teams,"",OFFSET(TeamResults!$S$3,rounds-2+MATCH(B2,TeamResults!A:A,0),0))</f>
        <v>0</v>
      </c>
      <c r="E2" s="42">
        <f t="shared" ref="E2:E20" ca="1" si="0">IF(A2&gt;teams,"",RANK(D2,OFFSET($D$1,1,0,teams,1)))</f>
        <v>1</v>
      </c>
    </row>
    <row r="3" spans="1:5" x14ac:dyDescent="0.3">
      <c r="A3" s="152">
        <v>2</v>
      </c>
      <c r="B3" s="42" t="s">
        <v>10</v>
      </c>
      <c r="C3" s="64"/>
      <c r="D3" s="42">
        <f ca="1">IF(A3&gt;teams,"",OFFSET(TeamResults!$S$3,rounds-2+MATCH(B3,TeamResults!A:A,0),0))</f>
        <v>0</v>
      </c>
      <c r="E3" s="42">
        <f t="shared" ca="1" si="0"/>
        <v>1</v>
      </c>
    </row>
    <row r="4" spans="1:5" x14ac:dyDescent="0.3">
      <c r="A4" s="152">
        <v>3</v>
      </c>
      <c r="B4" s="42" t="s">
        <v>6</v>
      </c>
      <c r="C4" s="64"/>
      <c r="D4" s="42">
        <f ca="1">IF(A4&gt;teams,"",OFFSET(TeamResults!$S$3,rounds-2+MATCH(B4,TeamResults!A:A,0),0))</f>
        <v>0</v>
      </c>
      <c r="E4" s="42">
        <f t="shared" ca="1" si="0"/>
        <v>1</v>
      </c>
    </row>
    <row r="5" spans="1:5" x14ac:dyDescent="0.3">
      <c r="A5" s="152">
        <v>4</v>
      </c>
      <c r="B5" s="42" t="s">
        <v>8</v>
      </c>
      <c r="C5" s="64"/>
      <c r="D5" s="42">
        <f ca="1">IF(A5&gt;teams,"",OFFSET(TeamResults!$S$3,rounds-2+MATCH(B5,TeamResults!A:A,0),0))</f>
        <v>0</v>
      </c>
      <c r="E5" s="42">
        <f t="shared" ca="1" si="0"/>
        <v>1</v>
      </c>
    </row>
    <row r="6" spans="1:5" x14ac:dyDescent="0.3">
      <c r="A6" s="152">
        <v>5</v>
      </c>
      <c r="B6" s="42" t="s">
        <v>7</v>
      </c>
      <c r="C6" s="64"/>
      <c r="D6" s="42">
        <f ca="1">IF(A6&gt;teams,"",OFFSET(TeamResults!$S$3,rounds-2+MATCH(B6,TeamResults!A:A,0),0))</f>
        <v>0</v>
      </c>
      <c r="E6" s="42">
        <f t="shared" ca="1" si="0"/>
        <v>1</v>
      </c>
    </row>
    <row r="7" spans="1:5" x14ac:dyDescent="0.3">
      <c r="A7" s="152">
        <v>6</v>
      </c>
      <c r="B7" s="42" t="s">
        <v>4</v>
      </c>
      <c r="C7" s="64"/>
      <c r="D7" s="42">
        <f ca="1">IF(A7&gt;teams,"",OFFSET(TeamResults!$S$3,rounds-2+MATCH(B7,TeamResults!A:A,0),0))</f>
        <v>0</v>
      </c>
      <c r="E7" s="42">
        <f t="shared" ca="1" si="0"/>
        <v>1</v>
      </c>
    </row>
    <row r="8" spans="1:5" x14ac:dyDescent="0.3">
      <c r="A8" s="152">
        <v>7</v>
      </c>
      <c r="B8" s="42" t="s">
        <v>5</v>
      </c>
      <c r="C8" s="64"/>
      <c r="D8" s="42" t="str">
        <f ca="1">IF(A8&gt;teams,"",OFFSET(TeamResults!$S$3,rounds-2+MATCH(B8,TeamResults!A:A,0),0))</f>
        <v/>
      </c>
      <c r="E8" s="42" t="str">
        <f t="shared" ca="1" si="0"/>
        <v/>
      </c>
    </row>
    <row r="9" spans="1:5" x14ac:dyDescent="0.3">
      <c r="A9" s="152">
        <v>8</v>
      </c>
      <c r="B9" s="42" t="s">
        <v>11</v>
      </c>
      <c r="C9" s="64"/>
      <c r="D9" s="42" t="str">
        <f ca="1">IF(A9&gt;teams,"",OFFSET(TeamResults!$S$3,rounds-2+MATCH(B9,TeamResults!A:A,0),0))</f>
        <v/>
      </c>
      <c r="E9" s="42" t="str">
        <f t="shared" ca="1" si="0"/>
        <v/>
      </c>
    </row>
    <row r="10" spans="1:5" x14ac:dyDescent="0.3">
      <c r="A10" s="152">
        <v>9</v>
      </c>
      <c r="B10" s="42" t="s">
        <v>13</v>
      </c>
      <c r="C10" s="64"/>
      <c r="D10" s="42" t="str">
        <f ca="1">IF(A10&gt;teams,"",OFFSET(TeamResults!$S$3,rounds-2+MATCH(B10,TeamResults!A:A,0),0))</f>
        <v/>
      </c>
      <c r="E10" s="42" t="str">
        <f t="shared" ca="1" si="0"/>
        <v/>
      </c>
    </row>
    <row r="11" spans="1:5" x14ac:dyDescent="0.3">
      <c r="A11" s="152">
        <v>10</v>
      </c>
      <c r="B11" s="42" t="s">
        <v>177</v>
      </c>
      <c r="C11" s="64"/>
      <c r="D11" s="42" t="str">
        <f ca="1">IF(A11&gt;teams,"",OFFSET(TeamResults!$S$3,rounds-2+MATCH(B11,TeamResults!A:A,0),0))</f>
        <v/>
      </c>
      <c r="E11" s="42" t="str">
        <f t="shared" ca="1" si="0"/>
        <v/>
      </c>
    </row>
    <row r="12" spans="1:5" x14ac:dyDescent="0.3">
      <c r="A12" s="152">
        <v>11</v>
      </c>
      <c r="B12" s="42" t="s">
        <v>171</v>
      </c>
      <c r="C12" s="64"/>
      <c r="D12" s="42" t="str">
        <f ca="1">IF(A12&gt;teams,"",OFFSET(TeamResults!$S$3,rounds-2+MATCH(B12,TeamResults!A:A,0),0))</f>
        <v/>
      </c>
      <c r="E12" s="42" t="str">
        <f t="shared" ca="1" si="0"/>
        <v/>
      </c>
    </row>
    <row r="13" spans="1:5" x14ac:dyDescent="0.3">
      <c r="A13" s="152">
        <v>12</v>
      </c>
      <c r="B13" s="42" t="s">
        <v>172</v>
      </c>
      <c r="C13" s="64"/>
      <c r="D13" s="42" t="str">
        <f ca="1">IF(A13&gt;teams,"",OFFSET(TeamResults!$S$3,rounds-2+MATCH(B13,TeamResults!A:A,0),0))</f>
        <v/>
      </c>
      <c r="E13" s="42" t="str">
        <f t="shared" ca="1" si="0"/>
        <v/>
      </c>
    </row>
    <row r="14" spans="1:5" x14ac:dyDescent="0.3">
      <c r="A14" s="152">
        <v>13</v>
      </c>
      <c r="B14" s="42" t="s">
        <v>173</v>
      </c>
      <c r="C14" s="64"/>
      <c r="D14" s="42" t="str">
        <f ca="1">IF(A14&gt;teams,"",OFFSET(TeamResults!$S$3,rounds-2+MATCH(B14,TeamResults!A:A,0),0))</f>
        <v/>
      </c>
      <c r="E14" s="42" t="str">
        <f t="shared" ca="1" si="0"/>
        <v/>
      </c>
    </row>
    <row r="15" spans="1:5" x14ac:dyDescent="0.3">
      <c r="A15" s="152">
        <v>14</v>
      </c>
      <c r="B15" s="42" t="s">
        <v>174</v>
      </c>
      <c r="C15" s="64"/>
      <c r="D15" s="42" t="str">
        <f ca="1">IF(A15&gt;teams,"",OFFSET(TeamResults!$S$3,rounds-2+MATCH(B15,TeamResults!A:A,0),0))</f>
        <v/>
      </c>
      <c r="E15" s="42" t="str">
        <f t="shared" ca="1" si="0"/>
        <v/>
      </c>
    </row>
    <row r="16" spans="1:5" x14ac:dyDescent="0.3">
      <c r="A16" s="152">
        <v>15</v>
      </c>
      <c r="B16" s="42" t="s">
        <v>175</v>
      </c>
      <c r="C16" s="64"/>
      <c r="D16" s="42" t="str">
        <f ca="1">IF(A16&gt;teams,"",OFFSET(TeamResults!$S$3,rounds-2+MATCH(B16,TeamResults!A:A,0),0))</f>
        <v/>
      </c>
      <c r="E16" s="42" t="str">
        <f t="shared" ca="1" si="0"/>
        <v/>
      </c>
    </row>
    <row r="17" spans="1:5" x14ac:dyDescent="0.3">
      <c r="A17" s="152">
        <v>16</v>
      </c>
      <c r="B17" s="42" t="s">
        <v>176</v>
      </c>
      <c r="C17" s="64"/>
      <c r="D17" s="42" t="str">
        <f ca="1">IF(A17&gt;teams,"",OFFSET(TeamResults!$S$3,rounds-2+MATCH(B17,TeamResults!A:A,0),0))</f>
        <v/>
      </c>
      <c r="E17" s="42" t="str">
        <f t="shared" ca="1" si="0"/>
        <v/>
      </c>
    </row>
    <row r="18" spans="1:5" x14ac:dyDescent="0.3">
      <c r="A18" s="152">
        <v>17</v>
      </c>
      <c r="B18" s="42" t="s">
        <v>307</v>
      </c>
      <c r="C18" s="64"/>
      <c r="D18" s="42" t="str">
        <f ca="1">IF(A18&gt;teams,"",OFFSET(TeamResults!$S$3,rounds-2+MATCH(B18,TeamResults!A:A,0),0))</f>
        <v/>
      </c>
      <c r="E18" s="42" t="str">
        <f t="shared" ca="1" si="0"/>
        <v/>
      </c>
    </row>
    <row r="19" spans="1:5" x14ac:dyDescent="0.3">
      <c r="A19" s="152">
        <v>18</v>
      </c>
      <c r="B19" s="42" t="s">
        <v>308</v>
      </c>
      <c r="C19" s="64"/>
      <c r="D19" s="42" t="str">
        <f ca="1">IF(A19&gt;teams,"",OFFSET(TeamResults!$S$3,rounds-2+MATCH(B19,TeamResults!A:A,0),0))</f>
        <v/>
      </c>
      <c r="E19" s="42" t="str">
        <f t="shared" ca="1" si="0"/>
        <v/>
      </c>
    </row>
    <row r="20" spans="1:5" x14ac:dyDescent="0.3">
      <c r="A20" s="152">
        <v>19</v>
      </c>
      <c r="B20" s="42" t="s">
        <v>309</v>
      </c>
      <c r="C20" s="64"/>
      <c r="D20" s="42" t="str">
        <f ca="1">IF(A20&gt;teams,"",OFFSET(TeamResults!$S$3,rounds-2+MATCH(B20,TeamResults!A:A,0),0))</f>
        <v/>
      </c>
      <c r="E20" s="42" t="str">
        <f t="shared" ca="1" si="0"/>
        <v/>
      </c>
    </row>
    <row r="21" spans="1:5" x14ac:dyDescent="0.3">
      <c r="A21" s="152">
        <v>20</v>
      </c>
      <c r="B21" s="42" t="s">
        <v>310</v>
      </c>
      <c r="C21" s="64"/>
      <c r="D21" s="42" t="str">
        <f ca="1">IF(A21&gt;teams,"",OFFSET(TeamResults!$S$3,rounds-2+MATCH(B21,TeamResults!A:A,0),0))</f>
        <v/>
      </c>
      <c r="E21" s="42" t="str">
        <f t="shared" ref="E21:E27" ca="1" si="1">IF(A21&gt;teams,"",RANK(D21,OFFSET($D$1,1,0,teams,1)))</f>
        <v/>
      </c>
    </row>
    <row r="22" spans="1:5" x14ac:dyDescent="0.3">
      <c r="A22" s="152">
        <v>21</v>
      </c>
      <c r="B22" s="42" t="s">
        <v>496</v>
      </c>
      <c r="C22" s="64"/>
      <c r="D22" s="42" t="str">
        <f ca="1">IF(A22&gt;teams,"",OFFSET(TeamResults!$S$3,rounds-2+MATCH(B22,TeamResults!A:A,0),0))</f>
        <v/>
      </c>
      <c r="E22" s="42" t="str">
        <f t="shared" ca="1" si="1"/>
        <v/>
      </c>
    </row>
    <row r="23" spans="1:5" x14ac:dyDescent="0.3">
      <c r="A23" s="152">
        <v>22</v>
      </c>
      <c r="B23" s="42" t="s">
        <v>495</v>
      </c>
      <c r="C23" s="64"/>
      <c r="D23" s="42" t="str">
        <f ca="1">IF(A23&gt;teams,"",OFFSET(TeamResults!$S$3,rounds-2+MATCH(B23,TeamResults!A:A,0),0))</f>
        <v/>
      </c>
      <c r="E23" s="42" t="str">
        <f t="shared" ca="1" si="1"/>
        <v/>
      </c>
    </row>
    <row r="24" spans="1:5" x14ac:dyDescent="0.3">
      <c r="A24" s="152">
        <v>23</v>
      </c>
      <c r="B24" s="42" t="s">
        <v>494</v>
      </c>
      <c r="C24" s="64"/>
      <c r="D24" s="42" t="str">
        <f ca="1">IF(A24&gt;teams,"",OFFSET(TeamResults!$S$3,rounds-2+MATCH(B24,TeamResults!A:A,0),0))</f>
        <v/>
      </c>
      <c r="E24" s="42" t="str">
        <f t="shared" ca="1" si="1"/>
        <v/>
      </c>
    </row>
    <row r="25" spans="1:5" x14ac:dyDescent="0.3">
      <c r="A25" s="152">
        <v>24</v>
      </c>
      <c r="B25" s="42" t="s">
        <v>493</v>
      </c>
      <c r="C25" s="64"/>
      <c r="D25" s="42" t="str">
        <f ca="1">IF(A25&gt;teams,"",OFFSET(TeamResults!$S$3,rounds-2+MATCH(B25,TeamResults!A:A,0),0))</f>
        <v/>
      </c>
      <c r="E25" s="42" t="str">
        <f t="shared" ca="1" si="1"/>
        <v/>
      </c>
    </row>
    <row r="26" spans="1:5" x14ac:dyDescent="0.3">
      <c r="A26" s="152">
        <v>25</v>
      </c>
      <c r="B26" s="42" t="s">
        <v>492</v>
      </c>
      <c r="C26" s="64"/>
      <c r="D26" s="42" t="str">
        <f ca="1">IF(A26&gt;teams,"",OFFSET(TeamResults!$S$3,rounds-2+MATCH(B26,TeamResults!A:A,0),0))</f>
        <v/>
      </c>
      <c r="E26" s="42" t="str">
        <f t="shared" ca="1" si="1"/>
        <v/>
      </c>
    </row>
    <row r="27" spans="1:5" x14ac:dyDescent="0.3">
      <c r="A27" s="152">
        <v>26</v>
      </c>
      <c r="B27" s="42" t="s">
        <v>491</v>
      </c>
      <c r="C27" s="64"/>
      <c r="D27" s="42" t="str">
        <f ca="1">IF(A27&gt;teams,"",OFFSET(TeamResults!$S$3,rounds-2+MATCH(B27,TeamResults!A:A,0),0))</f>
        <v/>
      </c>
      <c r="E27" s="42" t="str">
        <f t="shared" ca="1" si="1"/>
        <v/>
      </c>
    </row>
  </sheetData>
  <sheetProtection sheet="1" objects="1" scenarios="1" formatCells="0" formatColumns="0" formatRows="0" sort="0" autoFilter="0"/>
  <autoFilter ref="A1:E27"/>
  <phoneticPr fontId="0" type="noConversion"/>
  <pageMargins left="0.52" right="0.52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1"/>
  <sheetViews>
    <sheetView view="pageLayout" topLeftCell="A2" zoomScaleNormal="100" workbookViewId="0">
      <selection activeCell="S2" sqref="S1:V1048576"/>
    </sheetView>
  </sheetViews>
  <sheetFormatPr defaultRowHeight="15" x14ac:dyDescent="0.2"/>
  <cols>
    <col min="1" max="1" width="4.140625" style="3" customWidth="1"/>
    <col min="2" max="2" width="32.7109375" style="17" customWidth="1"/>
    <col min="3" max="18" width="7.7109375" style="3" customWidth="1"/>
    <col min="19" max="16384" width="9.140625" style="3"/>
  </cols>
  <sheetData>
    <row r="1" spans="1:19" ht="17.25" hidden="1" customHeight="1" x14ac:dyDescent="0.2"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  <c r="O1" s="4">
        <v>13</v>
      </c>
      <c r="P1" s="4">
        <v>14</v>
      </c>
      <c r="Q1" s="4">
        <v>15</v>
      </c>
      <c r="R1" s="4">
        <v>16</v>
      </c>
    </row>
    <row r="2" spans="1:19" ht="15.75" thickBot="1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12" customFormat="1" ht="15.75" thickBot="1" x14ac:dyDescent="0.25">
      <c r="A3" s="12" t="s">
        <v>9</v>
      </c>
      <c r="B3" s="38">
        <f>VLOOKUP(A3,TeamLookup,2,FALSE)</f>
        <v>0</v>
      </c>
      <c r="C3" s="13" t="str">
        <f>$A3&amp;"."&amp;TEXT(C$1,"00")</f>
        <v>A.01</v>
      </c>
      <c r="D3" s="14" t="str">
        <f t="shared" ref="D3:R3" si="0">$A3&amp;"."&amp;TEXT(D$1,"00")</f>
        <v>A.02</v>
      </c>
      <c r="E3" s="14" t="str">
        <f t="shared" si="0"/>
        <v>A.03</v>
      </c>
      <c r="F3" s="14" t="str">
        <f t="shared" si="0"/>
        <v>A.04</v>
      </c>
      <c r="G3" s="14" t="str">
        <f t="shared" si="0"/>
        <v>A.05</v>
      </c>
      <c r="H3" s="14" t="str">
        <f t="shared" si="0"/>
        <v>A.06</v>
      </c>
      <c r="I3" s="14" t="str">
        <f t="shared" si="0"/>
        <v>A.07</v>
      </c>
      <c r="J3" s="14" t="str">
        <f t="shared" si="0"/>
        <v>A.08</v>
      </c>
      <c r="K3" s="14" t="str">
        <f t="shared" si="0"/>
        <v>A.09</v>
      </c>
      <c r="L3" s="14" t="str">
        <f t="shared" si="0"/>
        <v>A.10</v>
      </c>
      <c r="M3" s="14" t="str">
        <f t="shared" si="0"/>
        <v>A.11</v>
      </c>
      <c r="N3" s="15" t="str">
        <f t="shared" si="0"/>
        <v>A.12</v>
      </c>
      <c r="O3" s="15" t="str">
        <f t="shared" si="0"/>
        <v>A.13</v>
      </c>
      <c r="P3" s="15" t="str">
        <f t="shared" si="0"/>
        <v>A.14</v>
      </c>
      <c r="Q3" s="15" t="str">
        <f t="shared" si="0"/>
        <v>A.15</v>
      </c>
      <c r="R3" s="15" t="str">
        <f t="shared" si="0"/>
        <v>A.16</v>
      </c>
      <c r="S3" s="16" t="s">
        <v>110</v>
      </c>
    </row>
    <row r="4" spans="1:19" ht="9" customHeight="1" x14ac:dyDescent="0.2">
      <c r="C4" s="19" t="str">
        <f t="shared" ref="C4:N4" ca="1" si="1">IF(ISNA(C11),"B","W")</f>
        <v>W</v>
      </c>
      <c r="D4" s="20" t="str">
        <f t="shared" ca="1" si="1"/>
        <v>B</v>
      </c>
      <c r="E4" s="20" t="str">
        <f t="shared" ca="1" si="1"/>
        <v>W</v>
      </c>
      <c r="F4" s="20" t="str">
        <f t="shared" ca="1" si="1"/>
        <v>B</v>
      </c>
      <c r="G4" s="20" t="str">
        <f t="shared" ca="1" si="1"/>
        <v>W</v>
      </c>
      <c r="H4" s="20" t="str">
        <f t="shared" ca="1" si="1"/>
        <v>B</v>
      </c>
      <c r="I4" s="20" t="str">
        <f t="shared" ca="1" si="1"/>
        <v>W</v>
      </c>
      <c r="J4" s="20" t="str">
        <f t="shared" ca="1" si="1"/>
        <v>B</v>
      </c>
      <c r="K4" s="20" t="str">
        <f t="shared" ca="1" si="1"/>
        <v>W</v>
      </c>
      <c r="L4" s="20" t="str">
        <f t="shared" ca="1" si="1"/>
        <v>B</v>
      </c>
      <c r="M4" s="20" t="str">
        <f t="shared" ca="1" si="1"/>
        <v>W</v>
      </c>
      <c r="N4" s="21" t="str">
        <f t="shared" ca="1" si="1"/>
        <v>B</v>
      </c>
      <c r="O4" s="21" t="str">
        <f t="shared" ref="O4:R4" ca="1" si="2">IF(ISNA(O11),"B","W")</f>
        <v>B</v>
      </c>
      <c r="P4" s="21" t="str">
        <f t="shared" ca="1" si="2"/>
        <v>B</v>
      </c>
      <c r="Q4" s="21" t="str">
        <f t="shared" ca="1" si="2"/>
        <v>W</v>
      </c>
      <c r="R4" s="21" t="str">
        <f t="shared" ca="1" si="2"/>
        <v>W</v>
      </c>
      <c r="S4" s="6"/>
    </row>
    <row r="5" spans="1:19" x14ac:dyDescent="0.2">
      <c r="B5" s="17" t="s">
        <v>111</v>
      </c>
      <c r="C5" s="22" t="str">
        <f ca="1">IF(ISNA(C11),C12,C11)</f>
        <v>B.01</v>
      </c>
      <c r="D5" s="23" t="str">
        <f t="shared" ref="D5:N5" ca="1" si="3">IF(ISNA(D11),D12,D11)</f>
        <v>E.02</v>
      </c>
      <c r="E5" s="23" t="str">
        <f t="shared" ca="1" si="3"/>
        <v>C.03</v>
      </c>
      <c r="F5" s="23" t="str">
        <f t="shared" ca="1" si="3"/>
        <v>F.04</v>
      </c>
      <c r="G5" s="23" t="str">
        <f t="shared" ca="1" si="3"/>
        <v>D.05</v>
      </c>
      <c r="H5" s="23" t="str">
        <f t="shared" ca="1" si="3"/>
        <v>B.06</v>
      </c>
      <c r="I5" s="23" t="str">
        <f t="shared" ca="1" si="3"/>
        <v>C.07</v>
      </c>
      <c r="J5" s="23" t="str">
        <f t="shared" ca="1" si="3"/>
        <v>D.08</v>
      </c>
      <c r="K5" s="23" t="str">
        <f t="shared" ca="1" si="3"/>
        <v>E.09</v>
      </c>
      <c r="L5" s="23" t="str">
        <f t="shared" ca="1" si="3"/>
        <v>F.10</v>
      </c>
      <c r="M5" s="23" t="str">
        <f t="shared" ca="1" si="3"/>
        <v>E.11</v>
      </c>
      <c r="N5" s="24" t="str">
        <f t="shared" ca="1" si="3"/>
        <v>D.12</v>
      </c>
      <c r="O5" s="24" t="str">
        <f t="shared" ref="O5:R5" ca="1" si="4">IF(ISNA(O11),O12,O11)</f>
        <v>C.13</v>
      </c>
      <c r="P5" s="24" t="str">
        <f t="shared" ca="1" si="4"/>
        <v>B.14</v>
      </c>
      <c r="Q5" s="24" t="str">
        <f t="shared" ca="1" si="4"/>
        <v>F.15</v>
      </c>
      <c r="R5" s="24" t="str">
        <f t="shared" ca="1" si="4"/>
        <v>D.16</v>
      </c>
      <c r="S5" s="11"/>
    </row>
    <row r="6" spans="1:19" ht="9" customHeight="1" x14ac:dyDescent="0.2">
      <c r="C6" s="25" t="str">
        <f t="shared" ref="C6:N6" ca="1" si="5">IF(ISNA(C13),"B","W")</f>
        <v>B</v>
      </c>
      <c r="D6" s="26" t="str">
        <f t="shared" ca="1" si="5"/>
        <v>W</v>
      </c>
      <c r="E6" s="26" t="str">
        <f t="shared" ca="1" si="5"/>
        <v>B</v>
      </c>
      <c r="F6" s="26" t="str">
        <f t="shared" ca="1" si="5"/>
        <v>W</v>
      </c>
      <c r="G6" s="26" t="str">
        <f t="shared" ca="1" si="5"/>
        <v>B</v>
      </c>
      <c r="H6" s="26" t="str">
        <f t="shared" ca="1" si="5"/>
        <v>W</v>
      </c>
      <c r="I6" s="26" t="str">
        <f t="shared" ca="1" si="5"/>
        <v>B</v>
      </c>
      <c r="J6" s="26" t="str">
        <f t="shared" ca="1" si="5"/>
        <v>W</v>
      </c>
      <c r="K6" s="26" t="str">
        <f t="shared" ca="1" si="5"/>
        <v>B</v>
      </c>
      <c r="L6" s="26" t="str">
        <f t="shared" ca="1" si="5"/>
        <v>W</v>
      </c>
      <c r="M6" s="26" t="str">
        <f t="shared" ca="1" si="5"/>
        <v>B</v>
      </c>
      <c r="N6" s="27" t="str">
        <f t="shared" ca="1" si="5"/>
        <v>W</v>
      </c>
      <c r="O6" s="27" t="str">
        <f t="shared" ref="O6:R6" ca="1" si="6">IF(ISNA(O13),"B","W")</f>
        <v>W</v>
      </c>
      <c r="P6" s="27" t="str">
        <f t="shared" ca="1" si="6"/>
        <v>W</v>
      </c>
      <c r="Q6" s="27" t="str">
        <f t="shared" ca="1" si="6"/>
        <v>B</v>
      </c>
      <c r="R6" s="27" t="str">
        <f t="shared" ca="1" si="6"/>
        <v>B</v>
      </c>
      <c r="S6" s="6"/>
    </row>
    <row r="7" spans="1:19" x14ac:dyDescent="0.2">
      <c r="B7" s="17" t="s">
        <v>112</v>
      </c>
      <c r="C7" s="22" t="str">
        <f ca="1">IF(ISNA(C13),C14,C13)</f>
        <v>C.01</v>
      </c>
      <c r="D7" s="23" t="str">
        <f t="shared" ref="D7:N7" ca="1" si="7">IF(ISNA(D13),D14,D13)</f>
        <v>F.02</v>
      </c>
      <c r="E7" s="23" t="str">
        <f t="shared" ca="1" si="7"/>
        <v>D.03</v>
      </c>
      <c r="F7" s="23" t="str">
        <f t="shared" ca="1" si="7"/>
        <v>B.04</v>
      </c>
      <c r="G7" s="23" t="str">
        <f t="shared" ca="1" si="7"/>
        <v>E.05</v>
      </c>
      <c r="H7" s="23" t="str">
        <f t="shared" ca="1" si="7"/>
        <v>F.06</v>
      </c>
      <c r="I7" s="23" t="str">
        <f t="shared" ca="1" si="7"/>
        <v>E.07</v>
      </c>
      <c r="J7" s="23" t="str">
        <f t="shared" ca="1" si="7"/>
        <v>F.08</v>
      </c>
      <c r="K7" s="23" t="str">
        <f t="shared" ca="1" si="7"/>
        <v>B.09</v>
      </c>
      <c r="L7" s="23" t="str">
        <f t="shared" ca="1" si="7"/>
        <v>C.10</v>
      </c>
      <c r="M7" s="23" t="str">
        <f t="shared" ca="1" si="7"/>
        <v>F.11</v>
      </c>
      <c r="N7" s="24" t="str">
        <f t="shared" ca="1" si="7"/>
        <v>E.12</v>
      </c>
      <c r="O7" s="24" t="str">
        <f t="shared" ref="O7:R7" ca="1" si="8">IF(ISNA(O13),O14,O13)</f>
        <v>D.13</v>
      </c>
      <c r="P7" s="24" t="str">
        <f t="shared" ca="1" si="8"/>
        <v>C.14</v>
      </c>
      <c r="Q7" s="24" t="str">
        <f t="shared" ca="1" si="8"/>
        <v>B.15</v>
      </c>
      <c r="R7" s="24" t="str">
        <f t="shared" ca="1" si="8"/>
        <v>F.16</v>
      </c>
      <c r="S7" s="11"/>
    </row>
    <row r="8" spans="1:19" ht="9" customHeight="1" x14ac:dyDescent="0.2">
      <c r="C8" s="25" t="str">
        <f t="shared" ref="C8:N8" ca="1" si="9">IF(ISNA(C15),"B","W")</f>
        <v>W</v>
      </c>
      <c r="D8" s="26" t="str">
        <f t="shared" ca="1" si="9"/>
        <v>B</v>
      </c>
      <c r="E8" s="26" t="str">
        <f t="shared" ca="1" si="9"/>
        <v>W</v>
      </c>
      <c r="F8" s="26" t="str">
        <f t="shared" ca="1" si="9"/>
        <v>B</v>
      </c>
      <c r="G8" s="26" t="str">
        <f t="shared" ca="1" si="9"/>
        <v>W</v>
      </c>
      <c r="H8" s="26" t="str">
        <f t="shared" ca="1" si="9"/>
        <v>B</v>
      </c>
      <c r="I8" s="26" t="str">
        <f t="shared" ca="1" si="9"/>
        <v>W</v>
      </c>
      <c r="J8" s="26" t="str">
        <f t="shared" ca="1" si="9"/>
        <v>B</v>
      </c>
      <c r="K8" s="26" t="str">
        <f t="shared" ca="1" si="9"/>
        <v>W</v>
      </c>
      <c r="L8" s="26" t="str">
        <f t="shared" ca="1" si="9"/>
        <v>B</v>
      </c>
      <c r="M8" s="26" t="str">
        <f t="shared" ca="1" si="9"/>
        <v>W</v>
      </c>
      <c r="N8" s="27" t="str">
        <f t="shared" ca="1" si="9"/>
        <v>W</v>
      </c>
      <c r="O8" s="27" t="str">
        <f t="shared" ref="O8:R8" ca="1" si="10">IF(ISNA(O15),"B","W")</f>
        <v>B</v>
      </c>
      <c r="P8" s="27" t="str">
        <f t="shared" ca="1" si="10"/>
        <v>B</v>
      </c>
      <c r="Q8" s="27" t="str">
        <f t="shared" ca="1" si="10"/>
        <v>B</v>
      </c>
      <c r="R8" s="27" t="str">
        <f t="shared" ca="1" si="10"/>
        <v>W</v>
      </c>
      <c r="S8" s="6"/>
    </row>
    <row r="9" spans="1:19" ht="15.75" thickBot="1" x14ac:dyDescent="0.25">
      <c r="B9" s="17" t="s">
        <v>113</v>
      </c>
      <c r="C9" s="28" t="str">
        <f ca="1">IF(ISNA(C15),C16,C15)</f>
        <v>D.01</v>
      </c>
      <c r="D9" s="29" t="str">
        <f t="shared" ref="D9:N9" ca="1" si="11">IF(ISNA(D15),D16,D15)</f>
        <v>B.02</v>
      </c>
      <c r="E9" s="29" t="str">
        <f t="shared" ca="1" si="11"/>
        <v>E.03</v>
      </c>
      <c r="F9" s="29" t="str">
        <f t="shared" ca="1" si="11"/>
        <v>C.04</v>
      </c>
      <c r="G9" s="29" t="str">
        <f t="shared" ca="1" si="11"/>
        <v>F.05</v>
      </c>
      <c r="H9" s="29" t="str">
        <f t="shared" ca="1" si="11"/>
        <v>D.06</v>
      </c>
      <c r="I9" s="29" t="str">
        <f t="shared" ca="1" si="11"/>
        <v>B.07</v>
      </c>
      <c r="J9" s="29" t="str">
        <f t="shared" ca="1" si="11"/>
        <v>C.08</v>
      </c>
      <c r="K9" s="29" t="str">
        <f t="shared" ca="1" si="11"/>
        <v>D.09</v>
      </c>
      <c r="L9" s="29" t="str">
        <f t="shared" ca="1" si="11"/>
        <v>E.10</v>
      </c>
      <c r="M9" s="29" t="str">
        <f t="shared" ca="1" si="11"/>
        <v>C.11</v>
      </c>
      <c r="N9" s="30" t="str">
        <f t="shared" ca="1" si="11"/>
        <v>B.12</v>
      </c>
      <c r="O9" s="30" t="str">
        <f t="shared" ref="O9:R9" ca="1" si="12">IF(ISNA(O15),O16,O15)</f>
        <v>F.13</v>
      </c>
      <c r="P9" s="30" t="str">
        <f t="shared" ca="1" si="12"/>
        <v>E.14</v>
      </c>
      <c r="Q9" s="30" t="str">
        <f t="shared" ca="1" si="12"/>
        <v>D.15</v>
      </c>
      <c r="R9" s="30" t="str">
        <f t="shared" ca="1" si="12"/>
        <v>E.16</v>
      </c>
      <c r="S9" s="7"/>
    </row>
    <row r="10" spans="1:19" ht="18" customHeight="1" thickBot="1" x14ac:dyDescent="0.25">
      <c r="B10" s="17" t="s">
        <v>110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O10" s="10"/>
      <c r="P10" s="10"/>
      <c r="Q10" s="10"/>
      <c r="R10" s="10"/>
      <c r="S10" s="5"/>
    </row>
    <row r="11" spans="1:19" ht="12.75" hidden="1" customHeight="1" x14ac:dyDescent="0.2">
      <c r="B11" s="17">
        <v>1</v>
      </c>
      <c r="C11" s="1" t="str">
        <f ca="1">VLOOKUP(C3,OFFSET(Pairings!$D$2,($B11-1)*gamesPerRound,0,gamesPerRound,2),2,FALSE)</f>
        <v>B.01</v>
      </c>
      <c r="D11" s="1" t="e">
        <f ca="1">VLOOKUP(D3,OFFSET(Pairings!$D$2,($B11-1)*gamesPerRound,0,gamesPerRound,2),2,FALSE)</f>
        <v>#N/A</v>
      </c>
      <c r="E11" s="1" t="str">
        <f ca="1">VLOOKUP(E3,OFFSET(Pairings!$D$2,($B11-1)*gamesPerRound,0,gamesPerRound,2),2,FALSE)</f>
        <v>C.03</v>
      </c>
      <c r="F11" s="1" t="e">
        <f ca="1">VLOOKUP(F3,OFFSET(Pairings!$D$2,($B11-1)*gamesPerRound,0,gamesPerRound,2),2,FALSE)</f>
        <v>#N/A</v>
      </c>
      <c r="G11" s="1" t="str">
        <f ca="1">VLOOKUP(G3,OFFSET(Pairings!$D$2,($B11-1)*gamesPerRound,0,gamesPerRound,2),2,FALSE)</f>
        <v>D.05</v>
      </c>
      <c r="H11" s="1" t="e">
        <f ca="1">VLOOKUP(H3,OFFSET(Pairings!$D$2,($B11-1)*gamesPerRound,0,gamesPerRound,2),2,FALSE)</f>
        <v>#N/A</v>
      </c>
      <c r="I11" s="1" t="str">
        <f ca="1">VLOOKUP(I3,OFFSET(Pairings!$D$2,($B11-1)*gamesPerRound,0,gamesPerRound,2),2,FALSE)</f>
        <v>C.07</v>
      </c>
      <c r="J11" s="1" t="e">
        <f ca="1">VLOOKUP(J3,OFFSET(Pairings!$D$2,($B11-1)*gamesPerRound,0,gamesPerRound,2),2,FALSE)</f>
        <v>#N/A</v>
      </c>
      <c r="K11" s="1" t="str">
        <f ca="1">VLOOKUP(K3,OFFSET(Pairings!$D$2,($B11-1)*gamesPerRound,0,gamesPerRound,2),2,FALSE)</f>
        <v>E.09</v>
      </c>
      <c r="L11" s="1" t="e">
        <f ca="1">VLOOKUP(L3,OFFSET(Pairings!$D$2,($B11-1)*gamesPerRound,0,gamesPerRound,2),2,FALSE)</f>
        <v>#N/A</v>
      </c>
      <c r="M11" s="1" t="str">
        <f ca="1">VLOOKUP(M3,OFFSET(Pairings!$D$2,($B11-1)*gamesPerRound,0,gamesPerRound,2),2,FALSE)</f>
        <v>E.11</v>
      </c>
      <c r="N11" s="1" t="e">
        <f ca="1">VLOOKUP(N3,OFFSET(Pairings!$D$2,($B11-1)*gamesPerRound,0,gamesPerRound,2),2,FALSE)</f>
        <v>#N/A</v>
      </c>
      <c r="O11" s="1" t="e">
        <f ca="1">VLOOKUP(O3,OFFSET(Pairings!$D$2,($B11-1)*gamesPerRound,0,gamesPerRound,2),2,FALSE)</f>
        <v>#N/A</v>
      </c>
      <c r="P11" s="1" t="e">
        <f ca="1">VLOOKUP(P3,OFFSET(Pairings!$D$2,($B11-1)*gamesPerRound,0,gamesPerRound,2),2,FALSE)</f>
        <v>#N/A</v>
      </c>
      <c r="Q11" s="1" t="str">
        <f ca="1">VLOOKUP(Q3,OFFSET(Pairings!$D$2,($B11-1)*gamesPerRound,0,gamesPerRound,2),2,FALSE)</f>
        <v>F.15</v>
      </c>
      <c r="R11" s="1" t="str">
        <f ca="1">VLOOKUP(R3,OFFSET(Pairings!$D$2,($B11-1)*gamesPerRound,0,gamesPerRound,2),2,FALSE)</f>
        <v>D.16</v>
      </c>
    </row>
    <row r="12" spans="1:19" ht="12.75" hidden="1" customHeight="1" x14ac:dyDescent="0.2">
      <c r="B12" s="17">
        <v>1</v>
      </c>
      <c r="C12" s="1" t="e">
        <f ca="1">VLOOKUP(C3,OFFSET(Pairings!$E$2,($B12-1)*gamesPerRound,0,gamesPerRound,4),4,FALSE)</f>
        <v>#N/A</v>
      </c>
      <c r="D12" s="1" t="str">
        <f ca="1">VLOOKUP(D3,OFFSET(Pairings!$E$2,($B12-1)*gamesPerRound,0,gamesPerRound,4),4,FALSE)</f>
        <v>E.02</v>
      </c>
      <c r="E12" s="1" t="e">
        <f ca="1">VLOOKUP(E3,OFFSET(Pairings!$E$2,($B12-1)*gamesPerRound,0,gamesPerRound,4),4,FALSE)</f>
        <v>#N/A</v>
      </c>
      <c r="F12" s="1" t="str">
        <f ca="1">VLOOKUP(F3,OFFSET(Pairings!$E$2,($B12-1)*gamesPerRound,0,gamesPerRound,4),4,FALSE)</f>
        <v>F.04</v>
      </c>
      <c r="G12" s="1" t="e">
        <f ca="1">VLOOKUP(G3,OFFSET(Pairings!$E$2,($B12-1)*gamesPerRound,0,gamesPerRound,4),4,FALSE)</f>
        <v>#N/A</v>
      </c>
      <c r="H12" s="1" t="str">
        <f ca="1">VLOOKUP(H3,OFFSET(Pairings!$E$2,($B12-1)*gamesPerRound,0,gamesPerRound,4),4,FALSE)</f>
        <v>B.06</v>
      </c>
      <c r="I12" s="1" t="e">
        <f ca="1">VLOOKUP(I3,OFFSET(Pairings!$E$2,($B12-1)*gamesPerRound,0,gamesPerRound,4),4,FALSE)</f>
        <v>#N/A</v>
      </c>
      <c r="J12" s="1" t="str">
        <f ca="1">VLOOKUP(J3,OFFSET(Pairings!$E$2,($B12-1)*gamesPerRound,0,gamesPerRound,4),4,FALSE)</f>
        <v>D.08</v>
      </c>
      <c r="K12" s="1" t="e">
        <f ca="1">VLOOKUP(K3,OFFSET(Pairings!$E$2,($B12-1)*gamesPerRound,0,gamesPerRound,4),4,FALSE)</f>
        <v>#N/A</v>
      </c>
      <c r="L12" s="1" t="str">
        <f ca="1">VLOOKUP(L3,OFFSET(Pairings!$E$2,($B12-1)*gamesPerRound,0,gamesPerRound,4),4,FALSE)</f>
        <v>F.10</v>
      </c>
      <c r="M12" s="1" t="e">
        <f ca="1">VLOOKUP(M3,OFFSET(Pairings!$E$2,($B12-1)*gamesPerRound,0,gamesPerRound,4),4,FALSE)</f>
        <v>#N/A</v>
      </c>
      <c r="N12" s="1" t="str">
        <f ca="1">VLOOKUP(N3,OFFSET(Pairings!$E$2,($B12-1)*gamesPerRound,0,gamesPerRound,4),4,FALSE)</f>
        <v>D.12</v>
      </c>
      <c r="O12" s="1" t="str">
        <f ca="1">VLOOKUP(O3,OFFSET(Pairings!$E$2,($B12-1)*gamesPerRound,0,gamesPerRound,4),4,FALSE)</f>
        <v>C.13</v>
      </c>
      <c r="P12" s="1" t="str">
        <f ca="1">VLOOKUP(P3,OFFSET(Pairings!$E$2,($B12-1)*gamesPerRound,0,gamesPerRound,4),4,FALSE)</f>
        <v>B.14</v>
      </c>
      <c r="Q12" s="1" t="e">
        <f ca="1">VLOOKUP(Q3,OFFSET(Pairings!$E$2,($B12-1)*gamesPerRound,0,gamesPerRound,4),4,FALSE)</f>
        <v>#N/A</v>
      </c>
      <c r="R12" s="1" t="e">
        <f ca="1">VLOOKUP(R3,OFFSET(Pairings!$E$2,($B12-1)*gamesPerRound,0,gamesPerRound,4),4,FALSE)</f>
        <v>#N/A</v>
      </c>
    </row>
    <row r="13" spans="1:19" ht="12.75" hidden="1" customHeight="1" x14ac:dyDescent="0.2">
      <c r="B13" s="17">
        <v>2</v>
      </c>
      <c r="C13" s="1" t="e">
        <f ca="1">VLOOKUP(C3,OFFSET(Pairings!$D$2,($B13-1)*gamesPerRound,0,gamesPerRound,2),2,FALSE)</f>
        <v>#N/A</v>
      </c>
      <c r="D13" s="1" t="str">
        <f ca="1">VLOOKUP(D3,OFFSET(Pairings!$D$2,($B13-1)*gamesPerRound,0,gamesPerRound,2),2,FALSE)</f>
        <v>F.02</v>
      </c>
      <c r="E13" s="1" t="e">
        <f ca="1">VLOOKUP(E3,OFFSET(Pairings!$D$2,($B13-1)*gamesPerRound,0,gamesPerRound,2),2,FALSE)</f>
        <v>#N/A</v>
      </c>
      <c r="F13" s="1" t="str">
        <f ca="1">VLOOKUP(F3,OFFSET(Pairings!$D$2,($B13-1)*gamesPerRound,0,gamesPerRound,2),2,FALSE)</f>
        <v>B.04</v>
      </c>
      <c r="G13" s="1" t="e">
        <f ca="1">VLOOKUP(G3,OFFSET(Pairings!$D$2,($B13-1)*gamesPerRound,0,gamesPerRound,2),2,FALSE)</f>
        <v>#N/A</v>
      </c>
      <c r="H13" s="1" t="str">
        <f ca="1">VLOOKUP(H3,OFFSET(Pairings!$D$2,($B13-1)*gamesPerRound,0,gamesPerRound,2),2,FALSE)</f>
        <v>F.06</v>
      </c>
      <c r="I13" s="1" t="e">
        <f ca="1">VLOOKUP(I3,OFFSET(Pairings!$D$2,($B13-1)*gamesPerRound,0,gamesPerRound,2),2,FALSE)</f>
        <v>#N/A</v>
      </c>
      <c r="J13" s="1" t="str">
        <f ca="1">VLOOKUP(J3,OFFSET(Pairings!$D$2,($B13-1)*gamesPerRound,0,gamesPerRound,2),2,FALSE)</f>
        <v>F.08</v>
      </c>
      <c r="K13" s="1" t="e">
        <f ca="1">VLOOKUP(K3,OFFSET(Pairings!$D$2,($B13-1)*gamesPerRound,0,gamesPerRound,2),2,FALSE)</f>
        <v>#N/A</v>
      </c>
      <c r="L13" s="1" t="str">
        <f ca="1">VLOOKUP(L3,OFFSET(Pairings!$D$2,($B13-1)*gamesPerRound,0,gamesPerRound,2),2,FALSE)</f>
        <v>C.10</v>
      </c>
      <c r="M13" s="1" t="e">
        <f ca="1">VLOOKUP(M3,OFFSET(Pairings!$D$2,($B13-1)*gamesPerRound,0,gamesPerRound,2),2,FALSE)</f>
        <v>#N/A</v>
      </c>
      <c r="N13" s="1" t="str">
        <f ca="1">VLOOKUP(N3,OFFSET(Pairings!$D$2,($B13-1)*gamesPerRound,0,gamesPerRound,2),2,FALSE)</f>
        <v>E.12</v>
      </c>
      <c r="O13" s="1" t="str">
        <f ca="1">VLOOKUP(O3,OFFSET(Pairings!$D$2,($B13-1)*gamesPerRound,0,gamesPerRound,2),2,FALSE)</f>
        <v>D.13</v>
      </c>
      <c r="P13" s="1" t="str">
        <f ca="1">VLOOKUP(P3,OFFSET(Pairings!$D$2,($B13-1)*gamesPerRound,0,gamesPerRound,2),2,FALSE)</f>
        <v>C.14</v>
      </c>
      <c r="Q13" s="1" t="e">
        <f ca="1">VLOOKUP(Q3,OFFSET(Pairings!$D$2,($B13-1)*gamesPerRound,0,gamesPerRound,2),2,FALSE)</f>
        <v>#N/A</v>
      </c>
      <c r="R13" s="1" t="e">
        <f ca="1">VLOOKUP(R3,OFFSET(Pairings!$D$2,($B13-1)*gamesPerRound,0,gamesPerRound,2),2,FALSE)</f>
        <v>#N/A</v>
      </c>
    </row>
    <row r="14" spans="1:19" ht="12.75" hidden="1" customHeight="1" x14ac:dyDescent="0.2">
      <c r="B14" s="17">
        <v>2</v>
      </c>
      <c r="C14" s="1" t="str">
        <f ca="1">VLOOKUP(C3,OFFSET(Pairings!$E$2,($B14-1)*gamesPerRound,0,gamesPerRound,4),4,FALSE)</f>
        <v>C.01</v>
      </c>
      <c r="D14" s="1" t="e">
        <f ca="1">VLOOKUP(D3,OFFSET(Pairings!$E$2,($B14-1)*gamesPerRound,0,gamesPerRound,4),4,FALSE)</f>
        <v>#N/A</v>
      </c>
      <c r="E14" s="1" t="str">
        <f ca="1">VLOOKUP(E3,OFFSET(Pairings!$E$2,($B14-1)*gamesPerRound,0,gamesPerRound,4),4,FALSE)</f>
        <v>D.03</v>
      </c>
      <c r="F14" s="1" t="e">
        <f ca="1">VLOOKUP(F3,OFFSET(Pairings!$E$2,($B14-1)*gamesPerRound,0,gamesPerRound,4),4,FALSE)</f>
        <v>#N/A</v>
      </c>
      <c r="G14" s="1" t="str">
        <f ca="1">VLOOKUP(G3,OFFSET(Pairings!$E$2,($B14-1)*gamesPerRound,0,gamesPerRound,4),4,FALSE)</f>
        <v>E.05</v>
      </c>
      <c r="H14" s="1" t="e">
        <f ca="1">VLOOKUP(H3,OFFSET(Pairings!$E$2,($B14-1)*gamesPerRound,0,gamesPerRound,4),4,FALSE)</f>
        <v>#N/A</v>
      </c>
      <c r="I14" s="1" t="str">
        <f ca="1">VLOOKUP(I3,OFFSET(Pairings!$E$2,($B14-1)*gamesPerRound,0,gamesPerRound,4),4,FALSE)</f>
        <v>E.07</v>
      </c>
      <c r="J14" s="1" t="e">
        <f ca="1">VLOOKUP(J3,OFFSET(Pairings!$E$2,($B14-1)*gamesPerRound,0,gamesPerRound,4),4,FALSE)</f>
        <v>#N/A</v>
      </c>
      <c r="K14" s="1" t="str">
        <f ca="1">VLOOKUP(K3,OFFSET(Pairings!$E$2,($B14-1)*gamesPerRound,0,gamesPerRound,4),4,FALSE)</f>
        <v>B.09</v>
      </c>
      <c r="L14" s="1" t="e">
        <f ca="1">VLOOKUP(L3,OFFSET(Pairings!$E$2,($B14-1)*gamesPerRound,0,gamesPerRound,4),4,FALSE)</f>
        <v>#N/A</v>
      </c>
      <c r="M14" s="1" t="str">
        <f ca="1">VLOOKUP(M3,OFFSET(Pairings!$E$2,($B14-1)*gamesPerRound,0,gamesPerRound,4),4,FALSE)</f>
        <v>F.11</v>
      </c>
      <c r="N14" s="1" t="e">
        <f ca="1">VLOOKUP(N3,OFFSET(Pairings!$E$2,($B14-1)*gamesPerRound,0,gamesPerRound,4),4,FALSE)</f>
        <v>#N/A</v>
      </c>
      <c r="O14" s="1" t="e">
        <f ca="1">VLOOKUP(O3,OFFSET(Pairings!$E$2,($B14-1)*gamesPerRound,0,gamesPerRound,4),4,FALSE)</f>
        <v>#N/A</v>
      </c>
      <c r="P14" s="1" t="e">
        <f ca="1">VLOOKUP(P3,OFFSET(Pairings!$E$2,($B14-1)*gamesPerRound,0,gamesPerRound,4),4,FALSE)</f>
        <v>#N/A</v>
      </c>
      <c r="Q14" s="1" t="str">
        <f ca="1">VLOOKUP(Q3,OFFSET(Pairings!$E$2,($B14-1)*gamesPerRound,0,gamesPerRound,4),4,FALSE)</f>
        <v>B.15</v>
      </c>
      <c r="R14" s="1" t="str">
        <f ca="1">VLOOKUP(R3,OFFSET(Pairings!$E$2,($B14-1)*gamesPerRound,0,gamesPerRound,4),4,FALSE)</f>
        <v>F.16</v>
      </c>
    </row>
    <row r="15" spans="1:19" ht="12.75" hidden="1" customHeight="1" x14ac:dyDescent="0.2">
      <c r="B15" s="17">
        <v>3</v>
      </c>
      <c r="C15" s="1" t="str">
        <f ca="1">VLOOKUP(C3,OFFSET(Pairings!$D$2,($B15-1)*gamesPerRound,0,gamesPerRound,2),2,FALSE)</f>
        <v>D.01</v>
      </c>
      <c r="D15" s="1" t="e">
        <f ca="1">VLOOKUP(D3,OFFSET(Pairings!$D$2,($B15-1)*gamesPerRound,0,gamesPerRound,2),2,FALSE)</f>
        <v>#N/A</v>
      </c>
      <c r="E15" s="1" t="str">
        <f ca="1">VLOOKUP(E3,OFFSET(Pairings!$D$2,($B15-1)*gamesPerRound,0,gamesPerRound,2),2,FALSE)</f>
        <v>E.03</v>
      </c>
      <c r="F15" s="1" t="e">
        <f ca="1">VLOOKUP(F3,OFFSET(Pairings!$D$2,($B15-1)*gamesPerRound,0,gamesPerRound,2),2,FALSE)</f>
        <v>#N/A</v>
      </c>
      <c r="G15" s="1" t="str">
        <f ca="1">VLOOKUP(G3,OFFSET(Pairings!$D$2,($B15-1)*gamesPerRound,0,gamesPerRound,2),2,FALSE)</f>
        <v>F.05</v>
      </c>
      <c r="H15" s="1" t="e">
        <f ca="1">VLOOKUP(H3,OFFSET(Pairings!$D$2,($B15-1)*gamesPerRound,0,gamesPerRound,2),2,FALSE)</f>
        <v>#N/A</v>
      </c>
      <c r="I15" s="1" t="str">
        <f ca="1">VLOOKUP(I3,OFFSET(Pairings!$D$2,($B15-1)*gamesPerRound,0,gamesPerRound,2),2,FALSE)</f>
        <v>B.07</v>
      </c>
      <c r="J15" s="1" t="e">
        <f ca="1">VLOOKUP(J3,OFFSET(Pairings!$D$2,($B15-1)*gamesPerRound,0,gamesPerRound,2),2,FALSE)</f>
        <v>#N/A</v>
      </c>
      <c r="K15" s="1" t="str">
        <f ca="1">VLOOKUP(K3,OFFSET(Pairings!$D$2,($B15-1)*gamesPerRound,0,gamesPerRound,2),2,FALSE)</f>
        <v>D.09</v>
      </c>
      <c r="L15" s="1" t="e">
        <f ca="1">VLOOKUP(L3,OFFSET(Pairings!$D$2,($B15-1)*gamesPerRound,0,gamesPerRound,2),2,FALSE)</f>
        <v>#N/A</v>
      </c>
      <c r="M15" s="1" t="str">
        <f ca="1">VLOOKUP(M3,OFFSET(Pairings!$D$2,($B15-1)*gamesPerRound,0,gamesPerRound,2),2,FALSE)</f>
        <v>C.11</v>
      </c>
      <c r="N15" s="1" t="str">
        <f ca="1">VLOOKUP(N3,OFFSET(Pairings!$D$2,($B15-1)*gamesPerRound,0,gamesPerRound,2),2,FALSE)</f>
        <v>B.12</v>
      </c>
      <c r="O15" s="1" t="e">
        <f ca="1">VLOOKUP(O3,OFFSET(Pairings!$D$2,($B15-1)*gamesPerRound,0,gamesPerRound,2),2,FALSE)</f>
        <v>#N/A</v>
      </c>
      <c r="P15" s="1" t="e">
        <f ca="1">VLOOKUP(P3,OFFSET(Pairings!$D$2,($B15-1)*gamesPerRound,0,gamesPerRound,2),2,FALSE)</f>
        <v>#N/A</v>
      </c>
      <c r="Q15" s="1" t="e">
        <f ca="1">VLOOKUP(Q3,OFFSET(Pairings!$D$2,($B15-1)*gamesPerRound,0,gamesPerRound,2),2,FALSE)</f>
        <v>#N/A</v>
      </c>
      <c r="R15" s="1" t="str">
        <f ca="1">VLOOKUP(R3,OFFSET(Pairings!$D$2,($B15-1)*gamesPerRound,0,gamesPerRound,2),2,FALSE)</f>
        <v>E.16</v>
      </c>
    </row>
    <row r="16" spans="1:19" ht="12.75" hidden="1" customHeight="1" x14ac:dyDescent="0.2">
      <c r="B16" s="17">
        <v>3</v>
      </c>
      <c r="C16" s="1" t="e">
        <f ca="1">VLOOKUP(C3,OFFSET(Pairings!$E$2,($B16-1)*gamesPerRound,0,gamesPerRound,4),4,FALSE)</f>
        <v>#N/A</v>
      </c>
      <c r="D16" s="1" t="str">
        <f ca="1">VLOOKUP(D3,OFFSET(Pairings!$E$2,($B16-1)*gamesPerRound,0,gamesPerRound,4),4,FALSE)</f>
        <v>B.02</v>
      </c>
      <c r="E16" s="1" t="e">
        <f ca="1">VLOOKUP(E3,OFFSET(Pairings!$E$2,($B16-1)*gamesPerRound,0,gamesPerRound,4),4,FALSE)</f>
        <v>#N/A</v>
      </c>
      <c r="F16" s="1" t="str">
        <f ca="1">VLOOKUP(F3,OFFSET(Pairings!$E$2,($B16-1)*gamesPerRound,0,gamesPerRound,4),4,FALSE)</f>
        <v>C.04</v>
      </c>
      <c r="G16" s="1" t="e">
        <f ca="1">VLOOKUP(G3,OFFSET(Pairings!$E$2,($B16-1)*gamesPerRound,0,gamesPerRound,4),4,FALSE)</f>
        <v>#N/A</v>
      </c>
      <c r="H16" s="1" t="str">
        <f ca="1">VLOOKUP(H3,OFFSET(Pairings!$E$2,($B16-1)*gamesPerRound,0,gamesPerRound,4),4,FALSE)</f>
        <v>D.06</v>
      </c>
      <c r="I16" s="1" t="e">
        <f ca="1">VLOOKUP(I3,OFFSET(Pairings!$E$2,($B16-1)*gamesPerRound,0,gamesPerRound,4),4,FALSE)</f>
        <v>#N/A</v>
      </c>
      <c r="J16" s="1" t="str">
        <f ca="1">VLOOKUP(J3,OFFSET(Pairings!$E$2,($B16-1)*gamesPerRound,0,gamesPerRound,4),4,FALSE)</f>
        <v>C.08</v>
      </c>
      <c r="K16" s="1" t="e">
        <f ca="1">VLOOKUP(K3,OFFSET(Pairings!$E$2,($B16-1)*gamesPerRound,0,gamesPerRound,4),4,FALSE)</f>
        <v>#N/A</v>
      </c>
      <c r="L16" s="1" t="str">
        <f ca="1">VLOOKUP(L3,OFFSET(Pairings!$E$2,($B16-1)*gamesPerRound,0,gamesPerRound,4),4,FALSE)</f>
        <v>E.10</v>
      </c>
      <c r="M16" s="1" t="e">
        <f ca="1">VLOOKUP(M3,OFFSET(Pairings!$E$2,($B16-1)*gamesPerRound,0,gamesPerRound,4),4,FALSE)</f>
        <v>#N/A</v>
      </c>
      <c r="N16" s="1" t="e">
        <f ca="1">VLOOKUP(N3,OFFSET(Pairings!$E$2,($B16-1)*gamesPerRound,0,gamesPerRound,4),4,FALSE)</f>
        <v>#N/A</v>
      </c>
      <c r="O16" s="1" t="str">
        <f ca="1">VLOOKUP(O3,OFFSET(Pairings!$E$2,($B16-1)*gamesPerRound,0,gamesPerRound,4),4,FALSE)</f>
        <v>F.13</v>
      </c>
      <c r="P16" s="1" t="str">
        <f ca="1">VLOOKUP(P3,OFFSET(Pairings!$E$2,($B16-1)*gamesPerRound,0,gamesPerRound,4),4,FALSE)</f>
        <v>E.14</v>
      </c>
      <c r="Q16" s="1" t="str">
        <f ca="1">VLOOKUP(Q3,OFFSET(Pairings!$E$2,($B16-1)*gamesPerRound,0,gamesPerRound,4),4,FALSE)</f>
        <v>D.15</v>
      </c>
      <c r="R16" s="1" t="e">
        <f ca="1">VLOOKUP(R3,OFFSET(Pairings!$E$2,($B16-1)*gamesPerRound,0,gamesPerRound,4),4,FALSE)</f>
        <v>#N/A</v>
      </c>
    </row>
    <row r="17" spans="1:19" ht="18" customHeight="1" thickBot="1" x14ac:dyDescent="0.25"/>
    <row r="18" spans="1:19" s="12" customFormat="1" ht="15.75" thickBot="1" x14ac:dyDescent="0.25">
      <c r="A18" s="12" t="s">
        <v>10</v>
      </c>
      <c r="B18" s="38">
        <f>VLOOKUP(A18,TeamLookup,2,FALSE)</f>
        <v>0</v>
      </c>
      <c r="C18" s="13" t="str">
        <f>$A18&amp;"."&amp;TEXT(C$1,"00")</f>
        <v>B.01</v>
      </c>
      <c r="D18" s="14" t="str">
        <f t="shared" ref="D18:R18" si="13">$A18&amp;"."&amp;TEXT(D$1,"00")</f>
        <v>B.02</v>
      </c>
      <c r="E18" s="14" t="str">
        <f t="shared" si="13"/>
        <v>B.03</v>
      </c>
      <c r="F18" s="14" t="str">
        <f t="shared" si="13"/>
        <v>B.04</v>
      </c>
      <c r="G18" s="14" t="str">
        <f t="shared" si="13"/>
        <v>B.05</v>
      </c>
      <c r="H18" s="14" t="str">
        <f t="shared" si="13"/>
        <v>B.06</v>
      </c>
      <c r="I18" s="14" t="str">
        <f t="shared" si="13"/>
        <v>B.07</v>
      </c>
      <c r="J18" s="14" t="str">
        <f t="shared" si="13"/>
        <v>B.08</v>
      </c>
      <c r="K18" s="14" t="str">
        <f t="shared" si="13"/>
        <v>B.09</v>
      </c>
      <c r="L18" s="14" t="str">
        <f t="shared" si="13"/>
        <v>B.10</v>
      </c>
      <c r="M18" s="14" t="str">
        <f t="shared" si="13"/>
        <v>B.11</v>
      </c>
      <c r="N18" s="15" t="str">
        <f t="shared" si="13"/>
        <v>B.12</v>
      </c>
      <c r="O18" s="15" t="str">
        <f t="shared" si="13"/>
        <v>B.13</v>
      </c>
      <c r="P18" s="15" t="str">
        <f t="shared" si="13"/>
        <v>B.14</v>
      </c>
      <c r="Q18" s="15" t="str">
        <f t="shared" si="13"/>
        <v>B.15</v>
      </c>
      <c r="R18" s="15" t="str">
        <f t="shared" si="13"/>
        <v>B.16</v>
      </c>
      <c r="S18" s="16" t="s">
        <v>110</v>
      </c>
    </row>
    <row r="19" spans="1:19" ht="9" customHeight="1" x14ac:dyDescent="0.2">
      <c r="C19" s="19" t="str">
        <f t="shared" ref="C19:N19" ca="1" si="14">IF(ISNA(C26),"B","W")</f>
        <v>B</v>
      </c>
      <c r="D19" s="20" t="str">
        <f t="shared" ca="1" si="14"/>
        <v>B</v>
      </c>
      <c r="E19" s="20" t="str">
        <f t="shared" ca="1" si="14"/>
        <v>W</v>
      </c>
      <c r="F19" s="20" t="str">
        <f t="shared" ca="1" si="14"/>
        <v>W</v>
      </c>
      <c r="G19" s="20" t="str">
        <f t="shared" ca="1" si="14"/>
        <v>W</v>
      </c>
      <c r="H19" s="20" t="str">
        <f t="shared" ca="1" si="14"/>
        <v>W</v>
      </c>
      <c r="I19" s="20" t="str">
        <f t="shared" ca="1" si="14"/>
        <v>B</v>
      </c>
      <c r="J19" s="20" t="str">
        <f t="shared" ca="1" si="14"/>
        <v>W</v>
      </c>
      <c r="K19" s="20" t="str">
        <f t="shared" ca="1" si="14"/>
        <v>B</v>
      </c>
      <c r="L19" s="20" t="str">
        <f t="shared" ca="1" si="14"/>
        <v>B</v>
      </c>
      <c r="M19" s="20" t="str">
        <f t="shared" ca="1" si="14"/>
        <v>W</v>
      </c>
      <c r="N19" s="21" t="str">
        <f t="shared" ca="1" si="14"/>
        <v>B</v>
      </c>
      <c r="O19" s="21" t="str">
        <f t="shared" ref="O19:R19" ca="1" si="15">IF(ISNA(O26),"B","W")</f>
        <v>B</v>
      </c>
      <c r="P19" s="21" t="str">
        <f t="shared" ca="1" si="15"/>
        <v>W</v>
      </c>
      <c r="Q19" s="21" t="str">
        <f t="shared" ca="1" si="15"/>
        <v>B</v>
      </c>
      <c r="R19" s="21" t="str">
        <f t="shared" ca="1" si="15"/>
        <v>B</v>
      </c>
      <c r="S19" s="6"/>
    </row>
    <row r="20" spans="1:19" x14ac:dyDescent="0.2">
      <c r="B20" s="17" t="s">
        <v>111</v>
      </c>
      <c r="C20" s="22" t="str">
        <f ca="1">IF(ISNA(C26),C27,C26)</f>
        <v>A.01</v>
      </c>
      <c r="D20" s="23" t="str">
        <f t="shared" ref="D20:N20" ca="1" si="16">IF(ISNA(D26),D27,D26)</f>
        <v>D.02</v>
      </c>
      <c r="E20" s="23" t="str">
        <f t="shared" ca="1" si="16"/>
        <v>F.03</v>
      </c>
      <c r="F20" s="23" t="str">
        <f t="shared" ca="1" si="16"/>
        <v>E.04</v>
      </c>
      <c r="G20" s="23" t="str">
        <f t="shared" ca="1" si="16"/>
        <v>C.05</v>
      </c>
      <c r="H20" s="23" t="str">
        <f t="shared" ca="1" si="16"/>
        <v>A.06</v>
      </c>
      <c r="I20" s="23" t="str">
        <f t="shared" ca="1" si="16"/>
        <v>F.07</v>
      </c>
      <c r="J20" s="23" t="str">
        <f t="shared" ca="1" si="16"/>
        <v>C.08</v>
      </c>
      <c r="K20" s="23" t="str">
        <f t="shared" ca="1" si="16"/>
        <v>D.09</v>
      </c>
      <c r="L20" s="23" t="str">
        <f t="shared" ca="1" si="16"/>
        <v>E.10</v>
      </c>
      <c r="M20" s="23" t="str">
        <f t="shared" ca="1" si="16"/>
        <v>D.11</v>
      </c>
      <c r="N20" s="24" t="str">
        <f t="shared" ca="1" si="16"/>
        <v>C.12</v>
      </c>
      <c r="O20" s="24" t="str">
        <f t="shared" ref="O20:R20" ca="1" si="17">IF(ISNA(O26),O27,O26)</f>
        <v>F.13</v>
      </c>
      <c r="P20" s="24" t="str">
        <f t="shared" ca="1" si="17"/>
        <v>A.14</v>
      </c>
      <c r="Q20" s="24" t="str">
        <f t="shared" ca="1" si="17"/>
        <v>E.15</v>
      </c>
      <c r="R20" s="24" t="str">
        <f t="shared" ca="1" si="17"/>
        <v>C.16</v>
      </c>
      <c r="S20" s="11"/>
    </row>
    <row r="21" spans="1:19" ht="9" customHeight="1" x14ac:dyDescent="0.2">
      <c r="C21" s="25" t="str">
        <f t="shared" ref="C21:N21" ca="1" si="18">IF(ISNA(C28),"B","W")</f>
        <v>W</v>
      </c>
      <c r="D21" s="26" t="str">
        <f t="shared" ca="1" si="18"/>
        <v>W</v>
      </c>
      <c r="E21" s="26" t="str">
        <f t="shared" ca="1" si="18"/>
        <v>B</v>
      </c>
      <c r="F21" s="26" t="str">
        <f t="shared" ca="1" si="18"/>
        <v>B</v>
      </c>
      <c r="G21" s="26" t="str">
        <f t="shared" ca="1" si="18"/>
        <v>B</v>
      </c>
      <c r="H21" s="26" t="str">
        <f t="shared" ca="1" si="18"/>
        <v>B</v>
      </c>
      <c r="I21" s="26" t="str">
        <f t="shared" ca="1" si="18"/>
        <v>W</v>
      </c>
      <c r="J21" s="26" t="str">
        <f t="shared" ca="1" si="18"/>
        <v>B</v>
      </c>
      <c r="K21" s="26" t="str">
        <f t="shared" ca="1" si="18"/>
        <v>W</v>
      </c>
      <c r="L21" s="26" t="str">
        <f t="shared" ca="1" si="18"/>
        <v>W</v>
      </c>
      <c r="M21" s="26" t="str">
        <f t="shared" ca="1" si="18"/>
        <v>B</v>
      </c>
      <c r="N21" s="27" t="str">
        <f t="shared" ca="1" si="18"/>
        <v>W</v>
      </c>
      <c r="O21" s="27" t="str">
        <f t="shared" ref="O21:R21" ca="1" si="19">IF(ISNA(O28),"B","W")</f>
        <v>W</v>
      </c>
      <c r="P21" s="27" t="str">
        <f t="shared" ca="1" si="19"/>
        <v>B</v>
      </c>
      <c r="Q21" s="27" t="str">
        <f t="shared" ca="1" si="19"/>
        <v>W</v>
      </c>
      <c r="R21" s="27" t="str">
        <f t="shared" ca="1" si="19"/>
        <v>W</v>
      </c>
      <c r="S21" s="6"/>
    </row>
    <row r="22" spans="1:19" x14ac:dyDescent="0.2">
      <c r="B22" s="17" t="s">
        <v>112</v>
      </c>
      <c r="C22" s="22" t="str">
        <f ca="1">IF(ISNA(C28),C29,C28)</f>
        <v>F.01</v>
      </c>
      <c r="D22" s="23" t="str">
        <f t="shared" ref="D22:N22" ca="1" si="20">IF(ISNA(D28),D29,D28)</f>
        <v>E.02</v>
      </c>
      <c r="E22" s="23" t="str">
        <f t="shared" ca="1" si="20"/>
        <v>C.03</v>
      </c>
      <c r="F22" s="23" t="str">
        <f t="shared" ca="1" si="20"/>
        <v>A.04</v>
      </c>
      <c r="G22" s="23" t="str">
        <f t="shared" ca="1" si="20"/>
        <v>D.05</v>
      </c>
      <c r="H22" s="23" t="str">
        <f t="shared" ca="1" si="20"/>
        <v>E.06</v>
      </c>
      <c r="I22" s="23" t="str">
        <f t="shared" ca="1" si="20"/>
        <v>D.07</v>
      </c>
      <c r="J22" s="23" t="str">
        <f t="shared" ca="1" si="20"/>
        <v>E.08</v>
      </c>
      <c r="K22" s="23" t="str">
        <f t="shared" ca="1" si="20"/>
        <v>A.09</v>
      </c>
      <c r="L22" s="23" t="str">
        <f t="shared" ca="1" si="20"/>
        <v>F.10</v>
      </c>
      <c r="M22" s="23" t="str">
        <f t="shared" ca="1" si="20"/>
        <v>E.11</v>
      </c>
      <c r="N22" s="24" t="str">
        <f t="shared" ca="1" si="20"/>
        <v>D.12</v>
      </c>
      <c r="O22" s="24" t="str">
        <f t="shared" ref="O22:R22" ca="1" si="21">IF(ISNA(O28),O29,O28)</f>
        <v>C.13</v>
      </c>
      <c r="P22" s="24" t="str">
        <f t="shared" ca="1" si="21"/>
        <v>F.14</v>
      </c>
      <c r="Q22" s="24" t="str">
        <f t="shared" ca="1" si="21"/>
        <v>A.15</v>
      </c>
      <c r="R22" s="24" t="str">
        <f t="shared" ca="1" si="21"/>
        <v>E.16</v>
      </c>
      <c r="S22" s="11"/>
    </row>
    <row r="23" spans="1:19" ht="9" customHeight="1" x14ac:dyDescent="0.2">
      <c r="C23" s="25" t="str">
        <f t="shared" ref="C23:N23" ca="1" si="22">IF(ISNA(C30),"B","W")</f>
        <v>B</v>
      </c>
      <c r="D23" s="26" t="str">
        <f t="shared" ca="1" si="22"/>
        <v>W</v>
      </c>
      <c r="E23" s="26" t="str">
        <f t="shared" ca="1" si="22"/>
        <v>B</v>
      </c>
      <c r="F23" s="26" t="str">
        <f t="shared" ca="1" si="22"/>
        <v>W</v>
      </c>
      <c r="G23" s="26" t="str">
        <f t="shared" ca="1" si="22"/>
        <v>W</v>
      </c>
      <c r="H23" s="26" t="str">
        <f t="shared" ca="1" si="22"/>
        <v>W</v>
      </c>
      <c r="I23" s="26" t="str">
        <f t="shared" ca="1" si="22"/>
        <v>B</v>
      </c>
      <c r="J23" s="26" t="str">
        <f t="shared" ca="1" si="22"/>
        <v>B</v>
      </c>
      <c r="K23" s="26" t="str">
        <f t="shared" ca="1" si="22"/>
        <v>W</v>
      </c>
      <c r="L23" s="26" t="str">
        <f t="shared" ca="1" si="22"/>
        <v>W</v>
      </c>
      <c r="M23" s="26" t="str">
        <f t="shared" ca="1" si="22"/>
        <v>B</v>
      </c>
      <c r="N23" s="27" t="str">
        <f t="shared" ca="1" si="22"/>
        <v>B</v>
      </c>
      <c r="O23" s="27" t="str">
        <f t="shared" ref="O23:R23" ca="1" si="23">IF(ISNA(O30),"B","W")</f>
        <v>W</v>
      </c>
      <c r="P23" s="27" t="str">
        <f t="shared" ca="1" si="23"/>
        <v>B</v>
      </c>
      <c r="Q23" s="27" t="str">
        <f t="shared" ca="1" si="23"/>
        <v>B</v>
      </c>
      <c r="R23" s="27" t="str">
        <f t="shared" ca="1" si="23"/>
        <v>W</v>
      </c>
      <c r="S23" s="6"/>
    </row>
    <row r="24" spans="1:19" ht="15.75" thickBot="1" x14ac:dyDescent="0.25">
      <c r="B24" s="17" t="s">
        <v>113</v>
      </c>
      <c r="C24" s="28" t="str">
        <f ca="1">IF(ISNA(C30),C31,C30)</f>
        <v>C.01</v>
      </c>
      <c r="D24" s="29" t="str">
        <f t="shared" ref="D24:N24" ca="1" si="24">IF(ISNA(D30),D31,D30)</f>
        <v>A.02</v>
      </c>
      <c r="E24" s="29" t="str">
        <f t="shared" ca="1" si="24"/>
        <v>D.03</v>
      </c>
      <c r="F24" s="29" t="str">
        <f t="shared" ca="1" si="24"/>
        <v>F.04</v>
      </c>
      <c r="G24" s="29" t="str">
        <f t="shared" ca="1" si="24"/>
        <v>E.05</v>
      </c>
      <c r="H24" s="29" t="str">
        <f t="shared" ca="1" si="24"/>
        <v>C.06</v>
      </c>
      <c r="I24" s="29" t="str">
        <f t="shared" ca="1" si="24"/>
        <v>A.07</v>
      </c>
      <c r="J24" s="29" t="str">
        <f t="shared" ca="1" si="24"/>
        <v>F.08</v>
      </c>
      <c r="K24" s="29" t="str">
        <f t="shared" ca="1" si="24"/>
        <v>C.09</v>
      </c>
      <c r="L24" s="29" t="str">
        <f t="shared" ca="1" si="24"/>
        <v>D.10</v>
      </c>
      <c r="M24" s="29" t="str">
        <f t="shared" ca="1" si="24"/>
        <v>F.11</v>
      </c>
      <c r="N24" s="30" t="str">
        <f t="shared" ca="1" si="24"/>
        <v>A.12</v>
      </c>
      <c r="O24" s="30" t="str">
        <f t="shared" ref="O24:R24" ca="1" si="25">IF(ISNA(O30),O31,O30)</f>
        <v>E.13</v>
      </c>
      <c r="P24" s="30" t="str">
        <f t="shared" ca="1" si="25"/>
        <v>D.14</v>
      </c>
      <c r="Q24" s="30" t="str">
        <f t="shared" ca="1" si="25"/>
        <v>C.15</v>
      </c>
      <c r="R24" s="30" t="str">
        <f t="shared" ca="1" si="25"/>
        <v>D.16</v>
      </c>
      <c r="S24" s="7"/>
    </row>
    <row r="25" spans="1:19" ht="18.600000000000001" customHeight="1" thickBot="1" x14ac:dyDescent="0.25">
      <c r="B25" s="17" t="s">
        <v>110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10"/>
      <c r="O25" s="10"/>
      <c r="P25" s="10"/>
      <c r="Q25" s="10"/>
      <c r="R25" s="10"/>
      <c r="S25" s="5"/>
    </row>
    <row r="26" spans="1:19" ht="15.6" hidden="1" customHeight="1" x14ac:dyDescent="0.2">
      <c r="B26" s="17">
        <v>1</v>
      </c>
      <c r="C26" s="1" t="e">
        <f ca="1">VLOOKUP(C18,OFFSET(Pairings!$D$2,($B26-1)*gamesPerRound,0,gamesPerRound,2),2,FALSE)</f>
        <v>#N/A</v>
      </c>
      <c r="D26" s="1" t="e">
        <f ca="1">VLOOKUP(D18,OFFSET(Pairings!$D$2,($B26-1)*gamesPerRound,0,gamesPerRound,2),2,FALSE)</f>
        <v>#N/A</v>
      </c>
      <c r="E26" s="1" t="str">
        <f ca="1">VLOOKUP(E18,OFFSET(Pairings!$D$2,($B26-1)*gamesPerRound,0,gamesPerRound,2),2,FALSE)</f>
        <v>F.03</v>
      </c>
      <c r="F26" s="1" t="str">
        <f ca="1">VLOOKUP(F18,OFFSET(Pairings!$D$2,($B26-1)*gamesPerRound,0,gamesPerRound,2),2,FALSE)</f>
        <v>E.04</v>
      </c>
      <c r="G26" s="1" t="str">
        <f ca="1">VLOOKUP(G18,OFFSET(Pairings!$D$2,($B26-1)*gamesPerRound,0,gamesPerRound,2),2,FALSE)</f>
        <v>C.05</v>
      </c>
      <c r="H26" s="1" t="str">
        <f ca="1">VLOOKUP(H18,OFFSET(Pairings!$D$2,($B26-1)*gamesPerRound,0,gamesPerRound,2),2,FALSE)</f>
        <v>A.06</v>
      </c>
      <c r="I26" s="1" t="e">
        <f ca="1">VLOOKUP(I18,OFFSET(Pairings!$D$2,($B26-1)*gamesPerRound,0,gamesPerRound,2),2,FALSE)</f>
        <v>#N/A</v>
      </c>
      <c r="J26" s="1" t="str">
        <f ca="1">VLOOKUP(J18,OFFSET(Pairings!$D$2,($B26-1)*gamesPerRound,0,gamesPerRound,2),2,FALSE)</f>
        <v>C.08</v>
      </c>
      <c r="K26" s="1" t="e">
        <f ca="1">VLOOKUP(K18,OFFSET(Pairings!$D$2,($B26-1)*gamesPerRound,0,gamesPerRound,2),2,FALSE)</f>
        <v>#N/A</v>
      </c>
      <c r="L26" s="1" t="e">
        <f ca="1">VLOOKUP(L18,OFFSET(Pairings!$D$2,($B26-1)*gamesPerRound,0,gamesPerRound,2),2,FALSE)</f>
        <v>#N/A</v>
      </c>
      <c r="M26" s="1" t="str">
        <f ca="1">VLOOKUP(M18,OFFSET(Pairings!$D$2,($B26-1)*gamesPerRound,0,gamesPerRound,2),2,FALSE)</f>
        <v>D.11</v>
      </c>
      <c r="N26" s="1" t="e">
        <f ca="1">VLOOKUP(N18,OFFSET(Pairings!$D$2,($B26-1)*gamesPerRound,0,gamesPerRound,2),2,FALSE)</f>
        <v>#N/A</v>
      </c>
      <c r="O26" s="1" t="e">
        <f ca="1">VLOOKUP(O18,OFFSET(Pairings!$D$2,($B26-1)*gamesPerRound,0,gamesPerRound,2),2,FALSE)</f>
        <v>#N/A</v>
      </c>
      <c r="P26" s="1" t="str">
        <f ca="1">VLOOKUP(P18,OFFSET(Pairings!$D$2,($B26-1)*gamesPerRound,0,gamesPerRound,2),2,FALSE)</f>
        <v>A.14</v>
      </c>
      <c r="Q26" s="1" t="e">
        <f ca="1">VLOOKUP(Q18,OFFSET(Pairings!$D$2,($B26-1)*gamesPerRound,0,gamesPerRound,2),2,FALSE)</f>
        <v>#N/A</v>
      </c>
      <c r="R26" s="1" t="e">
        <f ca="1">VLOOKUP(R18,OFFSET(Pairings!$D$2,($B26-1)*gamesPerRound,0,gamesPerRound,2),2,FALSE)</f>
        <v>#N/A</v>
      </c>
    </row>
    <row r="27" spans="1:19" ht="15.75" hidden="1" customHeight="1" x14ac:dyDescent="0.2">
      <c r="B27" s="17">
        <v>1</v>
      </c>
      <c r="C27" s="1" t="str">
        <f ca="1">VLOOKUP(C18,OFFSET(Pairings!$E$2,($B27-1)*gamesPerRound,0,gamesPerRound,4),4,FALSE)</f>
        <v>A.01</v>
      </c>
      <c r="D27" s="1" t="str">
        <f ca="1">VLOOKUP(D18,OFFSET(Pairings!$E$2,($B27-1)*gamesPerRound,0,gamesPerRound,4),4,FALSE)</f>
        <v>D.02</v>
      </c>
      <c r="E27" s="1" t="e">
        <f ca="1">VLOOKUP(E18,OFFSET(Pairings!$E$2,($B27-1)*gamesPerRound,0,gamesPerRound,4),4,FALSE)</f>
        <v>#N/A</v>
      </c>
      <c r="F27" s="1" t="e">
        <f ca="1">VLOOKUP(F18,OFFSET(Pairings!$E$2,($B27-1)*gamesPerRound,0,gamesPerRound,4),4,FALSE)</f>
        <v>#N/A</v>
      </c>
      <c r="G27" s="1" t="e">
        <f ca="1">VLOOKUP(G18,OFFSET(Pairings!$E$2,($B27-1)*gamesPerRound,0,gamesPerRound,4),4,FALSE)</f>
        <v>#N/A</v>
      </c>
      <c r="H27" s="1" t="e">
        <f ca="1">VLOOKUP(H18,OFFSET(Pairings!$E$2,($B27-1)*gamesPerRound,0,gamesPerRound,4),4,FALSE)</f>
        <v>#N/A</v>
      </c>
      <c r="I27" s="1" t="str">
        <f ca="1">VLOOKUP(I18,OFFSET(Pairings!$E$2,($B27-1)*gamesPerRound,0,gamesPerRound,4),4,FALSE)</f>
        <v>F.07</v>
      </c>
      <c r="J27" s="1" t="e">
        <f ca="1">VLOOKUP(J18,OFFSET(Pairings!$E$2,($B27-1)*gamesPerRound,0,gamesPerRound,4),4,FALSE)</f>
        <v>#N/A</v>
      </c>
      <c r="K27" s="1" t="str">
        <f ca="1">VLOOKUP(K18,OFFSET(Pairings!$E$2,($B27-1)*gamesPerRound,0,gamesPerRound,4),4,FALSE)</f>
        <v>D.09</v>
      </c>
      <c r="L27" s="1" t="str">
        <f ca="1">VLOOKUP(L18,OFFSET(Pairings!$E$2,($B27-1)*gamesPerRound,0,gamesPerRound,4),4,FALSE)</f>
        <v>E.10</v>
      </c>
      <c r="M27" s="1" t="e">
        <f ca="1">VLOOKUP(M18,OFFSET(Pairings!$E$2,($B27-1)*gamesPerRound,0,gamesPerRound,4),4,FALSE)</f>
        <v>#N/A</v>
      </c>
      <c r="N27" s="1" t="str">
        <f ca="1">VLOOKUP(N18,OFFSET(Pairings!$E$2,($B27-1)*gamesPerRound,0,gamesPerRound,4),4,FALSE)</f>
        <v>C.12</v>
      </c>
      <c r="O27" s="1" t="str">
        <f ca="1">VLOOKUP(O18,OFFSET(Pairings!$E$2,($B27-1)*gamesPerRound,0,gamesPerRound,4),4,FALSE)</f>
        <v>F.13</v>
      </c>
      <c r="P27" s="1" t="e">
        <f ca="1">VLOOKUP(P18,OFFSET(Pairings!$E$2,($B27-1)*gamesPerRound,0,gamesPerRound,4),4,FALSE)</f>
        <v>#N/A</v>
      </c>
      <c r="Q27" s="1" t="str">
        <f ca="1">VLOOKUP(Q18,OFFSET(Pairings!$E$2,($B27-1)*gamesPerRound,0,gamesPerRound,4),4,FALSE)</f>
        <v>E.15</v>
      </c>
      <c r="R27" s="1" t="str">
        <f ca="1">VLOOKUP(R18,OFFSET(Pairings!$E$2,($B27-1)*gamesPerRound,0,gamesPerRound,4),4,FALSE)</f>
        <v>C.16</v>
      </c>
    </row>
    <row r="28" spans="1:19" ht="15.75" hidden="1" customHeight="1" x14ac:dyDescent="0.2">
      <c r="B28" s="17">
        <v>2</v>
      </c>
      <c r="C28" s="1" t="str">
        <f ca="1">VLOOKUP(C18,OFFSET(Pairings!$D$2,($B28-1)*gamesPerRound,0,gamesPerRound,2),2,FALSE)</f>
        <v>F.01</v>
      </c>
      <c r="D28" s="1" t="str">
        <f ca="1">VLOOKUP(D18,OFFSET(Pairings!$D$2,($B28-1)*gamesPerRound,0,gamesPerRound,2),2,FALSE)</f>
        <v>E.02</v>
      </c>
      <c r="E28" s="1" t="e">
        <f ca="1">VLOOKUP(E18,OFFSET(Pairings!$D$2,($B28-1)*gamesPerRound,0,gamesPerRound,2),2,FALSE)</f>
        <v>#N/A</v>
      </c>
      <c r="F28" s="1" t="e">
        <f ca="1">VLOOKUP(F18,OFFSET(Pairings!$D$2,($B28-1)*gamesPerRound,0,gamesPerRound,2),2,FALSE)</f>
        <v>#N/A</v>
      </c>
      <c r="G28" s="1" t="e">
        <f ca="1">VLOOKUP(G18,OFFSET(Pairings!$D$2,($B28-1)*gamesPerRound,0,gamesPerRound,2),2,FALSE)</f>
        <v>#N/A</v>
      </c>
      <c r="H28" s="1" t="e">
        <f ca="1">VLOOKUP(H18,OFFSET(Pairings!$D$2,($B28-1)*gamesPerRound,0,gamesPerRound,2),2,FALSE)</f>
        <v>#N/A</v>
      </c>
      <c r="I28" s="1" t="str">
        <f ca="1">VLOOKUP(I18,OFFSET(Pairings!$D$2,($B28-1)*gamesPerRound,0,gamesPerRound,2),2,FALSE)</f>
        <v>D.07</v>
      </c>
      <c r="J28" s="1" t="e">
        <f ca="1">VLOOKUP(J18,OFFSET(Pairings!$D$2,($B28-1)*gamesPerRound,0,gamesPerRound,2),2,FALSE)</f>
        <v>#N/A</v>
      </c>
      <c r="K28" s="1" t="str">
        <f ca="1">VLOOKUP(K18,OFFSET(Pairings!$D$2,($B28-1)*gamesPerRound,0,gamesPerRound,2),2,FALSE)</f>
        <v>A.09</v>
      </c>
      <c r="L28" s="1" t="str">
        <f ca="1">VLOOKUP(L18,OFFSET(Pairings!$D$2,($B28-1)*gamesPerRound,0,gamesPerRound,2),2,FALSE)</f>
        <v>F.10</v>
      </c>
      <c r="M28" s="1" t="e">
        <f ca="1">VLOOKUP(M18,OFFSET(Pairings!$D$2,($B28-1)*gamesPerRound,0,gamesPerRound,2),2,FALSE)</f>
        <v>#N/A</v>
      </c>
      <c r="N28" s="1" t="str">
        <f ca="1">VLOOKUP(N18,OFFSET(Pairings!$D$2,($B28-1)*gamesPerRound,0,gamesPerRound,2),2,FALSE)</f>
        <v>D.12</v>
      </c>
      <c r="O28" s="1" t="str">
        <f ca="1">VLOOKUP(O18,OFFSET(Pairings!$D$2,($B28-1)*gamesPerRound,0,gamesPerRound,2),2,FALSE)</f>
        <v>C.13</v>
      </c>
      <c r="P28" s="1" t="e">
        <f ca="1">VLOOKUP(P18,OFFSET(Pairings!$D$2,($B28-1)*gamesPerRound,0,gamesPerRound,2),2,FALSE)</f>
        <v>#N/A</v>
      </c>
      <c r="Q28" s="1" t="str">
        <f ca="1">VLOOKUP(Q18,OFFSET(Pairings!$D$2,($B28-1)*gamesPerRound,0,gamesPerRound,2),2,FALSE)</f>
        <v>A.15</v>
      </c>
      <c r="R28" s="1" t="str">
        <f ca="1">VLOOKUP(R18,OFFSET(Pairings!$D$2,($B28-1)*gamesPerRound,0,gamesPerRound,2),2,FALSE)</f>
        <v>E.16</v>
      </c>
    </row>
    <row r="29" spans="1:19" ht="15.75" hidden="1" customHeight="1" x14ac:dyDescent="0.2">
      <c r="B29" s="17">
        <v>2</v>
      </c>
      <c r="C29" s="1" t="e">
        <f ca="1">VLOOKUP(C18,OFFSET(Pairings!$E$2,($B29-1)*gamesPerRound,0,gamesPerRound,4),4,FALSE)</f>
        <v>#N/A</v>
      </c>
      <c r="D29" s="1" t="e">
        <f ca="1">VLOOKUP(D18,OFFSET(Pairings!$E$2,($B29-1)*gamesPerRound,0,gamesPerRound,4),4,FALSE)</f>
        <v>#N/A</v>
      </c>
      <c r="E29" s="1" t="str">
        <f ca="1">VLOOKUP(E18,OFFSET(Pairings!$E$2,($B29-1)*gamesPerRound,0,gamesPerRound,4),4,FALSE)</f>
        <v>C.03</v>
      </c>
      <c r="F29" s="1" t="str">
        <f ca="1">VLOOKUP(F18,OFFSET(Pairings!$E$2,($B29-1)*gamesPerRound,0,gamesPerRound,4),4,FALSE)</f>
        <v>A.04</v>
      </c>
      <c r="G29" s="1" t="str">
        <f ca="1">VLOOKUP(G18,OFFSET(Pairings!$E$2,($B29-1)*gamesPerRound,0,gamesPerRound,4),4,FALSE)</f>
        <v>D.05</v>
      </c>
      <c r="H29" s="1" t="str">
        <f ca="1">VLOOKUP(H18,OFFSET(Pairings!$E$2,($B29-1)*gamesPerRound,0,gamesPerRound,4),4,FALSE)</f>
        <v>E.06</v>
      </c>
      <c r="I29" s="1" t="e">
        <f ca="1">VLOOKUP(I18,OFFSET(Pairings!$E$2,($B29-1)*gamesPerRound,0,gamesPerRound,4),4,FALSE)</f>
        <v>#N/A</v>
      </c>
      <c r="J29" s="1" t="str">
        <f ca="1">VLOOKUP(J18,OFFSET(Pairings!$E$2,($B29-1)*gamesPerRound,0,gamesPerRound,4),4,FALSE)</f>
        <v>E.08</v>
      </c>
      <c r="K29" s="1" t="e">
        <f ca="1">VLOOKUP(K18,OFFSET(Pairings!$E$2,($B29-1)*gamesPerRound,0,gamesPerRound,4),4,FALSE)</f>
        <v>#N/A</v>
      </c>
      <c r="L29" s="1" t="e">
        <f ca="1">VLOOKUP(L18,OFFSET(Pairings!$E$2,($B29-1)*gamesPerRound,0,gamesPerRound,4),4,FALSE)</f>
        <v>#N/A</v>
      </c>
      <c r="M29" s="1" t="str">
        <f ca="1">VLOOKUP(M18,OFFSET(Pairings!$E$2,($B29-1)*gamesPerRound,0,gamesPerRound,4),4,FALSE)</f>
        <v>E.11</v>
      </c>
      <c r="N29" s="1" t="e">
        <f ca="1">VLOOKUP(N18,OFFSET(Pairings!$E$2,($B29-1)*gamesPerRound,0,gamesPerRound,4),4,FALSE)</f>
        <v>#N/A</v>
      </c>
      <c r="O29" s="1" t="e">
        <f ca="1">VLOOKUP(O18,OFFSET(Pairings!$E$2,($B29-1)*gamesPerRound,0,gamesPerRound,4),4,FALSE)</f>
        <v>#N/A</v>
      </c>
      <c r="P29" s="1" t="str">
        <f ca="1">VLOOKUP(P18,OFFSET(Pairings!$E$2,($B29-1)*gamesPerRound,0,gamesPerRound,4),4,FALSE)</f>
        <v>F.14</v>
      </c>
      <c r="Q29" s="1" t="e">
        <f ca="1">VLOOKUP(Q18,OFFSET(Pairings!$E$2,($B29-1)*gamesPerRound,0,gamesPerRound,4),4,FALSE)</f>
        <v>#N/A</v>
      </c>
      <c r="R29" s="1" t="e">
        <f ca="1">VLOOKUP(R18,OFFSET(Pairings!$E$2,($B29-1)*gamesPerRound,0,gamesPerRound,4),4,FALSE)</f>
        <v>#N/A</v>
      </c>
    </row>
    <row r="30" spans="1:19" ht="15.75" hidden="1" customHeight="1" x14ac:dyDescent="0.2">
      <c r="B30" s="17">
        <v>3</v>
      </c>
      <c r="C30" s="1" t="e">
        <f ca="1">VLOOKUP(C18,OFFSET(Pairings!$D$2,($B30-1)*gamesPerRound,0,gamesPerRound,2),2,FALSE)</f>
        <v>#N/A</v>
      </c>
      <c r="D30" s="1" t="str">
        <f ca="1">VLOOKUP(D18,OFFSET(Pairings!$D$2,($B30-1)*gamesPerRound,0,gamesPerRound,2),2,FALSE)</f>
        <v>A.02</v>
      </c>
      <c r="E30" s="1" t="e">
        <f ca="1">VLOOKUP(E18,OFFSET(Pairings!$D$2,($B30-1)*gamesPerRound,0,gamesPerRound,2),2,FALSE)</f>
        <v>#N/A</v>
      </c>
      <c r="F30" s="1" t="str">
        <f ca="1">VLOOKUP(F18,OFFSET(Pairings!$D$2,($B30-1)*gamesPerRound,0,gamesPerRound,2),2,FALSE)</f>
        <v>F.04</v>
      </c>
      <c r="G30" s="1" t="str">
        <f ca="1">VLOOKUP(G18,OFFSET(Pairings!$D$2,($B30-1)*gamesPerRound,0,gamesPerRound,2),2,FALSE)</f>
        <v>E.05</v>
      </c>
      <c r="H30" s="1" t="str">
        <f ca="1">VLOOKUP(H18,OFFSET(Pairings!$D$2,($B30-1)*gamesPerRound,0,gamesPerRound,2),2,FALSE)</f>
        <v>C.06</v>
      </c>
      <c r="I30" s="1" t="e">
        <f ca="1">VLOOKUP(I18,OFFSET(Pairings!$D$2,($B30-1)*gamesPerRound,0,gamesPerRound,2),2,FALSE)</f>
        <v>#N/A</v>
      </c>
      <c r="J30" s="1" t="e">
        <f ca="1">VLOOKUP(J18,OFFSET(Pairings!$D$2,($B30-1)*gamesPerRound,0,gamesPerRound,2),2,FALSE)</f>
        <v>#N/A</v>
      </c>
      <c r="K30" s="1" t="str">
        <f ca="1">VLOOKUP(K18,OFFSET(Pairings!$D$2,($B30-1)*gamesPerRound,0,gamesPerRound,2),2,FALSE)</f>
        <v>C.09</v>
      </c>
      <c r="L30" s="1" t="str">
        <f ca="1">VLOOKUP(L18,OFFSET(Pairings!$D$2,($B30-1)*gamesPerRound,0,gamesPerRound,2),2,FALSE)</f>
        <v>D.10</v>
      </c>
      <c r="M30" s="1" t="e">
        <f ca="1">VLOOKUP(M18,OFFSET(Pairings!$D$2,($B30-1)*gamesPerRound,0,gamesPerRound,2),2,FALSE)</f>
        <v>#N/A</v>
      </c>
      <c r="N30" s="1" t="e">
        <f ca="1">VLOOKUP(N18,OFFSET(Pairings!$D$2,($B30-1)*gamesPerRound,0,gamesPerRound,2),2,FALSE)</f>
        <v>#N/A</v>
      </c>
      <c r="O30" s="1" t="str">
        <f ca="1">VLOOKUP(O18,OFFSET(Pairings!$D$2,($B30-1)*gamesPerRound,0,gamesPerRound,2),2,FALSE)</f>
        <v>E.13</v>
      </c>
      <c r="P30" s="1" t="e">
        <f ca="1">VLOOKUP(P18,OFFSET(Pairings!$D$2,($B30-1)*gamesPerRound,0,gamesPerRound,2),2,FALSE)</f>
        <v>#N/A</v>
      </c>
      <c r="Q30" s="1" t="e">
        <f ca="1">VLOOKUP(Q18,OFFSET(Pairings!$D$2,($B30-1)*gamesPerRound,0,gamesPerRound,2),2,FALSE)</f>
        <v>#N/A</v>
      </c>
      <c r="R30" s="1" t="str">
        <f ca="1">VLOOKUP(R18,OFFSET(Pairings!$D$2,($B30-1)*gamesPerRound,0,gamesPerRound,2),2,FALSE)</f>
        <v>D.16</v>
      </c>
    </row>
    <row r="31" spans="1:19" ht="15.75" hidden="1" customHeight="1" x14ac:dyDescent="0.2">
      <c r="B31" s="17">
        <v>3</v>
      </c>
      <c r="C31" s="1" t="str">
        <f ca="1">VLOOKUP(C18,OFFSET(Pairings!$E$2,($B31-1)*gamesPerRound,0,gamesPerRound,4),4,FALSE)</f>
        <v>C.01</v>
      </c>
      <c r="D31" s="1" t="e">
        <f ca="1">VLOOKUP(D18,OFFSET(Pairings!$E$2,($B31-1)*gamesPerRound,0,gamesPerRound,4),4,FALSE)</f>
        <v>#N/A</v>
      </c>
      <c r="E31" s="1" t="str">
        <f ca="1">VLOOKUP(E18,OFFSET(Pairings!$E$2,($B31-1)*gamesPerRound,0,gamesPerRound,4),4,FALSE)</f>
        <v>D.03</v>
      </c>
      <c r="F31" s="1" t="e">
        <f ca="1">VLOOKUP(F18,OFFSET(Pairings!$E$2,($B31-1)*gamesPerRound,0,gamesPerRound,4),4,FALSE)</f>
        <v>#N/A</v>
      </c>
      <c r="G31" s="1" t="e">
        <f ca="1">VLOOKUP(G18,OFFSET(Pairings!$E$2,($B31-1)*gamesPerRound,0,gamesPerRound,4),4,FALSE)</f>
        <v>#N/A</v>
      </c>
      <c r="H31" s="1" t="e">
        <f ca="1">VLOOKUP(H18,OFFSET(Pairings!$E$2,($B31-1)*gamesPerRound,0,gamesPerRound,4),4,FALSE)</f>
        <v>#N/A</v>
      </c>
      <c r="I31" s="1" t="str">
        <f ca="1">VLOOKUP(I18,OFFSET(Pairings!$E$2,($B31-1)*gamesPerRound,0,gamesPerRound,4),4,FALSE)</f>
        <v>A.07</v>
      </c>
      <c r="J31" s="1" t="str">
        <f ca="1">VLOOKUP(J18,OFFSET(Pairings!$E$2,($B31-1)*gamesPerRound,0,gamesPerRound,4),4,FALSE)</f>
        <v>F.08</v>
      </c>
      <c r="K31" s="1" t="e">
        <f ca="1">VLOOKUP(K18,OFFSET(Pairings!$E$2,($B31-1)*gamesPerRound,0,gamesPerRound,4),4,FALSE)</f>
        <v>#N/A</v>
      </c>
      <c r="L31" s="1" t="e">
        <f ca="1">VLOOKUP(L18,OFFSET(Pairings!$E$2,($B31-1)*gamesPerRound,0,gamesPerRound,4),4,FALSE)</f>
        <v>#N/A</v>
      </c>
      <c r="M31" s="1" t="str">
        <f ca="1">VLOOKUP(M18,OFFSET(Pairings!$E$2,($B31-1)*gamesPerRound,0,gamesPerRound,4),4,FALSE)</f>
        <v>F.11</v>
      </c>
      <c r="N31" s="1" t="str">
        <f ca="1">VLOOKUP(N18,OFFSET(Pairings!$E$2,($B31-1)*gamesPerRound,0,gamesPerRound,4),4,FALSE)</f>
        <v>A.12</v>
      </c>
      <c r="O31" s="1" t="e">
        <f ca="1">VLOOKUP(O18,OFFSET(Pairings!$E$2,($B31-1)*gamesPerRound,0,gamesPerRound,4),4,FALSE)</f>
        <v>#N/A</v>
      </c>
      <c r="P31" s="1" t="str">
        <f ca="1">VLOOKUP(P18,OFFSET(Pairings!$E$2,($B31-1)*gamesPerRound,0,gamesPerRound,4),4,FALSE)</f>
        <v>D.14</v>
      </c>
      <c r="Q31" s="1" t="str">
        <f ca="1">VLOOKUP(Q18,OFFSET(Pairings!$E$2,($B31-1)*gamesPerRound,0,gamesPerRound,4),4,FALSE)</f>
        <v>C.15</v>
      </c>
      <c r="R31" s="1" t="e">
        <f ca="1">VLOOKUP(R18,OFFSET(Pairings!$E$2,($B31-1)*gamesPerRound,0,gamesPerRound,4),4,FALSE)</f>
        <v>#N/A</v>
      </c>
    </row>
    <row r="32" spans="1:19" ht="18.600000000000001" customHeight="1" thickBot="1" x14ac:dyDescent="0.25"/>
    <row r="33" spans="1:19" s="12" customFormat="1" ht="15.75" thickBot="1" x14ac:dyDescent="0.25">
      <c r="A33" s="12" t="s">
        <v>6</v>
      </c>
      <c r="B33" s="38">
        <f>VLOOKUP(A33,TeamLookup,2,FALSE)</f>
        <v>0</v>
      </c>
      <c r="C33" s="13" t="str">
        <f>$A33&amp;"."&amp;TEXT(C$1,"00")</f>
        <v>C.01</v>
      </c>
      <c r="D33" s="14" t="str">
        <f t="shared" ref="D33:R33" si="26">$A33&amp;"."&amp;TEXT(D$1,"00")</f>
        <v>C.02</v>
      </c>
      <c r="E33" s="14" t="str">
        <f t="shared" si="26"/>
        <v>C.03</v>
      </c>
      <c r="F33" s="14" t="str">
        <f t="shared" si="26"/>
        <v>C.04</v>
      </c>
      <c r="G33" s="14" t="str">
        <f t="shared" si="26"/>
        <v>C.05</v>
      </c>
      <c r="H33" s="14" t="str">
        <f t="shared" si="26"/>
        <v>C.06</v>
      </c>
      <c r="I33" s="14" t="str">
        <f t="shared" si="26"/>
        <v>C.07</v>
      </c>
      <c r="J33" s="14" t="str">
        <f t="shared" si="26"/>
        <v>C.08</v>
      </c>
      <c r="K33" s="14" t="str">
        <f t="shared" si="26"/>
        <v>C.09</v>
      </c>
      <c r="L33" s="14" t="str">
        <f t="shared" si="26"/>
        <v>C.10</v>
      </c>
      <c r="M33" s="14" t="str">
        <f t="shared" si="26"/>
        <v>C.11</v>
      </c>
      <c r="N33" s="15" t="str">
        <f t="shared" si="26"/>
        <v>C.12</v>
      </c>
      <c r="O33" s="15" t="str">
        <f t="shared" si="26"/>
        <v>C.13</v>
      </c>
      <c r="P33" s="15" t="str">
        <f t="shared" si="26"/>
        <v>C.14</v>
      </c>
      <c r="Q33" s="15" t="str">
        <f t="shared" si="26"/>
        <v>C.15</v>
      </c>
      <c r="R33" s="15" t="str">
        <f t="shared" si="26"/>
        <v>C.16</v>
      </c>
      <c r="S33" s="16" t="s">
        <v>110</v>
      </c>
    </row>
    <row r="34" spans="1:19" ht="9" customHeight="1" x14ac:dyDescent="0.2">
      <c r="C34" s="19" t="str">
        <f t="shared" ref="C34:N34" ca="1" si="27">IF(ISNA(C41),"B","W")</f>
        <v>B</v>
      </c>
      <c r="D34" s="20" t="str">
        <f t="shared" ca="1" si="27"/>
        <v>B</v>
      </c>
      <c r="E34" s="20" t="str">
        <f t="shared" ca="1" si="27"/>
        <v>B</v>
      </c>
      <c r="F34" s="20" t="str">
        <f t="shared" ca="1" si="27"/>
        <v>W</v>
      </c>
      <c r="G34" s="20" t="str">
        <f t="shared" ca="1" si="27"/>
        <v>B</v>
      </c>
      <c r="H34" s="20" t="str">
        <f t="shared" ca="1" si="27"/>
        <v>W</v>
      </c>
      <c r="I34" s="20" t="str">
        <f t="shared" ca="1" si="27"/>
        <v>B</v>
      </c>
      <c r="J34" s="20" t="str">
        <f t="shared" ca="1" si="27"/>
        <v>B</v>
      </c>
      <c r="K34" s="20" t="str">
        <f t="shared" ca="1" si="27"/>
        <v>W</v>
      </c>
      <c r="L34" s="20" t="str">
        <f t="shared" ca="1" si="27"/>
        <v>W</v>
      </c>
      <c r="M34" s="20" t="str">
        <f t="shared" ca="1" si="27"/>
        <v>W</v>
      </c>
      <c r="N34" s="21" t="str">
        <f t="shared" ca="1" si="27"/>
        <v>W</v>
      </c>
      <c r="O34" s="21" t="str">
        <f t="shared" ref="O34:R34" ca="1" si="28">IF(ISNA(O41),"B","W")</f>
        <v>W</v>
      </c>
      <c r="P34" s="21" t="str">
        <f t="shared" ca="1" si="28"/>
        <v>W</v>
      </c>
      <c r="Q34" s="21" t="str">
        <f t="shared" ca="1" si="28"/>
        <v>B</v>
      </c>
      <c r="R34" s="21" t="str">
        <f t="shared" ca="1" si="28"/>
        <v>W</v>
      </c>
      <c r="S34" s="6"/>
    </row>
    <row r="35" spans="1:19" x14ac:dyDescent="0.2">
      <c r="B35" s="17" t="s">
        <v>111</v>
      </c>
      <c r="C35" s="22" t="str">
        <f ca="1">IF(ISNA(C41),C42,C41)</f>
        <v>E.01</v>
      </c>
      <c r="D35" s="23" t="str">
        <f t="shared" ref="D35:N35" ca="1" si="29">IF(ISNA(D41),D42,D41)</f>
        <v>F.02</v>
      </c>
      <c r="E35" s="23" t="str">
        <f t="shared" ca="1" si="29"/>
        <v>A.03</v>
      </c>
      <c r="F35" s="23" t="str">
        <f t="shared" ca="1" si="29"/>
        <v>D.04</v>
      </c>
      <c r="G35" s="23" t="str">
        <f t="shared" ca="1" si="29"/>
        <v>B.05</v>
      </c>
      <c r="H35" s="23" t="str">
        <f t="shared" ca="1" si="29"/>
        <v>E.06</v>
      </c>
      <c r="I35" s="23" t="str">
        <f t="shared" ca="1" si="29"/>
        <v>A.07</v>
      </c>
      <c r="J35" s="23" t="str">
        <f t="shared" ca="1" si="29"/>
        <v>B.08</v>
      </c>
      <c r="K35" s="23" t="str">
        <f t="shared" ca="1" si="29"/>
        <v>F.09</v>
      </c>
      <c r="L35" s="23" t="str">
        <f t="shared" ca="1" si="29"/>
        <v>D.10</v>
      </c>
      <c r="M35" s="23" t="str">
        <f t="shared" ca="1" si="29"/>
        <v>F.11</v>
      </c>
      <c r="N35" s="24" t="str">
        <f t="shared" ca="1" si="29"/>
        <v>B.12</v>
      </c>
      <c r="O35" s="24" t="str">
        <f t="shared" ref="O35:R35" ca="1" si="30">IF(ISNA(O41),O42,O41)</f>
        <v>A.13</v>
      </c>
      <c r="P35" s="24" t="str">
        <f t="shared" ca="1" si="30"/>
        <v>E.14</v>
      </c>
      <c r="Q35" s="24" t="str">
        <f t="shared" ca="1" si="30"/>
        <v>D.15</v>
      </c>
      <c r="R35" s="24" t="str">
        <f t="shared" ca="1" si="30"/>
        <v>B.16</v>
      </c>
      <c r="S35" s="11"/>
    </row>
    <row r="36" spans="1:19" ht="9" customHeight="1" x14ac:dyDescent="0.2">
      <c r="C36" s="25" t="str">
        <f t="shared" ref="C36:N36" ca="1" si="31">IF(ISNA(C43),"B","W")</f>
        <v>W</v>
      </c>
      <c r="D36" s="26" t="str">
        <f t="shared" ca="1" si="31"/>
        <v>W</v>
      </c>
      <c r="E36" s="26" t="str">
        <f t="shared" ca="1" si="31"/>
        <v>W</v>
      </c>
      <c r="F36" s="26" t="str">
        <f t="shared" ca="1" si="31"/>
        <v>B</v>
      </c>
      <c r="G36" s="26" t="str">
        <f t="shared" ca="1" si="31"/>
        <v>W</v>
      </c>
      <c r="H36" s="26" t="str">
        <f t="shared" ca="1" si="31"/>
        <v>B</v>
      </c>
      <c r="I36" s="26" t="str">
        <f t="shared" ca="1" si="31"/>
        <v>W</v>
      </c>
      <c r="J36" s="26" t="str">
        <f t="shared" ca="1" si="31"/>
        <v>W</v>
      </c>
      <c r="K36" s="26" t="str">
        <f t="shared" ca="1" si="31"/>
        <v>B</v>
      </c>
      <c r="L36" s="26" t="str">
        <f t="shared" ca="1" si="31"/>
        <v>B</v>
      </c>
      <c r="M36" s="26" t="str">
        <f t="shared" ca="1" si="31"/>
        <v>B</v>
      </c>
      <c r="N36" s="27" t="str">
        <f t="shared" ca="1" si="31"/>
        <v>B</v>
      </c>
      <c r="O36" s="27" t="str">
        <f t="shared" ref="O36:R36" ca="1" si="32">IF(ISNA(O43),"B","W")</f>
        <v>B</v>
      </c>
      <c r="P36" s="27" t="str">
        <f t="shared" ca="1" si="32"/>
        <v>B</v>
      </c>
      <c r="Q36" s="27" t="str">
        <f t="shared" ca="1" si="32"/>
        <v>W</v>
      </c>
      <c r="R36" s="27" t="str">
        <f t="shared" ca="1" si="32"/>
        <v>B</v>
      </c>
      <c r="S36" s="6"/>
    </row>
    <row r="37" spans="1:19" x14ac:dyDescent="0.2">
      <c r="B37" s="17" t="s">
        <v>112</v>
      </c>
      <c r="C37" s="22" t="str">
        <f ca="1">IF(ISNA(C43),C44,C43)</f>
        <v>A.01</v>
      </c>
      <c r="D37" s="23" t="str">
        <f t="shared" ref="D37:N37" ca="1" si="33">IF(ISNA(D43),D44,D43)</f>
        <v>D.02</v>
      </c>
      <c r="E37" s="23" t="str">
        <f t="shared" ca="1" si="33"/>
        <v>B.03</v>
      </c>
      <c r="F37" s="23" t="str">
        <f t="shared" ca="1" si="33"/>
        <v>E.04</v>
      </c>
      <c r="G37" s="23" t="str">
        <f t="shared" ca="1" si="33"/>
        <v>F.05</v>
      </c>
      <c r="H37" s="23" t="str">
        <f t="shared" ca="1" si="33"/>
        <v>D.06</v>
      </c>
      <c r="I37" s="23" t="str">
        <f t="shared" ca="1" si="33"/>
        <v>F.07</v>
      </c>
      <c r="J37" s="23" t="str">
        <f t="shared" ca="1" si="33"/>
        <v>D.08</v>
      </c>
      <c r="K37" s="23" t="str">
        <f t="shared" ca="1" si="33"/>
        <v>E.09</v>
      </c>
      <c r="L37" s="23" t="str">
        <f t="shared" ca="1" si="33"/>
        <v>A.10</v>
      </c>
      <c r="M37" s="23" t="str">
        <f t="shared" ca="1" si="33"/>
        <v>D.11</v>
      </c>
      <c r="N37" s="24" t="str">
        <f t="shared" ca="1" si="33"/>
        <v>F.12</v>
      </c>
      <c r="O37" s="24" t="str">
        <f t="shared" ref="O37:R37" ca="1" si="34">IF(ISNA(O43),O44,O43)</f>
        <v>B.13</v>
      </c>
      <c r="P37" s="24" t="str">
        <f t="shared" ca="1" si="34"/>
        <v>A.14</v>
      </c>
      <c r="Q37" s="24" t="str">
        <f t="shared" ca="1" si="34"/>
        <v>E.15</v>
      </c>
      <c r="R37" s="24" t="str">
        <f t="shared" ca="1" si="34"/>
        <v>D.16</v>
      </c>
      <c r="S37" s="11"/>
    </row>
    <row r="38" spans="1:19" ht="9" customHeight="1" x14ac:dyDescent="0.2">
      <c r="C38" s="25" t="str">
        <f t="shared" ref="C38:N38" ca="1" si="35">IF(ISNA(C45),"B","W")</f>
        <v>W</v>
      </c>
      <c r="D38" s="26" t="str">
        <f t="shared" ca="1" si="35"/>
        <v>B</v>
      </c>
      <c r="E38" s="26" t="str">
        <f t="shared" ca="1" si="35"/>
        <v>B</v>
      </c>
      <c r="F38" s="26" t="str">
        <f t="shared" ca="1" si="35"/>
        <v>W</v>
      </c>
      <c r="G38" s="26" t="str">
        <f t="shared" ca="1" si="35"/>
        <v>B</v>
      </c>
      <c r="H38" s="26" t="str">
        <f t="shared" ca="1" si="35"/>
        <v>B</v>
      </c>
      <c r="I38" s="26" t="str">
        <f t="shared" ca="1" si="35"/>
        <v>W</v>
      </c>
      <c r="J38" s="26" t="str">
        <f t="shared" ca="1" si="35"/>
        <v>W</v>
      </c>
      <c r="K38" s="26" t="str">
        <f t="shared" ca="1" si="35"/>
        <v>B</v>
      </c>
      <c r="L38" s="26" t="str">
        <f t="shared" ca="1" si="35"/>
        <v>B</v>
      </c>
      <c r="M38" s="26" t="str">
        <f t="shared" ca="1" si="35"/>
        <v>B</v>
      </c>
      <c r="N38" s="27" t="str">
        <f t="shared" ca="1" si="35"/>
        <v>B</v>
      </c>
      <c r="O38" s="27" t="str">
        <f t="shared" ref="O38:R38" ca="1" si="36">IF(ISNA(O45),"B","W")</f>
        <v>W</v>
      </c>
      <c r="P38" s="27" t="str">
        <f t="shared" ca="1" si="36"/>
        <v>W</v>
      </c>
      <c r="Q38" s="27" t="str">
        <f t="shared" ca="1" si="36"/>
        <v>W</v>
      </c>
      <c r="R38" s="27" t="str">
        <f t="shared" ca="1" si="36"/>
        <v>W</v>
      </c>
      <c r="S38" s="6"/>
    </row>
    <row r="39" spans="1:19" ht="15.75" thickBot="1" x14ac:dyDescent="0.25">
      <c r="B39" s="17" t="s">
        <v>113</v>
      </c>
      <c r="C39" s="28" t="str">
        <f ca="1">IF(ISNA(C45),C46,C45)</f>
        <v>B.01</v>
      </c>
      <c r="D39" s="29" t="str">
        <f t="shared" ref="D39:N39" ca="1" si="37">IF(ISNA(D45),D46,D45)</f>
        <v>E.02</v>
      </c>
      <c r="E39" s="29" t="str">
        <f t="shared" ca="1" si="37"/>
        <v>F.03</v>
      </c>
      <c r="F39" s="29" t="str">
        <f t="shared" ca="1" si="37"/>
        <v>A.04</v>
      </c>
      <c r="G39" s="29" t="str">
        <f t="shared" ca="1" si="37"/>
        <v>D.05</v>
      </c>
      <c r="H39" s="29" t="str">
        <f t="shared" ca="1" si="37"/>
        <v>B.06</v>
      </c>
      <c r="I39" s="29" t="str">
        <f t="shared" ca="1" si="37"/>
        <v>E.07</v>
      </c>
      <c r="J39" s="29" t="str">
        <f t="shared" ca="1" si="37"/>
        <v>A.08</v>
      </c>
      <c r="K39" s="29" t="str">
        <f t="shared" ca="1" si="37"/>
        <v>B.09</v>
      </c>
      <c r="L39" s="29" t="str">
        <f t="shared" ca="1" si="37"/>
        <v>F.10</v>
      </c>
      <c r="M39" s="29" t="str">
        <f t="shared" ca="1" si="37"/>
        <v>A.11</v>
      </c>
      <c r="N39" s="30" t="str">
        <f t="shared" ca="1" si="37"/>
        <v>E.12</v>
      </c>
      <c r="O39" s="30" t="str">
        <f t="shared" ref="O39:R39" ca="1" si="38">IF(ISNA(O45),O46,O45)</f>
        <v>D.13</v>
      </c>
      <c r="P39" s="30" t="str">
        <f t="shared" ca="1" si="38"/>
        <v>F.14</v>
      </c>
      <c r="Q39" s="30" t="str">
        <f t="shared" ca="1" si="38"/>
        <v>B.15</v>
      </c>
      <c r="R39" s="30" t="str">
        <f t="shared" ca="1" si="38"/>
        <v>F.16</v>
      </c>
      <c r="S39" s="7"/>
    </row>
    <row r="40" spans="1:19" ht="18" customHeight="1" thickBot="1" x14ac:dyDescent="0.25">
      <c r="B40" s="17" t="s">
        <v>110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10"/>
      <c r="O40" s="10"/>
      <c r="P40" s="10"/>
      <c r="Q40" s="10"/>
      <c r="R40" s="10"/>
      <c r="S40" s="5"/>
    </row>
    <row r="41" spans="1:19" ht="15.75" hidden="1" customHeight="1" x14ac:dyDescent="0.2">
      <c r="B41" s="17">
        <v>1</v>
      </c>
      <c r="C41" s="1" t="e">
        <f ca="1">VLOOKUP(C33,OFFSET(Pairings!$D$2,($B41-1)*gamesPerRound,0,gamesPerRound,2),2,FALSE)</f>
        <v>#N/A</v>
      </c>
      <c r="D41" s="1" t="e">
        <f ca="1">VLOOKUP(D33,OFFSET(Pairings!$D$2,($B41-1)*gamesPerRound,0,gamesPerRound,2),2,FALSE)</f>
        <v>#N/A</v>
      </c>
      <c r="E41" s="1" t="e">
        <f ca="1">VLOOKUP(E33,OFFSET(Pairings!$D$2,($B41-1)*gamesPerRound,0,gamesPerRound,2),2,FALSE)</f>
        <v>#N/A</v>
      </c>
      <c r="F41" s="1" t="str">
        <f ca="1">VLOOKUP(F33,OFFSET(Pairings!$D$2,($B41-1)*gamesPerRound,0,gamesPerRound,2),2,FALSE)</f>
        <v>D.04</v>
      </c>
      <c r="G41" s="1" t="e">
        <f ca="1">VLOOKUP(G33,OFFSET(Pairings!$D$2,($B41-1)*gamesPerRound,0,gamesPerRound,2),2,FALSE)</f>
        <v>#N/A</v>
      </c>
      <c r="H41" s="1" t="str">
        <f ca="1">VLOOKUP(H33,OFFSET(Pairings!$D$2,($B41-1)*gamesPerRound,0,gamesPerRound,2),2,FALSE)</f>
        <v>E.06</v>
      </c>
      <c r="I41" s="1" t="e">
        <f ca="1">VLOOKUP(I33,OFFSET(Pairings!$D$2,($B41-1)*gamesPerRound,0,gamesPerRound,2),2,FALSE)</f>
        <v>#N/A</v>
      </c>
      <c r="J41" s="1" t="e">
        <f ca="1">VLOOKUP(J33,OFFSET(Pairings!$D$2,($B41-1)*gamesPerRound,0,gamesPerRound,2),2,FALSE)</f>
        <v>#N/A</v>
      </c>
      <c r="K41" s="1" t="str">
        <f ca="1">VLOOKUP(K33,OFFSET(Pairings!$D$2,($B41-1)*gamesPerRound,0,gamesPerRound,2),2,FALSE)</f>
        <v>F.09</v>
      </c>
      <c r="L41" s="1" t="str">
        <f ca="1">VLOOKUP(L33,OFFSET(Pairings!$D$2,($B41-1)*gamesPerRound,0,gamesPerRound,2),2,FALSE)</f>
        <v>D.10</v>
      </c>
      <c r="M41" s="1" t="str">
        <f ca="1">VLOOKUP(M33,OFFSET(Pairings!$D$2,($B41-1)*gamesPerRound,0,gamesPerRound,2),2,FALSE)</f>
        <v>F.11</v>
      </c>
      <c r="N41" s="1" t="str">
        <f ca="1">VLOOKUP(N33,OFFSET(Pairings!$D$2,($B41-1)*gamesPerRound,0,gamesPerRound,2),2,FALSE)</f>
        <v>B.12</v>
      </c>
      <c r="O41" s="1" t="str">
        <f ca="1">VLOOKUP(O33,OFFSET(Pairings!$D$2,($B41-1)*gamesPerRound,0,gamesPerRound,2),2,FALSE)</f>
        <v>A.13</v>
      </c>
      <c r="P41" s="1" t="str">
        <f ca="1">VLOOKUP(P33,OFFSET(Pairings!$D$2,($B41-1)*gamesPerRound,0,gamesPerRound,2),2,FALSE)</f>
        <v>E.14</v>
      </c>
      <c r="Q41" s="1" t="e">
        <f ca="1">VLOOKUP(Q33,OFFSET(Pairings!$D$2,($B41-1)*gamesPerRound,0,gamesPerRound,2),2,FALSE)</f>
        <v>#N/A</v>
      </c>
      <c r="R41" s="1" t="str">
        <f ca="1">VLOOKUP(R33,OFFSET(Pairings!$D$2,($B41-1)*gamesPerRound,0,gamesPerRound,2),2,FALSE)</f>
        <v>B.16</v>
      </c>
    </row>
    <row r="42" spans="1:19" ht="15.75" hidden="1" customHeight="1" x14ac:dyDescent="0.2">
      <c r="B42" s="17">
        <v>1</v>
      </c>
      <c r="C42" s="1" t="str">
        <f ca="1">VLOOKUP(C33,OFFSET(Pairings!$E$2,($B42-1)*gamesPerRound,0,gamesPerRound,4),4,FALSE)</f>
        <v>E.01</v>
      </c>
      <c r="D42" s="1" t="str">
        <f ca="1">VLOOKUP(D33,OFFSET(Pairings!$E$2,($B42-1)*gamesPerRound,0,gamesPerRound,4),4,FALSE)</f>
        <v>F.02</v>
      </c>
      <c r="E42" s="1" t="str">
        <f ca="1">VLOOKUP(E33,OFFSET(Pairings!$E$2,($B42-1)*gamesPerRound,0,gamesPerRound,4),4,FALSE)</f>
        <v>A.03</v>
      </c>
      <c r="F42" s="1" t="e">
        <f ca="1">VLOOKUP(F33,OFFSET(Pairings!$E$2,($B42-1)*gamesPerRound,0,gamesPerRound,4),4,FALSE)</f>
        <v>#N/A</v>
      </c>
      <c r="G42" s="1" t="str">
        <f ca="1">VLOOKUP(G33,OFFSET(Pairings!$E$2,($B42-1)*gamesPerRound,0,gamesPerRound,4),4,FALSE)</f>
        <v>B.05</v>
      </c>
      <c r="H42" s="1" t="e">
        <f ca="1">VLOOKUP(H33,OFFSET(Pairings!$E$2,($B42-1)*gamesPerRound,0,gamesPerRound,4),4,FALSE)</f>
        <v>#N/A</v>
      </c>
      <c r="I42" s="1" t="str">
        <f ca="1">VLOOKUP(I33,OFFSET(Pairings!$E$2,($B42-1)*gamesPerRound,0,gamesPerRound,4),4,FALSE)</f>
        <v>A.07</v>
      </c>
      <c r="J42" s="1" t="str">
        <f ca="1">VLOOKUP(J33,OFFSET(Pairings!$E$2,($B42-1)*gamesPerRound,0,gamesPerRound,4),4,FALSE)</f>
        <v>B.08</v>
      </c>
      <c r="K42" s="1" t="e">
        <f ca="1">VLOOKUP(K33,OFFSET(Pairings!$E$2,($B42-1)*gamesPerRound,0,gamesPerRound,4),4,FALSE)</f>
        <v>#N/A</v>
      </c>
      <c r="L42" s="1" t="e">
        <f ca="1">VLOOKUP(L33,OFFSET(Pairings!$E$2,($B42-1)*gamesPerRound,0,gamesPerRound,4),4,FALSE)</f>
        <v>#N/A</v>
      </c>
      <c r="M42" s="1" t="e">
        <f ca="1">VLOOKUP(M33,OFFSET(Pairings!$E$2,($B42-1)*gamesPerRound,0,gamesPerRound,4),4,FALSE)</f>
        <v>#N/A</v>
      </c>
      <c r="N42" s="1" t="e">
        <f ca="1">VLOOKUP(N33,OFFSET(Pairings!$E$2,($B42-1)*gamesPerRound,0,gamesPerRound,4),4,FALSE)</f>
        <v>#N/A</v>
      </c>
      <c r="O42" s="1" t="e">
        <f ca="1">VLOOKUP(O33,OFFSET(Pairings!$E$2,($B42-1)*gamesPerRound,0,gamesPerRound,4),4,FALSE)</f>
        <v>#N/A</v>
      </c>
      <c r="P42" s="1" t="e">
        <f ca="1">VLOOKUP(P33,OFFSET(Pairings!$E$2,($B42-1)*gamesPerRound,0,gamesPerRound,4),4,FALSE)</f>
        <v>#N/A</v>
      </c>
      <c r="Q42" s="1" t="str">
        <f ca="1">VLOOKUP(Q33,OFFSET(Pairings!$E$2,($B42-1)*gamesPerRound,0,gamesPerRound,4),4,FALSE)</f>
        <v>D.15</v>
      </c>
      <c r="R42" s="1" t="e">
        <f ca="1">VLOOKUP(R33,OFFSET(Pairings!$E$2,($B42-1)*gamesPerRound,0,gamesPerRound,4),4,FALSE)</f>
        <v>#N/A</v>
      </c>
    </row>
    <row r="43" spans="1:19" ht="15.75" hidden="1" customHeight="1" x14ac:dyDescent="0.2">
      <c r="B43" s="17">
        <v>2</v>
      </c>
      <c r="C43" s="1" t="str">
        <f ca="1">VLOOKUP(C33,OFFSET(Pairings!$D$2,($B43-1)*gamesPerRound,0,gamesPerRound,2),2,FALSE)</f>
        <v>A.01</v>
      </c>
      <c r="D43" s="1" t="str">
        <f ca="1">VLOOKUP(D33,OFFSET(Pairings!$D$2,($B43-1)*gamesPerRound,0,gamesPerRound,2),2,FALSE)</f>
        <v>D.02</v>
      </c>
      <c r="E43" s="1" t="str">
        <f ca="1">VLOOKUP(E33,OFFSET(Pairings!$D$2,($B43-1)*gamesPerRound,0,gamesPerRound,2),2,FALSE)</f>
        <v>B.03</v>
      </c>
      <c r="F43" s="1" t="e">
        <f ca="1">VLOOKUP(F33,OFFSET(Pairings!$D$2,($B43-1)*gamesPerRound,0,gamesPerRound,2),2,FALSE)</f>
        <v>#N/A</v>
      </c>
      <c r="G43" s="1" t="str">
        <f ca="1">VLOOKUP(G33,OFFSET(Pairings!$D$2,($B43-1)*gamesPerRound,0,gamesPerRound,2),2,FALSE)</f>
        <v>F.05</v>
      </c>
      <c r="H43" s="1" t="e">
        <f ca="1">VLOOKUP(H33,OFFSET(Pairings!$D$2,($B43-1)*gamesPerRound,0,gamesPerRound,2),2,FALSE)</f>
        <v>#N/A</v>
      </c>
      <c r="I43" s="1" t="str">
        <f ca="1">VLOOKUP(I33,OFFSET(Pairings!$D$2,($B43-1)*gamesPerRound,0,gamesPerRound,2),2,FALSE)</f>
        <v>F.07</v>
      </c>
      <c r="J43" s="1" t="str">
        <f ca="1">VLOOKUP(J33,OFFSET(Pairings!$D$2,($B43-1)*gamesPerRound,0,gamesPerRound,2),2,FALSE)</f>
        <v>D.08</v>
      </c>
      <c r="K43" s="1" t="e">
        <f ca="1">VLOOKUP(K33,OFFSET(Pairings!$D$2,($B43-1)*gamesPerRound,0,gamesPerRound,2),2,FALSE)</f>
        <v>#N/A</v>
      </c>
      <c r="L43" s="1" t="e">
        <f ca="1">VLOOKUP(L33,OFFSET(Pairings!$D$2,($B43-1)*gamesPerRound,0,gamesPerRound,2),2,FALSE)</f>
        <v>#N/A</v>
      </c>
      <c r="M43" s="1" t="e">
        <f ca="1">VLOOKUP(M33,OFFSET(Pairings!$D$2,($B43-1)*gamesPerRound,0,gamesPerRound,2),2,FALSE)</f>
        <v>#N/A</v>
      </c>
      <c r="N43" s="1" t="e">
        <f ca="1">VLOOKUP(N33,OFFSET(Pairings!$D$2,($B43-1)*gamesPerRound,0,gamesPerRound,2),2,FALSE)</f>
        <v>#N/A</v>
      </c>
      <c r="O43" s="1" t="e">
        <f ca="1">VLOOKUP(O33,OFFSET(Pairings!$D$2,($B43-1)*gamesPerRound,0,gamesPerRound,2),2,FALSE)</f>
        <v>#N/A</v>
      </c>
      <c r="P43" s="1" t="e">
        <f ca="1">VLOOKUP(P33,OFFSET(Pairings!$D$2,($B43-1)*gamesPerRound,0,gamesPerRound,2),2,FALSE)</f>
        <v>#N/A</v>
      </c>
      <c r="Q43" s="1" t="str">
        <f ca="1">VLOOKUP(Q33,OFFSET(Pairings!$D$2,($B43-1)*gamesPerRound,0,gamesPerRound,2),2,FALSE)</f>
        <v>E.15</v>
      </c>
      <c r="R43" s="1" t="e">
        <f ca="1">VLOOKUP(R33,OFFSET(Pairings!$D$2,($B43-1)*gamesPerRound,0,gamesPerRound,2),2,FALSE)</f>
        <v>#N/A</v>
      </c>
    </row>
    <row r="44" spans="1:19" ht="15.75" hidden="1" customHeight="1" x14ac:dyDescent="0.2">
      <c r="B44" s="17">
        <v>2</v>
      </c>
      <c r="C44" s="1" t="e">
        <f ca="1">VLOOKUP(C33,OFFSET(Pairings!$E$2,($B44-1)*gamesPerRound,0,gamesPerRound,4),4,FALSE)</f>
        <v>#N/A</v>
      </c>
      <c r="D44" s="1" t="e">
        <f ca="1">VLOOKUP(D33,OFFSET(Pairings!$E$2,($B44-1)*gamesPerRound,0,gamesPerRound,4),4,FALSE)</f>
        <v>#N/A</v>
      </c>
      <c r="E44" s="1" t="e">
        <f ca="1">VLOOKUP(E33,OFFSET(Pairings!$E$2,($B44-1)*gamesPerRound,0,gamesPerRound,4),4,FALSE)</f>
        <v>#N/A</v>
      </c>
      <c r="F44" s="1" t="str">
        <f ca="1">VLOOKUP(F33,OFFSET(Pairings!$E$2,($B44-1)*gamesPerRound,0,gamesPerRound,4),4,FALSE)</f>
        <v>E.04</v>
      </c>
      <c r="G44" s="1" t="e">
        <f ca="1">VLOOKUP(G33,OFFSET(Pairings!$E$2,($B44-1)*gamesPerRound,0,gamesPerRound,4),4,FALSE)</f>
        <v>#N/A</v>
      </c>
      <c r="H44" s="1" t="str">
        <f ca="1">VLOOKUP(H33,OFFSET(Pairings!$E$2,($B44-1)*gamesPerRound,0,gamesPerRound,4),4,FALSE)</f>
        <v>D.06</v>
      </c>
      <c r="I44" s="1" t="e">
        <f ca="1">VLOOKUP(I33,OFFSET(Pairings!$E$2,($B44-1)*gamesPerRound,0,gamesPerRound,4),4,FALSE)</f>
        <v>#N/A</v>
      </c>
      <c r="J44" s="1" t="e">
        <f ca="1">VLOOKUP(J33,OFFSET(Pairings!$E$2,($B44-1)*gamesPerRound,0,gamesPerRound,4),4,FALSE)</f>
        <v>#N/A</v>
      </c>
      <c r="K44" s="1" t="str">
        <f ca="1">VLOOKUP(K33,OFFSET(Pairings!$E$2,($B44-1)*gamesPerRound,0,gamesPerRound,4),4,FALSE)</f>
        <v>E.09</v>
      </c>
      <c r="L44" s="1" t="str">
        <f ca="1">VLOOKUP(L33,OFFSET(Pairings!$E$2,($B44-1)*gamesPerRound,0,gamesPerRound,4),4,FALSE)</f>
        <v>A.10</v>
      </c>
      <c r="M44" s="1" t="str">
        <f ca="1">VLOOKUP(M33,OFFSET(Pairings!$E$2,($B44-1)*gamesPerRound,0,gamesPerRound,4),4,FALSE)</f>
        <v>D.11</v>
      </c>
      <c r="N44" s="1" t="str">
        <f ca="1">VLOOKUP(N33,OFFSET(Pairings!$E$2,($B44-1)*gamesPerRound,0,gamesPerRound,4),4,FALSE)</f>
        <v>F.12</v>
      </c>
      <c r="O44" s="1" t="str">
        <f ca="1">VLOOKUP(O33,OFFSET(Pairings!$E$2,($B44-1)*gamesPerRound,0,gamesPerRound,4),4,FALSE)</f>
        <v>B.13</v>
      </c>
      <c r="P44" s="1" t="str">
        <f ca="1">VLOOKUP(P33,OFFSET(Pairings!$E$2,($B44-1)*gamesPerRound,0,gamesPerRound,4),4,FALSE)</f>
        <v>A.14</v>
      </c>
      <c r="Q44" s="1" t="e">
        <f ca="1">VLOOKUP(Q33,OFFSET(Pairings!$E$2,($B44-1)*gamesPerRound,0,gamesPerRound,4),4,FALSE)</f>
        <v>#N/A</v>
      </c>
      <c r="R44" s="1" t="str">
        <f ca="1">VLOOKUP(R33,OFFSET(Pairings!$E$2,($B44-1)*gamesPerRound,0,gamesPerRound,4),4,FALSE)</f>
        <v>D.16</v>
      </c>
    </row>
    <row r="45" spans="1:19" ht="15.6" hidden="1" customHeight="1" x14ac:dyDescent="0.2">
      <c r="B45" s="17">
        <v>3</v>
      </c>
      <c r="C45" s="1" t="str">
        <f ca="1">VLOOKUP(C33,OFFSET(Pairings!$D$2,($B45-1)*gamesPerRound,0,gamesPerRound,2),2,FALSE)</f>
        <v>B.01</v>
      </c>
      <c r="D45" s="1" t="e">
        <f ca="1">VLOOKUP(D33,OFFSET(Pairings!$D$2,($B45-1)*gamesPerRound,0,gamesPerRound,2),2,FALSE)</f>
        <v>#N/A</v>
      </c>
      <c r="E45" s="1" t="e">
        <f ca="1">VLOOKUP(E33,OFFSET(Pairings!$D$2,($B45-1)*gamesPerRound,0,gamesPerRound,2),2,FALSE)</f>
        <v>#N/A</v>
      </c>
      <c r="F45" s="1" t="str">
        <f ca="1">VLOOKUP(F33,OFFSET(Pairings!$D$2,($B45-1)*gamesPerRound,0,gamesPerRound,2),2,FALSE)</f>
        <v>A.04</v>
      </c>
      <c r="G45" s="1" t="e">
        <f ca="1">VLOOKUP(G33,OFFSET(Pairings!$D$2,($B45-1)*gamesPerRound,0,gamesPerRound,2),2,FALSE)</f>
        <v>#N/A</v>
      </c>
      <c r="H45" s="1" t="e">
        <f ca="1">VLOOKUP(H33,OFFSET(Pairings!$D$2,($B45-1)*gamesPerRound,0,gamesPerRound,2),2,FALSE)</f>
        <v>#N/A</v>
      </c>
      <c r="I45" s="1" t="str">
        <f ca="1">VLOOKUP(I33,OFFSET(Pairings!$D$2,($B45-1)*gamesPerRound,0,gamesPerRound,2),2,FALSE)</f>
        <v>E.07</v>
      </c>
      <c r="J45" s="1" t="str">
        <f ca="1">VLOOKUP(J33,OFFSET(Pairings!$D$2,($B45-1)*gamesPerRound,0,gamesPerRound,2),2,FALSE)</f>
        <v>A.08</v>
      </c>
      <c r="K45" s="1" t="e">
        <f ca="1">VLOOKUP(K33,OFFSET(Pairings!$D$2,($B45-1)*gamesPerRound,0,gamesPerRound,2),2,FALSE)</f>
        <v>#N/A</v>
      </c>
      <c r="L45" s="1" t="e">
        <f ca="1">VLOOKUP(L33,OFFSET(Pairings!$D$2,($B45-1)*gamesPerRound,0,gamesPerRound,2),2,FALSE)</f>
        <v>#N/A</v>
      </c>
      <c r="M45" s="1" t="e">
        <f ca="1">VLOOKUP(M33,OFFSET(Pairings!$D$2,($B45-1)*gamesPerRound,0,gamesPerRound,2),2,FALSE)</f>
        <v>#N/A</v>
      </c>
      <c r="N45" s="1" t="e">
        <f ca="1">VLOOKUP(N33,OFFSET(Pairings!$D$2,($B45-1)*gamesPerRound,0,gamesPerRound,2),2,FALSE)</f>
        <v>#N/A</v>
      </c>
      <c r="O45" s="1" t="str">
        <f ca="1">VLOOKUP(O33,OFFSET(Pairings!$D$2,($B45-1)*gamesPerRound,0,gamesPerRound,2),2,FALSE)</f>
        <v>D.13</v>
      </c>
      <c r="P45" s="1" t="str">
        <f ca="1">VLOOKUP(P33,OFFSET(Pairings!$D$2,($B45-1)*gamesPerRound,0,gamesPerRound,2),2,FALSE)</f>
        <v>F.14</v>
      </c>
      <c r="Q45" s="1" t="str">
        <f ca="1">VLOOKUP(Q33,OFFSET(Pairings!$D$2,($B45-1)*gamesPerRound,0,gamesPerRound,2),2,FALSE)</f>
        <v>B.15</v>
      </c>
      <c r="R45" s="1" t="str">
        <f ca="1">VLOOKUP(R33,OFFSET(Pairings!$D$2,($B45-1)*gamesPerRound,0,gamesPerRound,2),2,FALSE)</f>
        <v>F.16</v>
      </c>
    </row>
    <row r="46" spans="1:19" ht="15.6" hidden="1" customHeight="1" x14ac:dyDescent="0.2">
      <c r="B46" s="17">
        <v>3</v>
      </c>
      <c r="C46" s="1" t="e">
        <f ca="1">VLOOKUP(C33,OFFSET(Pairings!$E$2,($B46-1)*gamesPerRound,0,gamesPerRound,4),4,FALSE)</f>
        <v>#N/A</v>
      </c>
      <c r="D46" s="1" t="str">
        <f ca="1">VLOOKUP(D33,OFFSET(Pairings!$E$2,($B46-1)*gamesPerRound,0,gamesPerRound,4),4,FALSE)</f>
        <v>E.02</v>
      </c>
      <c r="E46" s="1" t="str">
        <f ca="1">VLOOKUP(E33,OFFSET(Pairings!$E$2,($B46-1)*gamesPerRound,0,gamesPerRound,4),4,FALSE)</f>
        <v>F.03</v>
      </c>
      <c r="F46" s="1" t="e">
        <f ca="1">VLOOKUP(F33,OFFSET(Pairings!$E$2,($B46-1)*gamesPerRound,0,gamesPerRound,4),4,FALSE)</f>
        <v>#N/A</v>
      </c>
      <c r="G46" s="1" t="str">
        <f ca="1">VLOOKUP(G33,OFFSET(Pairings!$E$2,($B46-1)*gamesPerRound,0,gamesPerRound,4),4,FALSE)</f>
        <v>D.05</v>
      </c>
      <c r="H46" s="1" t="str">
        <f ca="1">VLOOKUP(H33,OFFSET(Pairings!$E$2,($B46-1)*gamesPerRound,0,gamesPerRound,4),4,FALSE)</f>
        <v>B.06</v>
      </c>
      <c r="I46" s="1" t="e">
        <f ca="1">VLOOKUP(I33,OFFSET(Pairings!$E$2,($B46-1)*gamesPerRound,0,gamesPerRound,4),4,FALSE)</f>
        <v>#N/A</v>
      </c>
      <c r="J46" s="1" t="e">
        <f ca="1">VLOOKUP(J33,OFFSET(Pairings!$E$2,($B46-1)*gamesPerRound,0,gamesPerRound,4),4,FALSE)</f>
        <v>#N/A</v>
      </c>
      <c r="K46" s="1" t="str">
        <f ca="1">VLOOKUP(K33,OFFSET(Pairings!$E$2,($B46-1)*gamesPerRound,0,gamesPerRound,4),4,FALSE)</f>
        <v>B.09</v>
      </c>
      <c r="L46" s="1" t="str">
        <f ca="1">VLOOKUP(L33,OFFSET(Pairings!$E$2,($B46-1)*gamesPerRound,0,gamesPerRound,4),4,FALSE)</f>
        <v>F.10</v>
      </c>
      <c r="M46" s="1" t="str">
        <f ca="1">VLOOKUP(M33,OFFSET(Pairings!$E$2,($B46-1)*gamesPerRound,0,gamesPerRound,4),4,FALSE)</f>
        <v>A.11</v>
      </c>
      <c r="N46" s="1" t="str">
        <f ca="1">VLOOKUP(N33,OFFSET(Pairings!$E$2,($B46-1)*gamesPerRound,0,gamesPerRound,4),4,FALSE)</f>
        <v>E.12</v>
      </c>
      <c r="O46" s="1" t="e">
        <f ca="1">VLOOKUP(O33,OFFSET(Pairings!$E$2,($B46-1)*gamesPerRound,0,gamesPerRound,4),4,FALSE)</f>
        <v>#N/A</v>
      </c>
      <c r="P46" s="1" t="e">
        <f ca="1">VLOOKUP(P33,OFFSET(Pairings!$E$2,($B46-1)*gamesPerRound,0,gamesPerRound,4),4,FALSE)</f>
        <v>#N/A</v>
      </c>
      <c r="Q46" s="1" t="e">
        <f ca="1">VLOOKUP(Q33,OFFSET(Pairings!$E$2,($B46-1)*gamesPerRound,0,gamesPerRound,4),4,FALSE)</f>
        <v>#N/A</v>
      </c>
      <c r="R46" s="1" t="e">
        <f ca="1">VLOOKUP(R33,OFFSET(Pairings!$E$2,($B46-1)*gamesPerRound,0,gamesPerRound,4),4,FALSE)</f>
        <v>#N/A</v>
      </c>
    </row>
    <row r="47" spans="1:19" ht="18" customHeight="1" thickBot="1" x14ac:dyDescent="0.25"/>
    <row r="48" spans="1:19" s="12" customFormat="1" ht="15.75" thickBot="1" x14ac:dyDescent="0.25">
      <c r="A48" s="12" t="s">
        <v>8</v>
      </c>
      <c r="B48" s="38">
        <f>VLOOKUP(A48,TeamLookup,2,FALSE)</f>
        <v>0</v>
      </c>
      <c r="C48" s="13" t="str">
        <f>$A48&amp;"."&amp;TEXT(C$1,"00")</f>
        <v>D.01</v>
      </c>
      <c r="D48" s="14" t="str">
        <f t="shared" ref="D48:R48" si="39">$A48&amp;"."&amp;TEXT(D$1,"00")</f>
        <v>D.02</v>
      </c>
      <c r="E48" s="14" t="str">
        <f t="shared" si="39"/>
        <v>D.03</v>
      </c>
      <c r="F48" s="14" t="str">
        <f t="shared" si="39"/>
        <v>D.04</v>
      </c>
      <c r="G48" s="14" t="str">
        <f t="shared" si="39"/>
        <v>D.05</v>
      </c>
      <c r="H48" s="14" t="str">
        <f t="shared" si="39"/>
        <v>D.06</v>
      </c>
      <c r="I48" s="14" t="str">
        <f t="shared" si="39"/>
        <v>D.07</v>
      </c>
      <c r="J48" s="14" t="str">
        <f t="shared" si="39"/>
        <v>D.08</v>
      </c>
      <c r="K48" s="14" t="str">
        <f t="shared" si="39"/>
        <v>D.09</v>
      </c>
      <c r="L48" s="14" t="str">
        <f t="shared" si="39"/>
        <v>D.10</v>
      </c>
      <c r="M48" s="14" t="str">
        <f t="shared" si="39"/>
        <v>D.11</v>
      </c>
      <c r="N48" s="15" t="str">
        <f t="shared" si="39"/>
        <v>D.12</v>
      </c>
      <c r="O48" s="15" t="str">
        <f t="shared" si="39"/>
        <v>D.13</v>
      </c>
      <c r="P48" s="15" t="str">
        <f t="shared" si="39"/>
        <v>D.14</v>
      </c>
      <c r="Q48" s="15" t="str">
        <f t="shared" si="39"/>
        <v>D.15</v>
      </c>
      <c r="R48" s="15" t="str">
        <f t="shared" si="39"/>
        <v>D.16</v>
      </c>
      <c r="S48" s="16" t="s">
        <v>110</v>
      </c>
    </row>
    <row r="49" spans="1:19" ht="9" customHeight="1" x14ac:dyDescent="0.2">
      <c r="C49" s="19" t="str">
        <f t="shared" ref="C49:N49" ca="1" si="40">IF(ISNA(C56),"B","W")</f>
        <v>B</v>
      </c>
      <c r="D49" s="20" t="str">
        <f t="shared" ca="1" si="40"/>
        <v>W</v>
      </c>
      <c r="E49" s="20" t="str">
        <f t="shared" ca="1" si="40"/>
        <v>B</v>
      </c>
      <c r="F49" s="20" t="str">
        <f t="shared" ca="1" si="40"/>
        <v>B</v>
      </c>
      <c r="G49" s="20" t="str">
        <f t="shared" ca="1" si="40"/>
        <v>B</v>
      </c>
      <c r="H49" s="20" t="str">
        <f t="shared" ca="1" si="40"/>
        <v>B</v>
      </c>
      <c r="I49" s="20" t="str">
        <f t="shared" ca="1" si="40"/>
        <v>W</v>
      </c>
      <c r="J49" s="20" t="str">
        <f t="shared" ca="1" si="40"/>
        <v>W</v>
      </c>
      <c r="K49" s="20" t="str">
        <f t="shared" ca="1" si="40"/>
        <v>W</v>
      </c>
      <c r="L49" s="20" t="str">
        <f t="shared" ca="1" si="40"/>
        <v>B</v>
      </c>
      <c r="M49" s="20" t="str">
        <f t="shared" ca="1" si="40"/>
        <v>B</v>
      </c>
      <c r="N49" s="21" t="str">
        <f t="shared" ca="1" si="40"/>
        <v>W</v>
      </c>
      <c r="O49" s="21" t="str">
        <f t="shared" ref="O49:R49" ca="1" si="41">IF(ISNA(O56),"B","W")</f>
        <v>W</v>
      </c>
      <c r="P49" s="21" t="str">
        <f t="shared" ca="1" si="41"/>
        <v>W</v>
      </c>
      <c r="Q49" s="21" t="str">
        <f t="shared" ca="1" si="41"/>
        <v>W</v>
      </c>
      <c r="R49" s="21" t="str">
        <f t="shared" ca="1" si="41"/>
        <v>B</v>
      </c>
      <c r="S49" s="6"/>
    </row>
    <row r="50" spans="1:19" x14ac:dyDescent="0.2">
      <c r="B50" s="17" t="s">
        <v>111</v>
      </c>
      <c r="C50" s="22" t="str">
        <f ca="1">IF(ISNA(C56),C57,C56)</f>
        <v>F.01</v>
      </c>
      <c r="D50" s="23" t="str">
        <f t="shared" ref="D50:N50" ca="1" si="42">IF(ISNA(D56),D57,D56)</f>
        <v>B.02</v>
      </c>
      <c r="E50" s="23" t="str">
        <f t="shared" ca="1" si="42"/>
        <v>E.03</v>
      </c>
      <c r="F50" s="23" t="str">
        <f t="shared" ca="1" si="42"/>
        <v>C.04</v>
      </c>
      <c r="G50" s="23" t="str">
        <f t="shared" ca="1" si="42"/>
        <v>A.05</v>
      </c>
      <c r="H50" s="23" t="str">
        <f t="shared" ca="1" si="42"/>
        <v>F.06</v>
      </c>
      <c r="I50" s="23" t="str">
        <f t="shared" ca="1" si="42"/>
        <v>E.07</v>
      </c>
      <c r="J50" s="23" t="str">
        <f t="shared" ca="1" si="42"/>
        <v>A.08</v>
      </c>
      <c r="K50" s="23" t="str">
        <f t="shared" ca="1" si="42"/>
        <v>B.09</v>
      </c>
      <c r="L50" s="23" t="str">
        <f t="shared" ca="1" si="42"/>
        <v>C.10</v>
      </c>
      <c r="M50" s="23" t="str">
        <f t="shared" ca="1" si="42"/>
        <v>B.11</v>
      </c>
      <c r="N50" s="24" t="str">
        <f t="shared" ca="1" si="42"/>
        <v>A.12</v>
      </c>
      <c r="O50" s="24" t="str">
        <f t="shared" ref="O50:R50" ca="1" si="43">IF(ISNA(O56),O57,O56)</f>
        <v>E.13</v>
      </c>
      <c r="P50" s="24" t="str">
        <f t="shared" ca="1" si="43"/>
        <v>F.14</v>
      </c>
      <c r="Q50" s="24" t="str">
        <f t="shared" ca="1" si="43"/>
        <v>C.15</v>
      </c>
      <c r="R50" s="24" t="str">
        <f t="shared" ca="1" si="43"/>
        <v>A.16</v>
      </c>
      <c r="S50" s="11"/>
    </row>
    <row r="51" spans="1:19" ht="9" customHeight="1" x14ac:dyDescent="0.2">
      <c r="C51" s="25" t="str">
        <f t="shared" ref="C51:N51" ca="1" si="44">IF(ISNA(C58),"B","W")</f>
        <v>W</v>
      </c>
      <c r="D51" s="26" t="str">
        <f t="shared" ca="1" si="44"/>
        <v>B</v>
      </c>
      <c r="E51" s="26" t="str">
        <f t="shared" ca="1" si="44"/>
        <v>W</v>
      </c>
      <c r="F51" s="26" t="str">
        <f t="shared" ca="1" si="44"/>
        <v>W</v>
      </c>
      <c r="G51" s="26" t="str">
        <f t="shared" ca="1" si="44"/>
        <v>W</v>
      </c>
      <c r="H51" s="26" t="str">
        <f t="shared" ca="1" si="44"/>
        <v>W</v>
      </c>
      <c r="I51" s="26" t="str">
        <f t="shared" ca="1" si="44"/>
        <v>B</v>
      </c>
      <c r="J51" s="26" t="str">
        <f t="shared" ca="1" si="44"/>
        <v>B</v>
      </c>
      <c r="K51" s="26" t="str">
        <f t="shared" ca="1" si="44"/>
        <v>B</v>
      </c>
      <c r="L51" s="26" t="str">
        <f t="shared" ca="1" si="44"/>
        <v>W</v>
      </c>
      <c r="M51" s="26" t="str">
        <f t="shared" ca="1" si="44"/>
        <v>W</v>
      </c>
      <c r="N51" s="27" t="str">
        <f t="shared" ca="1" si="44"/>
        <v>B</v>
      </c>
      <c r="O51" s="27" t="str">
        <f t="shared" ref="O51:R51" ca="1" si="45">IF(ISNA(O58),"B","W")</f>
        <v>B</v>
      </c>
      <c r="P51" s="27" t="str">
        <f t="shared" ca="1" si="45"/>
        <v>B</v>
      </c>
      <c r="Q51" s="27" t="str">
        <f t="shared" ca="1" si="45"/>
        <v>B</v>
      </c>
      <c r="R51" s="27" t="str">
        <f t="shared" ca="1" si="45"/>
        <v>W</v>
      </c>
      <c r="S51" s="6"/>
    </row>
    <row r="52" spans="1:19" x14ac:dyDescent="0.2">
      <c r="B52" s="17" t="s">
        <v>112</v>
      </c>
      <c r="C52" s="22" t="str">
        <f ca="1">IF(ISNA(C58),C59,C58)</f>
        <v>E.01</v>
      </c>
      <c r="D52" s="23" t="str">
        <f t="shared" ref="D52:N52" ca="1" si="46">IF(ISNA(D58),D59,D58)</f>
        <v>C.02</v>
      </c>
      <c r="E52" s="23" t="str">
        <f t="shared" ca="1" si="46"/>
        <v>A.03</v>
      </c>
      <c r="F52" s="23" t="str">
        <f t="shared" ca="1" si="46"/>
        <v>F.04</v>
      </c>
      <c r="G52" s="23" t="str">
        <f t="shared" ca="1" si="46"/>
        <v>B.05</v>
      </c>
      <c r="H52" s="23" t="str">
        <f t="shared" ca="1" si="46"/>
        <v>C.06</v>
      </c>
      <c r="I52" s="23" t="str">
        <f t="shared" ca="1" si="46"/>
        <v>B.07</v>
      </c>
      <c r="J52" s="23" t="str">
        <f t="shared" ca="1" si="46"/>
        <v>C.08</v>
      </c>
      <c r="K52" s="23" t="str">
        <f t="shared" ca="1" si="46"/>
        <v>F.09</v>
      </c>
      <c r="L52" s="23" t="str">
        <f t="shared" ca="1" si="46"/>
        <v>E.10</v>
      </c>
      <c r="M52" s="23" t="str">
        <f t="shared" ca="1" si="46"/>
        <v>C.11</v>
      </c>
      <c r="N52" s="24" t="str">
        <f t="shared" ca="1" si="46"/>
        <v>B.12</v>
      </c>
      <c r="O52" s="24" t="str">
        <f t="shared" ref="O52:R52" ca="1" si="47">IF(ISNA(O58),O59,O58)</f>
        <v>A.13</v>
      </c>
      <c r="P52" s="24" t="str">
        <f t="shared" ca="1" si="47"/>
        <v>E.14</v>
      </c>
      <c r="Q52" s="24" t="str">
        <f t="shared" ca="1" si="47"/>
        <v>F.15</v>
      </c>
      <c r="R52" s="24" t="str">
        <f t="shared" ca="1" si="47"/>
        <v>C.16</v>
      </c>
      <c r="S52" s="11"/>
    </row>
    <row r="53" spans="1:19" ht="9" customHeight="1" x14ac:dyDescent="0.2">
      <c r="C53" s="25" t="str">
        <f t="shared" ref="C53:N53" ca="1" si="48">IF(ISNA(C60),"B","W")</f>
        <v>B</v>
      </c>
      <c r="D53" s="26" t="str">
        <f t="shared" ca="1" si="48"/>
        <v>W</v>
      </c>
      <c r="E53" s="26" t="str">
        <f t="shared" ca="1" si="48"/>
        <v>W</v>
      </c>
      <c r="F53" s="26" t="str">
        <f t="shared" ca="1" si="48"/>
        <v>B</v>
      </c>
      <c r="G53" s="26" t="str">
        <f t="shared" ca="1" si="48"/>
        <v>W</v>
      </c>
      <c r="H53" s="26" t="str">
        <f t="shared" ca="1" si="48"/>
        <v>W</v>
      </c>
      <c r="I53" s="26" t="str">
        <f t="shared" ca="1" si="48"/>
        <v>B</v>
      </c>
      <c r="J53" s="26" t="str">
        <f t="shared" ca="1" si="48"/>
        <v>B</v>
      </c>
      <c r="K53" s="26" t="str">
        <f t="shared" ca="1" si="48"/>
        <v>B</v>
      </c>
      <c r="L53" s="26" t="str">
        <f t="shared" ca="1" si="48"/>
        <v>B</v>
      </c>
      <c r="M53" s="26" t="str">
        <f t="shared" ca="1" si="48"/>
        <v>W</v>
      </c>
      <c r="N53" s="27" t="str">
        <f t="shared" ca="1" si="48"/>
        <v>W</v>
      </c>
      <c r="O53" s="27" t="str">
        <f t="shared" ref="O53:R53" ca="1" si="49">IF(ISNA(O60),"B","W")</f>
        <v>B</v>
      </c>
      <c r="P53" s="27" t="str">
        <f t="shared" ca="1" si="49"/>
        <v>W</v>
      </c>
      <c r="Q53" s="27" t="str">
        <f t="shared" ca="1" si="49"/>
        <v>W</v>
      </c>
      <c r="R53" s="27" t="str">
        <f t="shared" ca="1" si="49"/>
        <v>B</v>
      </c>
      <c r="S53" s="6"/>
    </row>
    <row r="54" spans="1:19" ht="15.75" thickBot="1" x14ac:dyDescent="0.25">
      <c r="B54" s="17" t="s">
        <v>113</v>
      </c>
      <c r="C54" s="28" t="str">
        <f ca="1">IF(ISNA(C60),C61,C60)</f>
        <v>A.01</v>
      </c>
      <c r="D54" s="29" t="str">
        <f t="shared" ref="D54:N54" ca="1" si="50">IF(ISNA(D60),D61,D60)</f>
        <v>F.02</v>
      </c>
      <c r="E54" s="29" t="str">
        <f t="shared" ca="1" si="50"/>
        <v>B.03</v>
      </c>
      <c r="F54" s="29" t="str">
        <f t="shared" ca="1" si="50"/>
        <v>E.04</v>
      </c>
      <c r="G54" s="29" t="str">
        <f t="shared" ca="1" si="50"/>
        <v>C.05</v>
      </c>
      <c r="H54" s="29" t="str">
        <f t="shared" ca="1" si="50"/>
        <v>A.06</v>
      </c>
      <c r="I54" s="29" t="str">
        <f t="shared" ca="1" si="50"/>
        <v>F.07</v>
      </c>
      <c r="J54" s="29" t="str">
        <f t="shared" ca="1" si="50"/>
        <v>E.08</v>
      </c>
      <c r="K54" s="29" t="str">
        <f t="shared" ca="1" si="50"/>
        <v>A.09</v>
      </c>
      <c r="L54" s="29" t="str">
        <f t="shared" ca="1" si="50"/>
        <v>B.10</v>
      </c>
      <c r="M54" s="29" t="str">
        <f t="shared" ca="1" si="50"/>
        <v>E.11</v>
      </c>
      <c r="N54" s="30" t="str">
        <f t="shared" ca="1" si="50"/>
        <v>F.12</v>
      </c>
      <c r="O54" s="30" t="str">
        <f t="shared" ref="O54:R54" ca="1" si="51">IF(ISNA(O60),O61,O60)</f>
        <v>C.13</v>
      </c>
      <c r="P54" s="30" t="str">
        <f t="shared" ca="1" si="51"/>
        <v>B.14</v>
      </c>
      <c r="Q54" s="30" t="str">
        <f t="shared" ca="1" si="51"/>
        <v>A.15</v>
      </c>
      <c r="R54" s="30" t="str">
        <f t="shared" ca="1" si="51"/>
        <v>B.16</v>
      </c>
      <c r="S54" s="7"/>
    </row>
    <row r="55" spans="1:19" ht="18" customHeight="1" thickBot="1" x14ac:dyDescent="0.25">
      <c r="B55" s="17" t="s">
        <v>110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  <c r="P55" s="10"/>
      <c r="Q55" s="10"/>
      <c r="R55" s="10"/>
      <c r="S55" s="5"/>
    </row>
    <row r="56" spans="1:19" ht="15.75" hidden="1" customHeight="1" x14ac:dyDescent="0.2">
      <c r="B56" s="17">
        <v>1</v>
      </c>
      <c r="C56" s="1" t="e">
        <f ca="1">VLOOKUP(C48,OFFSET(Pairings!$D$2,($B56-1)*gamesPerRound,0,gamesPerRound,2),2,FALSE)</f>
        <v>#N/A</v>
      </c>
      <c r="D56" s="1" t="str">
        <f ca="1">VLOOKUP(D48,OFFSET(Pairings!$D$2,($B56-1)*gamesPerRound,0,gamesPerRound,2),2,FALSE)</f>
        <v>B.02</v>
      </c>
      <c r="E56" s="1" t="e">
        <f ca="1">VLOOKUP(E48,OFFSET(Pairings!$D$2,($B56-1)*gamesPerRound,0,gamesPerRound,2),2,FALSE)</f>
        <v>#N/A</v>
      </c>
      <c r="F56" s="1" t="e">
        <f ca="1">VLOOKUP(F48,OFFSET(Pairings!$D$2,($B56-1)*gamesPerRound,0,gamesPerRound,2),2,FALSE)</f>
        <v>#N/A</v>
      </c>
      <c r="G56" s="1" t="e">
        <f ca="1">VLOOKUP(G48,OFFSET(Pairings!$D$2,($B56-1)*gamesPerRound,0,gamesPerRound,2),2,FALSE)</f>
        <v>#N/A</v>
      </c>
      <c r="H56" s="1" t="e">
        <f ca="1">VLOOKUP(H48,OFFSET(Pairings!$D$2,($B56-1)*gamesPerRound,0,gamesPerRound,2),2,FALSE)</f>
        <v>#N/A</v>
      </c>
      <c r="I56" s="1" t="str">
        <f ca="1">VLOOKUP(I48,OFFSET(Pairings!$D$2,($B56-1)*gamesPerRound,0,gamesPerRound,2),2,FALSE)</f>
        <v>E.07</v>
      </c>
      <c r="J56" s="1" t="str">
        <f ca="1">VLOOKUP(J48,OFFSET(Pairings!$D$2,($B56-1)*gamesPerRound,0,gamesPerRound,2),2,FALSE)</f>
        <v>A.08</v>
      </c>
      <c r="K56" s="1" t="str">
        <f ca="1">VLOOKUP(K48,OFFSET(Pairings!$D$2,($B56-1)*gamesPerRound,0,gamesPerRound,2),2,FALSE)</f>
        <v>B.09</v>
      </c>
      <c r="L56" s="1" t="e">
        <f ca="1">VLOOKUP(L48,OFFSET(Pairings!$D$2,($B56-1)*gamesPerRound,0,gamesPerRound,2),2,FALSE)</f>
        <v>#N/A</v>
      </c>
      <c r="M56" s="1" t="e">
        <f ca="1">VLOOKUP(M48,OFFSET(Pairings!$D$2,($B56-1)*gamesPerRound,0,gamesPerRound,2),2,FALSE)</f>
        <v>#N/A</v>
      </c>
      <c r="N56" s="1" t="str">
        <f ca="1">VLOOKUP(N48,OFFSET(Pairings!$D$2,($B56-1)*gamesPerRound,0,gamesPerRound,2),2,FALSE)</f>
        <v>A.12</v>
      </c>
      <c r="O56" s="1" t="str">
        <f ca="1">VLOOKUP(O48,OFFSET(Pairings!$D$2,($B56-1)*gamesPerRound,0,gamesPerRound,2),2,FALSE)</f>
        <v>E.13</v>
      </c>
      <c r="P56" s="1" t="str">
        <f ca="1">VLOOKUP(P48,OFFSET(Pairings!$D$2,($B56-1)*gamesPerRound,0,gamesPerRound,2),2,FALSE)</f>
        <v>F.14</v>
      </c>
      <c r="Q56" s="1" t="str">
        <f ca="1">VLOOKUP(Q48,OFFSET(Pairings!$D$2,($B56-1)*gamesPerRound,0,gamesPerRound,2),2,FALSE)</f>
        <v>C.15</v>
      </c>
      <c r="R56" s="1" t="e">
        <f ca="1">VLOOKUP(R48,OFFSET(Pairings!$D$2,($B56-1)*gamesPerRound,0,gamesPerRound,2),2,FALSE)</f>
        <v>#N/A</v>
      </c>
    </row>
    <row r="57" spans="1:19" ht="15.75" hidden="1" customHeight="1" x14ac:dyDescent="0.2">
      <c r="B57" s="17">
        <v>1</v>
      </c>
      <c r="C57" s="1" t="str">
        <f ca="1">VLOOKUP(C48,OFFSET(Pairings!$E$2,($B57-1)*gamesPerRound,0,gamesPerRound,4),4,FALSE)</f>
        <v>F.01</v>
      </c>
      <c r="D57" s="1" t="e">
        <f ca="1">VLOOKUP(D48,OFFSET(Pairings!$E$2,($B57-1)*gamesPerRound,0,gamesPerRound,4),4,FALSE)</f>
        <v>#N/A</v>
      </c>
      <c r="E57" s="1" t="str">
        <f ca="1">VLOOKUP(E48,OFFSET(Pairings!$E$2,($B57-1)*gamesPerRound,0,gamesPerRound,4),4,FALSE)</f>
        <v>E.03</v>
      </c>
      <c r="F57" s="1" t="str">
        <f ca="1">VLOOKUP(F48,OFFSET(Pairings!$E$2,($B57-1)*gamesPerRound,0,gamesPerRound,4),4,FALSE)</f>
        <v>C.04</v>
      </c>
      <c r="G57" s="1" t="str">
        <f ca="1">VLOOKUP(G48,OFFSET(Pairings!$E$2,($B57-1)*gamesPerRound,0,gamesPerRound,4),4,FALSE)</f>
        <v>A.05</v>
      </c>
      <c r="H57" s="1" t="str">
        <f ca="1">VLOOKUP(H48,OFFSET(Pairings!$E$2,($B57-1)*gamesPerRound,0,gamesPerRound,4),4,FALSE)</f>
        <v>F.06</v>
      </c>
      <c r="I57" s="1" t="e">
        <f ca="1">VLOOKUP(I48,OFFSET(Pairings!$E$2,($B57-1)*gamesPerRound,0,gamesPerRound,4),4,FALSE)</f>
        <v>#N/A</v>
      </c>
      <c r="J57" s="1" t="e">
        <f ca="1">VLOOKUP(J48,OFFSET(Pairings!$E$2,($B57-1)*gamesPerRound,0,gamesPerRound,4),4,FALSE)</f>
        <v>#N/A</v>
      </c>
      <c r="K57" s="1" t="e">
        <f ca="1">VLOOKUP(K48,OFFSET(Pairings!$E$2,($B57-1)*gamesPerRound,0,gamesPerRound,4),4,FALSE)</f>
        <v>#N/A</v>
      </c>
      <c r="L57" s="1" t="str">
        <f ca="1">VLOOKUP(L48,OFFSET(Pairings!$E$2,($B57-1)*gamesPerRound,0,gamesPerRound,4),4,FALSE)</f>
        <v>C.10</v>
      </c>
      <c r="M57" s="1" t="str">
        <f ca="1">VLOOKUP(M48,OFFSET(Pairings!$E$2,($B57-1)*gamesPerRound,0,gamesPerRound,4),4,FALSE)</f>
        <v>B.11</v>
      </c>
      <c r="N57" s="1" t="e">
        <f ca="1">VLOOKUP(N48,OFFSET(Pairings!$E$2,($B57-1)*gamesPerRound,0,gamesPerRound,4),4,FALSE)</f>
        <v>#N/A</v>
      </c>
      <c r="O57" s="1" t="e">
        <f ca="1">VLOOKUP(O48,OFFSET(Pairings!$E$2,($B57-1)*gamesPerRound,0,gamesPerRound,4),4,FALSE)</f>
        <v>#N/A</v>
      </c>
      <c r="P57" s="1" t="e">
        <f ca="1">VLOOKUP(P48,OFFSET(Pairings!$E$2,($B57-1)*gamesPerRound,0,gamesPerRound,4),4,FALSE)</f>
        <v>#N/A</v>
      </c>
      <c r="Q57" s="1" t="e">
        <f ca="1">VLOOKUP(Q48,OFFSET(Pairings!$E$2,($B57-1)*gamesPerRound,0,gamesPerRound,4),4,FALSE)</f>
        <v>#N/A</v>
      </c>
      <c r="R57" s="1" t="str">
        <f ca="1">VLOOKUP(R48,OFFSET(Pairings!$E$2,($B57-1)*gamesPerRound,0,gamesPerRound,4),4,FALSE)</f>
        <v>A.16</v>
      </c>
    </row>
    <row r="58" spans="1:19" ht="15.75" hidden="1" customHeight="1" x14ac:dyDescent="0.2">
      <c r="B58" s="17">
        <v>2</v>
      </c>
      <c r="C58" s="1" t="str">
        <f ca="1">VLOOKUP(C48,OFFSET(Pairings!$D$2,($B58-1)*gamesPerRound,0,gamesPerRound,2),2,FALSE)</f>
        <v>E.01</v>
      </c>
      <c r="D58" s="1" t="e">
        <f ca="1">VLOOKUP(D48,OFFSET(Pairings!$D$2,($B58-1)*gamesPerRound,0,gamesPerRound,2),2,FALSE)</f>
        <v>#N/A</v>
      </c>
      <c r="E58" s="1" t="str">
        <f ca="1">VLOOKUP(E48,OFFSET(Pairings!$D$2,($B58-1)*gamesPerRound,0,gamesPerRound,2),2,FALSE)</f>
        <v>A.03</v>
      </c>
      <c r="F58" s="1" t="str">
        <f ca="1">VLOOKUP(F48,OFFSET(Pairings!$D$2,($B58-1)*gamesPerRound,0,gamesPerRound,2),2,FALSE)</f>
        <v>F.04</v>
      </c>
      <c r="G58" s="1" t="str">
        <f ca="1">VLOOKUP(G48,OFFSET(Pairings!$D$2,($B58-1)*gamesPerRound,0,gamesPerRound,2),2,FALSE)</f>
        <v>B.05</v>
      </c>
      <c r="H58" s="1" t="str">
        <f ca="1">VLOOKUP(H48,OFFSET(Pairings!$D$2,($B58-1)*gamesPerRound,0,gamesPerRound,2),2,FALSE)</f>
        <v>C.06</v>
      </c>
      <c r="I58" s="1" t="e">
        <f ca="1">VLOOKUP(I48,OFFSET(Pairings!$D$2,($B58-1)*gamesPerRound,0,gamesPerRound,2),2,FALSE)</f>
        <v>#N/A</v>
      </c>
      <c r="J58" s="1" t="e">
        <f ca="1">VLOOKUP(J48,OFFSET(Pairings!$D$2,($B58-1)*gamesPerRound,0,gamesPerRound,2),2,FALSE)</f>
        <v>#N/A</v>
      </c>
      <c r="K58" s="1" t="e">
        <f ca="1">VLOOKUP(K48,OFFSET(Pairings!$D$2,($B58-1)*gamesPerRound,0,gamesPerRound,2),2,FALSE)</f>
        <v>#N/A</v>
      </c>
      <c r="L58" s="1" t="str">
        <f ca="1">VLOOKUP(L48,OFFSET(Pairings!$D$2,($B58-1)*gamesPerRound,0,gamesPerRound,2),2,FALSE)</f>
        <v>E.10</v>
      </c>
      <c r="M58" s="1" t="str">
        <f ca="1">VLOOKUP(M48,OFFSET(Pairings!$D$2,($B58-1)*gamesPerRound,0,gamesPerRound,2),2,FALSE)</f>
        <v>C.11</v>
      </c>
      <c r="N58" s="1" t="e">
        <f ca="1">VLOOKUP(N48,OFFSET(Pairings!$D$2,($B58-1)*gamesPerRound,0,gamesPerRound,2),2,FALSE)</f>
        <v>#N/A</v>
      </c>
      <c r="O58" s="1" t="e">
        <f ca="1">VLOOKUP(O48,OFFSET(Pairings!$D$2,($B58-1)*gamesPerRound,0,gamesPerRound,2),2,FALSE)</f>
        <v>#N/A</v>
      </c>
      <c r="P58" s="1" t="e">
        <f ca="1">VLOOKUP(P48,OFFSET(Pairings!$D$2,($B58-1)*gamesPerRound,0,gamesPerRound,2),2,FALSE)</f>
        <v>#N/A</v>
      </c>
      <c r="Q58" s="1" t="e">
        <f ca="1">VLOOKUP(Q48,OFFSET(Pairings!$D$2,($B58-1)*gamesPerRound,0,gamesPerRound,2),2,FALSE)</f>
        <v>#N/A</v>
      </c>
      <c r="R58" s="1" t="str">
        <f ca="1">VLOOKUP(R48,OFFSET(Pairings!$D$2,($B58-1)*gamesPerRound,0,gamesPerRound,2),2,FALSE)</f>
        <v>C.16</v>
      </c>
    </row>
    <row r="59" spans="1:19" ht="15.75" hidden="1" customHeight="1" x14ac:dyDescent="0.2">
      <c r="B59" s="17">
        <v>2</v>
      </c>
      <c r="C59" s="1" t="e">
        <f ca="1">VLOOKUP(C48,OFFSET(Pairings!$E$2,($B59-1)*gamesPerRound,0,gamesPerRound,4),4,FALSE)</f>
        <v>#N/A</v>
      </c>
      <c r="D59" s="1" t="str">
        <f ca="1">VLOOKUP(D48,OFFSET(Pairings!$E$2,($B59-1)*gamesPerRound,0,gamesPerRound,4),4,FALSE)</f>
        <v>C.02</v>
      </c>
      <c r="E59" s="1" t="e">
        <f ca="1">VLOOKUP(E48,OFFSET(Pairings!$E$2,($B59-1)*gamesPerRound,0,gamesPerRound,4),4,FALSE)</f>
        <v>#N/A</v>
      </c>
      <c r="F59" s="1" t="e">
        <f ca="1">VLOOKUP(F48,OFFSET(Pairings!$E$2,($B59-1)*gamesPerRound,0,gamesPerRound,4),4,FALSE)</f>
        <v>#N/A</v>
      </c>
      <c r="G59" s="1" t="e">
        <f ca="1">VLOOKUP(G48,OFFSET(Pairings!$E$2,($B59-1)*gamesPerRound,0,gamesPerRound,4),4,FALSE)</f>
        <v>#N/A</v>
      </c>
      <c r="H59" s="1" t="e">
        <f ca="1">VLOOKUP(H48,OFFSET(Pairings!$E$2,($B59-1)*gamesPerRound,0,gamesPerRound,4),4,FALSE)</f>
        <v>#N/A</v>
      </c>
      <c r="I59" s="1" t="str">
        <f ca="1">VLOOKUP(I48,OFFSET(Pairings!$E$2,($B59-1)*gamesPerRound,0,gamesPerRound,4),4,FALSE)</f>
        <v>B.07</v>
      </c>
      <c r="J59" s="1" t="str">
        <f ca="1">VLOOKUP(J48,OFFSET(Pairings!$E$2,($B59-1)*gamesPerRound,0,gamesPerRound,4),4,FALSE)</f>
        <v>C.08</v>
      </c>
      <c r="K59" s="1" t="str">
        <f ca="1">VLOOKUP(K48,OFFSET(Pairings!$E$2,($B59-1)*gamesPerRound,0,gamesPerRound,4),4,FALSE)</f>
        <v>F.09</v>
      </c>
      <c r="L59" s="1" t="e">
        <f ca="1">VLOOKUP(L48,OFFSET(Pairings!$E$2,($B59-1)*gamesPerRound,0,gamesPerRound,4),4,FALSE)</f>
        <v>#N/A</v>
      </c>
      <c r="M59" s="1" t="e">
        <f ca="1">VLOOKUP(M48,OFFSET(Pairings!$E$2,($B59-1)*gamesPerRound,0,gamesPerRound,4),4,FALSE)</f>
        <v>#N/A</v>
      </c>
      <c r="N59" s="1" t="str">
        <f ca="1">VLOOKUP(N48,OFFSET(Pairings!$E$2,($B59-1)*gamesPerRound,0,gamesPerRound,4),4,FALSE)</f>
        <v>B.12</v>
      </c>
      <c r="O59" s="1" t="str">
        <f ca="1">VLOOKUP(O48,OFFSET(Pairings!$E$2,($B59-1)*gamesPerRound,0,gamesPerRound,4),4,FALSE)</f>
        <v>A.13</v>
      </c>
      <c r="P59" s="1" t="str">
        <f ca="1">VLOOKUP(P48,OFFSET(Pairings!$E$2,($B59-1)*gamesPerRound,0,gamesPerRound,4),4,FALSE)</f>
        <v>E.14</v>
      </c>
      <c r="Q59" s="1" t="str">
        <f ca="1">VLOOKUP(Q48,OFFSET(Pairings!$E$2,($B59-1)*gamesPerRound,0,gamesPerRound,4),4,FALSE)</f>
        <v>F.15</v>
      </c>
      <c r="R59" s="1" t="e">
        <f ca="1">VLOOKUP(R48,OFFSET(Pairings!$E$2,($B59-1)*gamesPerRound,0,gamesPerRound,4),4,FALSE)</f>
        <v>#N/A</v>
      </c>
    </row>
    <row r="60" spans="1:19" ht="15.6" hidden="1" customHeight="1" x14ac:dyDescent="0.2">
      <c r="B60" s="17">
        <v>3</v>
      </c>
      <c r="C60" s="1" t="e">
        <f ca="1">VLOOKUP(C48,OFFSET(Pairings!$D$2,($B60-1)*gamesPerRound,0,gamesPerRound,2),2,FALSE)</f>
        <v>#N/A</v>
      </c>
      <c r="D60" s="1" t="str">
        <f ca="1">VLOOKUP(D48,OFFSET(Pairings!$D$2,($B60-1)*gamesPerRound,0,gamesPerRound,2),2,FALSE)</f>
        <v>F.02</v>
      </c>
      <c r="E60" s="1" t="str">
        <f ca="1">VLOOKUP(E48,OFFSET(Pairings!$D$2,($B60-1)*gamesPerRound,0,gamesPerRound,2),2,FALSE)</f>
        <v>B.03</v>
      </c>
      <c r="F60" s="1" t="e">
        <f ca="1">VLOOKUP(F48,OFFSET(Pairings!$D$2,($B60-1)*gamesPerRound,0,gamesPerRound,2),2,FALSE)</f>
        <v>#N/A</v>
      </c>
      <c r="G60" s="1" t="str">
        <f ca="1">VLOOKUP(G48,OFFSET(Pairings!$D$2,($B60-1)*gamesPerRound,0,gamesPerRound,2),2,FALSE)</f>
        <v>C.05</v>
      </c>
      <c r="H60" s="1" t="str">
        <f ca="1">VLOOKUP(H48,OFFSET(Pairings!$D$2,($B60-1)*gamesPerRound,0,gamesPerRound,2),2,FALSE)</f>
        <v>A.06</v>
      </c>
      <c r="I60" s="1" t="e">
        <f ca="1">VLOOKUP(I48,OFFSET(Pairings!$D$2,($B60-1)*gamesPerRound,0,gamesPerRound,2),2,FALSE)</f>
        <v>#N/A</v>
      </c>
      <c r="J60" s="1" t="e">
        <f ca="1">VLOOKUP(J48,OFFSET(Pairings!$D$2,($B60-1)*gamesPerRound,0,gamesPerRound,2),2,FALSE)</f>
        <v>#N/A</v>
      </c>
      <c r="K60" s="1" t="e">
        <f ca="1">VLOOKUP(K48,OFFSET(Pairings!$D$2,($B60-1)*gamesPerRound,0,gamesPerRound,2),2,FALSE)</f>
        <v>#N/A</v>
      </c>
      <c r="L60" s="1" t="e">
        <f ca="1">VLOOKUP(L48,OFFSET(Pairings!$D$2,($B60-1)*gamesPerRound,0,gamesPerRound,2),2,FALSE)</f>
        <v>#N/A</v>
      </c>
      <c r="M60" s="1" t="str">
        <f ca="1">VLOOKUP(M48,OFFSET(Pairings!$D$2,($B60-1)*gamesPerRound,0,gamesPerRound,2),2,FALSE)</f>
        <v>E.11</v>
      </c>
      <c r="N60" s="1" t="str">
        <f ca="1">VLOOKUP(N48,OFFSET(Pairings!$D$2,($B60-1)*gamesPerRound,0,gamesPerRound,2),2,FALSE)</f>
        <v>F.12</v>
      </c>
      <c r="O60" s="1" t="e">
        <f ca="1">VLOOKUP(O48,OFFSET(Pairings!$D$2,($B60-1)*gamesPerRound,0,gamesPerRound,2),2,FALSE)</f>
        <v>#N/A</v>
      </c>
      <c r="P60" s="1" t="str">
        <f ca="1">VLOOKUP(P48,OFFSET(Pairings!$D$2,($B60-1)*gamesPerRound,0,gamesPerRound,2),2,FALSE)</f>
        <v>B.14</v>
      </c>
      <c r="Q60" s="1" t="str">
        <f ca="1">VLOOKUP(Q48,OFFSET(Pairings!$D$2,($B60-1)*gamesPerRound,0,gamesPerRound,2),2,FALSE)</f>
        <v>A.15</v>
      </c>
      <c r="R60" s="1" t="e">
        <f ca="1">VLOOKUP(R48,OFFSET(Pairings!$D$2,($B60-1)*gamesPerRound,0,gamesPerRound,2),2,FALSE)</f>
        <v>#N/A</v>
      </c>
    </row>
    <row r="61" spans="1:19" ht="15.6" hidden="1" customHeight="1" x14ac:dyDescent="0.2">
      <c r="B61" s="17">
        <v>3</v>
      </c>
      <c r="C61" s="1" t="str">
        <f ca="1">VLOOKUP(C48,OFFSET(Pairings!$E$2,($B61-1)*gamesPerRound,0,gamesPerRound,4),4,FALSE)</f>
        <v>A.01</v>
      </c>
      <c r="D61" s="1" t="e">
        <f ca="1">VLOOKUP(D48,OFFSET(Pairings!$E$2,($B61-1)*gamesPerRound,0,gamesPerRound,4),4,FALSE)</f>
        <v>#N/A</v>
      </c>
      <c r="E61" s="1" t="e">
        <f ca="1">VLOOKUP(E48,OFFSET(Pairings!$E$2,($B61-1)*gamesPerRound,0,gamesPerRound,4),4,FALSE)</f>
        <v>#N/A</v>
      </c>
      <c r="F61" s="1" t="str">
        <f ca="1">VLOOKUP(F48,OFFSET(Pairings!$E$2,($B61-1)*gamesPerRound,0,gamesPerRound,4),4,FALSE)</f>
        <v>E.04</v>
      </c>
      <c r="G61" s="1" t="e">
        <f ca="1">VLOOKUP(G48,OFFSET(Pairings!$E$2,($B61-1)*gamesPerRound,0,gamesPerRound,4),4,FALSE)</f>
        <v>#N/A</v>
      </c>
      <c r="H61" s="1" t="e">
        <f ca="1">VLOOKUP(H48,OFFSET(Pairings!$E$2,($B61-1)*gamesPerRound,0,gamesPerRound,4),4,FALSE)</f>
        <v>#N/A</v>
      </c>
      <c r="I61" s="1" t="str">
        <f ca="1">VLOOKUP(I48,OFFSET(Pairings!$E$2,($B61-1)*gamesPerRound,0,gamesPerRound,4),4,FALSE)</f>
        <v>F.07</v>
      </c>
      <c r="J61" s="1" t="str">
        <f ca="1">VLOOKUP(J48,OFFSET(Pairings!$E$2,($B61-1)*gamesPerRound,0,gamesPerRound,4),4,FALSE)</f>
        <v>E.08</v>
      </c>
      <c r="K61" s="1" t="str">
        <f ca="1">VLOOKUP(K48,OFFSET(Pairings!$E$2,($B61-1)*gamesPerRound,0,gamesPerRound,4),4,FALSE)</f>
        <v>A.09</v>
      </c>
      <c r="L61" s="1" t="str">
        <f ca="1">VLOOKUP(L48,OFFSET(Pairings!$E$2,($B61-1)*gamesPerRound,0,gamesPerRound,4),4,FALSE)</f>
        <v>B.10</v>
      </c>
      <c r="M61" s="1" t="e">
        <f ca="1">VLOOKUP(M48,OFFSET(Pairings!$E$2,($B61-1)*gamesPerRound,0,gamesPerRound,4),4,FALSE)</f>
        <v>#N/A</v>
      </c>
      <c r="N61" s="1" t="e">
        <f ca="1">VLOOKUP(N48,OFFSET(Pairings!$E$2,($B61-1)*gamesPerRound,0,gamesPerRound,4),4,FALSE)</f>
        <v>#N/A</v>
      </c>
      <c r="O61" s="1" t="str">
        <f ca="1">VLOOKUP(O48,OFFSET(Pairings!$E$2,($B61-1)*gamesPerRound,0,gamesPerRound,4),4,FALSE)</f>
        <v>C.13</v>
      </c>
      <c r="P61" s="1" t="e">
        <f ca="1">VLOOKUP(P48,OFFSET(Pairings!$E$2,($B61-1)*gamesPerRound,0,gamesPerRound,4),4,FALSE)</f>
        <v>#N/A</v>
      </c>
      <c r="Q61" s="1" t="e">
        <f ca="1">VLOOKUP(Q48,OFFSET(Pairings!$E$2,($B61-1)*gamesPerRound,0,gamesPerRound,4),4,FALSE)</f>
        <v>#N/A</v>
      </c>
      <c r="R61" s="1" t="str">
        <f ca="1">VLOOKUP(R48,OFFSET(Pairings!$E$2,($B61-1)*gamesPerRound,0,gamesPerRound,4),4,FALSE)</f>
        <v>B.16</v>
      </c>
    </row>
    <row r="62" spans="1:19" ht="18" customHeight="1" thickBot="1" x14ac:dyDescent="0.25"/>
    <row r="63" spans="1:19" s="12" customFormat="1" ht="15.75" thickBot="1" x14ac:dyDescent="0.25">
      <c r="A63" s="12" t="s">
        <v>7</v>
      </c>
      <c r="B63" s="38">
        <f>VLOOKUP(A63,TeamLookup,2,FALSE)</f>
        <v>0</v>
      </c>
      <c r="C63" s="13" t="str">
        <f>$A63&amp;"."&amp;TEXT(C$1,"00")</f>
        <v>E.01</v>
      </c>
      <c r="D63" s="14" t="str">
        <f t="shared" ref="D63:R63" si="52">$A63&amp;"."&amp;TEXT(D$1,"00")</f>
        <v>E.02</v>
      </c>
      <c r="E63" s="14" t="str">
        <f t="shared" si="52"/>
        <v>E.03</v>
      </c>
      <c r="F63" s="14" t="str">
        <f t="shared" si="52"/>
        <v>E.04</v>
      </c>
      <c r="G63" s="14" t="str">
        <f t="shared" si="52"/>
        <v>E.05</v>
      </c>
      <c r="H63" s="14" t="str">
        <f t="shared" si="52"/>
        <v>E.06</v>
      </c>
      <c r="I63" s="14" t="str">
        <f t="shared" si="52"/>
        <v>E.07</v>
      </c>
      <c r="J63" s="14" t="str">
        <f t="shared" si="52"/>
        <v>E.08</v>
      </c>
      <c r="K63" s="14" t="str">
        <f t="shared" si="52"/>
        <v>E.09</v>
      </c>
      <c r="L63" s="14" t="str">
        <f t="shared" si="52"/>
        <v>E.10</v>
      </c>
      <c r="M63" s="14" t="str">
        <f t="shared" si="52"/>
        <v>E.11</v>
      </c>
      <c r="N63" s="15" t="str">
        <f t="shared" si="52"/>
        <v>E.12</v>
      </c>
      <c r="O63" s="15" t="str">
        <f t="shared" si="52"/>
        <v>E.13</v>
      </c>
      <c r="P63" s="15" t="str">
        <f t="shared" si="52"/>
        <v>E.14</v>
      </c>
      <c r="Q63" s="15" t="str">
        <f t="shared" si="52"/>
        <v>E.15</v>
      </c>
      <c r="R63" s="15" t="str">
        <f t="shared" si="52"/>
        <v>E.16</v>
      </c>
      <c r="S63" s="16" t="s">
        <v>110</v>
      </c>
    </row>
    <row r="64" spans="1:19" ht="9" customHeight="1" x14ac:dyDescent="0.2">
      <c r="C64" s="19" t="str">
        <f t="shared" ref="C64:N64" ca="1" si="53">IF(ISNA(C71),"B","W")</f>
        <v>W</v>
      </c>
      <c r="D64" s="20" t="str">
        <f t="shared" ca="1" si="53"/>
        <v>W</v>
      </c>
      <c r="E64" s="20" t="str">
        <f t="shared" ca="1" si="53"/>
        <v>W</v>
      </c>
      <c r="F64" s="20" t="str">
        <f t="shared" ca="1" si="53"/>
        <v>B</v>
      </c>
      <c r="G64" s="20" t="str">
        <f t="shared" ca="1" si="53"/>
        <v>B</v>
      </c>
      <c r="H64" s="20" t="str">
        <f t="shared" ca="1" si="53"/>
        <v>B</v>
      </c>
      <c r="I64" s="20" t="str">
        <f t="shared" ca="1" si="53"/>
        <v>B</v>
      </c>
      <c r="J64" s="20" t="str">
        <f t="shared" ca="1" si="53"/>
        <v>B</v>
      </c>
      <c r="K64" s="20" t="str">
        <f t="shared" ca="1" si="53"/>
        <v>B</v>
      </c>
      <c r="L64" s="20" t="str">
        <f t="shared" ca="1" si="53"/>
        <v>W</v>
      </c>
      <c r="M64" s="20" t="str">
        <f t="shared" ca="1" si="53"/>
        <v>B</v>
      </c>
      <c r="N64" s="21" t="str">
        <f t="shared" ca="1" si="53"/>
        <v>W</v>
      </c>
      <c r="O64" s="21" t="str">
        <f t="shared" ref="O64:R64" ca="1" si="54">IF(ISNA(O71),"B","W")</f>
        <v>B</v>
      </c>
      <c r="P64" s="21" t="str">
        <f t="shared" ca="1" si="54"/>
        <v>B</v>
      </c>
      <c r="Q64" s="21" t="str">
        <f t="shared" ca="1" si="54"/>
        <v>W</v>
      </c>
      <c r="R64" s="21" t="str">
        <f t="shared" ca="1" si="54"/>
        <v>W</v>
      </c>
      <c r="S64" s="6"/>
    </row>
    <row r="65" spans="1:19" x14ac:dyDescent="0.2">
      <c r="B65" s="17" t="s">
        <v>111</v>
      </c>
      <c r="C65" s="22" t="str">
        <f ca="1">IF(ISNA(C71),C72,C71)</f>
        <v>C.01</v>
      </c>
      <c r="D65" s="23" t="str">
        <f t="shared" ref="D65:N65" ca="1" si="55">IF(ISNA(D71),D72,D71)</f>
        <v>A.02</v>
      </c>
      <c r="E65" s="23" t="str">
        <f t="shared" ca="1" si="55"/>
        <v>D.03</v>
      </c>
      <c r="F65" s="23" t="str">
        <f t="shared" ca="1" si="55"/>
        <v>B.04</v>
      </c>
      <c r="G65" s="23" t="str">
        <f t="shared" ca="1" si="55"/>
        <v>F.05</v>
      </c>
      <c r="H65" s="23" t="str">
        <f t="shared" ca="1" si="55"/>
        <v>C.06</v>
      </c>
      <c r="I65" s="23" t="str">
        <f t="shared" ca="1" si="55"/>
        <v>D.07</v>
      </c>
      <c r="J65" s="23" t="str">
        <f t="shared" ca="1" si="55"/>
        <v>F.08</v>
      </c>
      <c r="K65" s="23" t="str">
        <f t="shared" ca="1" si="55"/>
        <v>A.09</v>
      </c>
      <c r="L65" s="23" t="str">
        <f t="shared" ca="1" si="55"/>
        <v>B.10</v>
      </c>
      <c r="M65" s="23" t="str">
        <f t="shared" ca="1" si="55"/>
        <v>A.11</v>
      </c>
      <c r="N65" s="24" t="str">
        <f t="shared" ca="1" si="55"/>
        <v>F.12</v>
      </c>
      <c r="O65" s="24" t="str">
        <f t="shared" ref="O65:R65" ca="1" si="56">IF(ISNA(O71),O72,O71)</f>
        <v>D.13</v>
      </c>
      <c r="P65" s="24" t="str">
        <f t="shared" ca="1" si="56"/>
        <v>C.14</v>
      </c>
      <c r="Q65" s="24" t="str">
        <f t="shared" ca="1" si="56"/>
        <v>B.15</v>
      </c>
      <c r="R65" s="24" t="str">
        <f t="shared" ca="1" si="56"/>
        <v>F.16</v>
      </c>
      <c r="S65" s="11"/>
    </row>
    <row r="66" spans="1:19" ht="9" customHeight="1" x14ac:dyDescent="0.2">
      <c r="C66" s="25" t="str">
        <f t="shared" ref="C66:N66" ca="1" si="57">IF(ISNA(C73),"B","W")</f>
        <v>B</v>
      </c>
      <c r="D66" s="26" t="str">
        <f t="shared" ca="1" si="57"/>
        <v>B</v>
      </c>
      <c r="E66" s="26" t="str">
        <f t="shared" ca="1" si="57"/>
        <v>B</v>
      </c>
      <c r="F66" s="26" t="str">
        <f t="shared" ca="1" si="57"/>
        <v>W</v>
      </c>
      <c r="G66" s="26" t="str">
        <f t="shared" ca="1" si="57"/>
        <v>W</v>
      </c>
      <c r="H66" s="26" t="str">
        <f t="shared" ca="1" si="57"/>
        <v>W</v>
      </c>
      <c r="I66" s="26" t="str">
        <f t="shared" ca="1" si="57"/>
        <v>W</v>
      </c>
      <c r="J66" s="26" t="str">
        <f t="shared" ca="1" si="57"/>
        <v>W</v>
      </c>
      <c r="K66" s="26" t="str">
        <f t="shared" ca="1" si="57"/>
        <v>W</v>
      </c>
      <c r="L66" s="26" t="str">
        <f t="shared" ca="1" si="57"/>
        <v>B</v>
      </c>
      <c r="M66" s="26" t="str">
        <f t="shared" ca="1" si="57"/>
        <v>W</v>
      </c>
      <c r="N66" s="27" t="str">
        <f t="shared" ca="1" si="57"/>
        <v>B</v>
      </c>
      <c r="O66" s="27" t="str">
        <f t="shared" ref="O66:R66" ca="1" si="58">IF(ISNA(O73),"B","W")</f>
        <v>W</v>
      </c>
      <c r="P66" s="27" t="str">
        <f t="shared" ca="1" si="58"/>
        <v>W</v>
      </c>
      <c r="Q66" s="27" t="str">
        <f t="shared" ca="1" si="58"/>
        <v>B</v>
      </c>
      <c r="R66" s="27" t="str">
        <f t="shared" ca="1" si="58"/>
        <v>B</v>
      </c>
      <c r="S66" s="6"/>
    </row>
    <row r="67" spans="1:19" x14ac:dyDescent="0.2">
      <c r="B67" s="17" t="s">
        <v>112</v>
      </c>
      <c r="C67" s="22" t="str">
        <f ca="1">IF(ISNA(C73),C74,C73)</f>
        <v>D.01</v>
      </c>
      <c r="D67" s="23" t="str">
        <f t="shared" ref="D67:N67" ca="1" si="59">IF(ISNA(D73),D74,D73)</f>
        <v>B.02</v>
      </c>
      <c r="E67" s="23" t="str">
        <f t="shared" ca="1" si="59"/>
        <v>F.03</v>
      </c>
      <c r="F67" s="23" t="str">
        <f t="shared" ca="1" si="59"/>
        <v>C.04</v>
      </c>
      <c r="G67" s="23" t="str">
        <f t="shared" ca="1" si="59"/>
        <v>A.05</v>
      </c>
      <c r="H67" s="23" t="str">
        <f t="shared" ca="1" si="59"/>
        <v>B.06</v>
      </c>
      <c r="I67" s="23" t="str">
        <f t="shared" ca="1" si="59"/>
        <v>A.07</v>
      </c>
      <c r="J67" s="23" t="str">
        <f t="shared" ca="1" si="59"/>
        <v>B.08</v>
      </c>
      <c r="K67" s="23" t="str">
        <f t="shared" ca="1" si="59"/>
        <v>C.09</v>
      </c>
      <c r="L67" s="23" t="str">
        <f t="shared" ca="1" si="59"/>
        <v>D.10</v>
      </c>
      <c r="M67" s="23" t="str">
        <f t="shared" ca="1" si="59"/>
        <v>B.11</v>
      </c>
      <c r="N67" s="24" t="str">
        <f t="shared" ca="1" si="59"/>
        <v>A.12</v>
      </c>
      <c r="O67" s="24" t="str">
        <f t="shared" ref="O67:R67" ca="1" si="60">IF(ISNA(O73),O74,O73)</f>
        <v>F.13</v>
      </c>
      <c r="P67" s="24" t="str">
        <f t="shared" ca="1" si="60"/>
        <v>D.14</v>
      </c>
      <c r="Q67" s="24" t="str">
        <f t="shared" ca="1" si="60"/>
        <v>C.15</v>
      </c>
      <c r="R67" s="24" t="str">
        <f t="shared" ca="1" si="60"/>
        <v>B.16</v>
      </c>
      <c r="S67" s="11"/>
    </row>
    <row r="68" spans="1:19" ht="9" customHeight="1" x14ac:dyDescent="0.2">
      <c r="C68" s="25" t="str">
        <f t="shared" ref="C68:N68" ca="1" si="61">IF(ISNA(C75),"B","W")</f>
        <v>B</v>
      </c>
      <c r="D68" s="26" t="str">
        <f t="shared" ca="1" si="61"/>
        <v>W</v>
      </c>
      <c r="E68" s="26" t="str">
        <f t="shared" ca="1" si="61"/>
        <v>B</v>
      </c>
      <c r="F68" s="26" t="str">
        <f t="shared" ca="1" si="61"/>
        <v>W</v>
      </c>
      <c r="G68" s="26" t="str">
        <f t="shared" ca="1" si="61"/>
        <v>B</v>
      </c>
      <c r="H68" s="26" t="str">
        <f t="shared" ca="1" si="61"/>
        <v>W</v>
      </c>
      <c r="I68" s="26" t="str">
        <f t="shared" ca="1" si="61"/>
        <v>B</v>
      </c>
      <c r="J68" s="26" t="str">
        <f t="shared" ca="1" si="61"/>
        <v>W</v>
      </c>
      <c r="K68" s="26" t="str">
        <f t="shared" ca="1" si="61"/>
        <v>B</v>
      </c>
      <c r="L68" s="26" t="str">
        <f t="shared" ca="1" si="61"/>
        <v>W</v>
      </c>
      <c r="M68" s="26" t="str">
        <f t="shared" ca="1" si="61"/>
        <v>B</v>
      </c>
      <c r="N68" s="27" t="str">
        <f t="shared" ca="1" si="61"/>
        <v>W</v>
      </c>
      <c r="O68" s="27" t="str">
        <f t="shared" ref="O68:R68" ca="1" si="62">IF(ISNA(O75),"B","W")</f>
        <v>B</v>
      </c>
      <c r="P68" s="27" t="str">
        <f t="shared" ca="1" si="62"/>
        <v>W</v>
      </c>
      <c r="Q68" s="27" t="str">
        <f t="shared" ca="1" si="62"/>
        <v>W</v>
      </c>
      <c r="R68" s="27" t="str">
        <f t="shared" ca="1" si="62"/>
        <v>B</v>
      </c>
      <c r="S68" s="6"/>
    </row>
    <row r="69" spans="1:19" ht="15.75" thickBot="1" x14ac:dyDescent="0.25">
      <c r="B69" s="17" t="s">
        <v>113</v>
      </c>
      <c r="C69" s="28" t="str">
        <f ca="1">IF(ISNA(C75),C76,C75)</f>
        <v>F.01</v>
      </c>
      <c r="D69" s="29" t="str">
        <f t="shared" ref="D69:N69" ca="1" si="63">IF(ISNA(D75),D76,D75)</f>
        <v>C.02</v>
      </c>
      <c r="E69" s="29" t="str">
        <f t="shared" ca="1" si="63"/>
        <v>A.03</v>
      </c>
      <c r="F69" s="29" t="str">
        <f t="shared" ca="1" si="63"/>
        <v>D.04</v>
      </c>
      <c r="G69" s="29" t="str">
        <f t="shared" ca="1" si="63"/>
        <v>B.05</v>
      </c>
      <c r="H69" s="29" t="str">
        <f t="shared" ca="1" si="63"/>
        <v>F.06</v>
      </c>
      <c r="I69" s="29" t="str">
        <f t="shared" ca="1" si="63"/>
        <v>C.07</v>
      </c>
      <c r="J69" s="29" t="str">
        <f t="shared" ca="1" si="63"/>
        <v>D.08</v>
      </c>
      <c r="K69" s="29" t="str">
        <f t="shared" ca="1" si="63"/>
        <v>F.09</v>
      </c>
      <c r="L69" s="29" t="str">
        <f t="shared" ca="1" si="63"/>
        <v>A.10</v>
      </c>
      <c r="M69" s="29" t="str">
        <f t="shared" ca="1" si="63"/>
        <v>D.11</v>
      </c>
      <c r="N69" s="30" t="str">
        <f t="shared" ca="1" si="63"/>
        <v>C.12</v>
      </c>
      <c r="O69" s="30" t="str">
        <f t="shared" ref="O69:R69" ca="1" si="64">IF(ISNA(O75),O76,O75)</f>
        <v>B.13</v>
      </c>
      <c r="P69" s="30" t="str">
        <f t="shared" ca="1" si="64"/>
        <v>A.14</v>
      </c>
      <c r="Q69" s="30" t="str">
        <f t="shared" ca="1" si="64"/>
        <v>F.15</v>
      </c>
      <c r="R69" s="30" t="str">
        <f t="shared" ca="1" si="64"/>
        <v>A.16</v>
      </c>
      <c r="S69" s="7"/>
    </row>
    <row r="70" spans="1:19" ht="15.6" customHeight="1" thickBot="1" x14ac:dyDescent="0.25">
      <c r="B70" s="17" t="s">
        <v>110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10"/>
      <c r="O70" s="10"/>
      <c r="P70" s="10"/>
      <c r="Q70" s="10"/>
      <c r="R70" s="10"/>
      <c r="S70" s="5"/>
    </row>
    <row r="71" spans="1:19" ht="15.6" hidden="1" customHeight="1" x14ac:dyDescent="0.2">
      <c r="B71" s="17">
        <v>1</v>
      </c>
      <c r="C71" s="1" t="str">
        <f ca="1">VLOOKUP(C63,OFFSET(Pairings!$D$2,($B71-1)*gamesPerRound,0,gamesPerRound,2),2,FALSE)</f>
        <v>C.01</v>
      </c>
      <c r="D71" s="1" t="str">
        <f ca="1">VLOOKUP(D63,OFFSET(Pairings!$D$2,($B71-1)*gamesPerRound,0,gamesPerRound,2),2,FALSE)</f>
        <v>A.02</v>
      </c>
      <c r="E71" s="1" t="str">
        <f ca="1">VLOOKUP(E63,OFFSET(Pairings!$D$2,($B71-1)*gamesPerRound,0,gamesPerRound,2),2,FALSE)</f>
        <v>D.03</v>
      </c>
      <c r="F71" s="1" t="e">
        <f ca="1">VLOOKUP(F63,OFFSET(Pairings!$D$2,($B71-1)*gamesPerRound,0,gamesPerRound,2),2,FALSE)</f>
        <v>#N/A</v>
      </c>
      <c r="G71" s="1" t="e">
        <f ca="1">VLOOKUP(G63,OFFSET(Pairings!$D$2,($B71-1)*gamesPerRound,0,gamesPerRound,2),2,FALSE)</f>
        <v>#N/A</v>
      </c>
      <c r="H71" s="1" t="e">
        <f ca="1">VLOOKUP(H63,OFFSET(Pairings!$D$2,($B71-1)*gamesPerRound,0,gamesPerRound,2),2,FALSE)</f>
        <v>#N/A</v>
      </c>
      <c r="I71" s="1" t="e">
        <f ca="1">VLOOKUP(I63,OFFSET(Pairings!$D$2,($B71-1)*gamesPerRound,0,gamesPerRound,2),2,FALSE)</f>
        <v>#N/A</v>
      </c>
      <c r="J71" s="1" t="e">
        <f ca="1">VLOOKUP(J63,OFFSET(Pairings!$D$2,($B71-1)*gamesPerRound,0,gamesPerRound,2),2,FALSE)</f>
        <v>#N/A</v>
      </c>
      <c r="K71" s="1" t="e">
        <f ca="1">VLOOKUP(K63,OFFSET(Pairings!$D$2,($B71-1)*gamesPerRound,0,gamesPerRound,2),2,FALSE)</f>
        <v>#N/A</v>
      </c>
      <c r="L71" s="1" t="str">
        <f ca="1">VLOOKUP(L63,OFFSET(Pairings!$D$2,($B71-1)*gamesPerRound,0,gamesPerRound,2),2,FALSE)</f>
        <v>B.10</v>
      </c>
      <c r="M71" s="1" t="e">
        <f ca="1">VLOOKUP(M63,OFFSET(Pairings!$D$2,($B71-1)*gamesPerRound,0,gamesPerRound,2),2,FALSE)</f>
        <v>#N/A</v>
      </c>
      <c r="N71" s="1" t="str">
        <f ca="1">VLOOKUP(N63,OFFSET(Pairings!$D$2,($B71-1)*gamesPerRound,0,gamesPerRound,2),2,FALSE)</f>
        <v>F.12</v>
      </c>
      <c r="O71" s="1" t="e">
        <f ca="1">VLOOKUP(O63,OFFSET(Pairings!$D$2,($B71-1)*gamesPerRound,0,gamesPerRound,2),2,FALSE)</f>
        <v>#N/A</v>
      </c>
      <c r="P71" s="1" t="e">
        <f ca="1">VLOOKUP(P63,OFFSET(Pairings!$D$2,($B71-1)*gamesPerRound,0,gamesPerRound,2),2,FALSE)</f>
        <v>#N/A</v>
      </c>
      <c r="Q71" s="1" t="str">
        <f ca="1">VLOOKUP(Q63,OFFSET(Pairings!$D$2,($B71-1)*gamesPerRound,0,gamesPerRound,2),2,FALSE)</f>
        <v>B.15</v>
      </c>
      <c r="R71" s="1" t="str">
        <f ca="1">VLOOKUP(R63,OFFSET(Pairings!$D$2,($B71-1)*gamesPerRound,0,gamesPerRound,2),2,FALSE)</f>
        <v>F.16</v>
      </c>
    </row>
    <row r="72" spans="1:19" ht="15.6" hidden="1" customHeight="1" x14ac:dyDescent="0.2">
      <c r="B72" s="17">
        <v>1</v>
      </c>
      <c r="C72" s="1" t="e">
        <f ca="1">VLOOKUP(C63,OFFSET(Pairings!$E$2,($B72-1)*gamesPerRound,0,gamesPerRound,4),4,FALSE)</f>
        <v>#N/A</v>
      </c>
      <c r="D72" s="1" t="e">
        <f ca="1">VLOOKUP(D63,OFFSET(Pairings!$E$2,($B72-1)*gamesPerRound,0,gamesPerRound,4),4,FALSE)</f>
        <v>#N/A</v>
      </c>
      <c r="E72" s="1" t="e">
        <f ca="1">VLOOKUP(E63,OFFSET(Pairings!$E$2,($B72-1)*gamesPerRound,0,gamesPerRound,4),4,FALSE)</f>
        <v>#N/A</v>
      </c>
      <c r="F72" s="1" t="str">
        <f ca="1">VLOOKUP(F63,OFFSET(Pairings!$E$2,($B72-1)*gamesPerRound,0,gamesPerRound,4),4,FALSE)</f>
        <v>B.04</v>
      </c>
      <c r="G72" s="1" t="str">
        <f ca="1">VLOOKUP(G63,OFFSET(Pairings!$E$2,($B72-1)*gamesPerRound,0,gamesPerRound,4),4,FALSE)</f>
        <v>F.05</v>
      </c>
      <c r="H72" s="1" t="str">
        <f ca="1">VLOOKUP(H63,OFFSET(Pairings!$E$2,($B72-1)*gamesPerRound,0,gamesPerRound,4),4,FALSE)</f>
        <v>C.06</v>
      </c>
      <c r="I72" s="1" t="str">
        <f ca="1">VLOOKUP(I63,OFFSET(Pairings!$E$2,($B72-1)*gamesPerRound,0,gamesPerRound,4),4,FALSE)</f>
        <v>D.07</v>
      </c>
      <c r="J72" s="1" t="str">
        <f ca="1">VLOOKUP(J63,OFFSET(Pairings!$E$2,($B72-1)*gamesPerRound,0,gamesPerRound,4),4,FALSE)</f>
        <v>F.08</v>
      </c>
      <c r="K72" s="1" t="str">
        <f ca="1">VLOOKUP(K63,OFFSET(Pairings!$E$2,($B72-1)*gamesPerRound,0,gamesPerRound,4),4,FALSE)</f>
        <v>A.09</v>
      </c>
      <c r="L72" s="1" t="e">
        <f ca="1">VLOOKUP(L63,OFFSET(Pairings!$E$2,($B72-1)*gamesPerRound,0,gamesPerRound,4),4,FALSE)</f>
        <v>#N/A</v>
      </c>
      <c r="M72" s="1" t="str">
        <f ca="1">VLOOKUP(M63,OFFSET(Pairings!$E$2,($B72-1)*gamesPerRound,0,gamesPerRound,4),4,FALSE)</f>
        <v>A.11</v>
      </c>
      <c r="N72" s="1" t="e">
        <f ca="1">VLOOKUP(N63,OFFSET(Pairings!$E$2,($B72-1)*gamesPerRound,0,gamesPerRound,4),4,FALSE)</f>
        <v>#N/A</v>
      </c>
      <c r="O72" s="1" t="str">
        <f ca="1">VLOOKUP(O63,OFFSET(Pairings!$E$2,($B72-1)*gamesPerRound,0,gamesPerRound,4),4,FALSE)</f>
        <v>D.13</v>
      </c>
      <c r="P72" s="1" t="str">
        <f ca="1">VLOOKUP(P63,OFFSET(Pairings!$E$2,($B72-1)*gamesPerRound,0,gamesPerRound,4),4,FALSE)</f>
        <v>C.14</v>
      </c>
      <c r="Q72" s="1" t="e">
        <f ca="1">VLOOKUP(Q63,OFFSET(Pairings!$E$2,($B72-1)*gamesPerRound,0,gamesPerRound,4),4,FALSE)</f>
        <v>#N/A</v>
      </c>
      <c r="R72" s="1" t="e">
        <f ca="1">VLOOKUP(R63,OFFSET(Pairings!$E$2,($B72-1)*gamesPerRound,0,gamesPerRound,4),4,FALSE)</f>
        <v>#N/A</v>
      </c>
    </row>
    <row r="73" spans="1:19" ht="15.6" hidden="1" customHeight="1" x14ac:dyDescent="0.2">
      <c r="B73" s="17">
        <v>2</v>
      </c>
      <c r="C73" s="1" t="e">
        <f ca="1">VLOOKUP(C63,OFFSET(Pairings!$D$2,($B73-1)*gamesPerRound,0,gamesPerRound,2),2,FALSE)</f>
        <v>#N/A</v>
      </c>
      <c r="D73" s="1" t="e">
        <f ca="1">VLOOKUP(D63,OFFSET(Pairings!$D$2,($B73-1)*gamesPerRound,0,gamesPerRound,2),2,FALSE)</f>
        <v>#N/A</v>
      </c>
      <c r="E73" s="1" t="e">
        <f ca="1">VLOOKUP(E63,OFFSET(Pairings!$D$2,($B73-1)*gamesPerRound,0,gamesPerRound,2),2,FALSE)</f>
        <v>#N/A</v>
      </c>
      <c r="F73" s="1" t="str">
        <f ca="1">VLOOKUP(F63,OFFSET(Pairings!$D$2,($B73-1)*gamesPerRound,0,gamesPerRound,2),2,FALSE)</f>
        <v>C.04</v>
      </c>
      <c r="G73" s="1" t="str">
        <f ca="1">VLOOKUP(G63,OFFSET(Pairings!$D$2,($B73-1)*gamesPerRound,0,gamesPerRound,2),2,FALSE)</f>
        <v>A.05</v>
      </c>
      <c r="H73" s="1" t="str">
        <f ca="1">VLOOKUP(H63,OFFSET(Pairings!$D$2,($B73-1)*gamesPerRound,0,gamesPerRound,2),2,FALSE)</f>
        <v>B.06</v>
      </c>
      <c r="I73" s="1" t="str">
        <f ca="1">VLOOKUP(I63,OFFSET(Pairings!$D$2,($B73-1)*gamesPerRound,0,gamesPerRound,2),2,FALSE)</f>
        <v>A.07</v>
      </c>
      <c r="J73" s="1" t="str">
        <f ca="1">VLOOKUP(J63,OFFSET(Pairings!$D$2,($B73-1)*gamesPerRound,0,gamesPerRound,2),2,FALSE)</f>
        <v>B.08</v>
      </c>
      <c r="K73" s="1" t="str">
        <f ca="1">VLOOKUP(K63,OFFSET(Pairings!$D$2,($B73-1)*gamesPerRound,0,gamesPerRound,2),2,FALSE)</f>
        <v>C.09</v>
      </c>
      <c r="L73" s="1" t="e">
        <f ca="1">VLOOKUP(L63,OFFSET(Pairings!$D$2,($B73-1)*gamesPerRound,0,gamesPerRound,2),2,FALSE)</f>
        <v>#N/A</v>
      </c>
      <c r="M73" s="1" t="str">
        <f ca="1">VLOOKUP(M63,OFFSET(Pairings!$D$2,($B73-1)*gamesPerRound,0,gamesPerRound,2),2,FALSE)</f>
        <v>B.11</v>
      </c>
      <c r="N73" s="1" t="e">
        <f ca="1">VLOOKUP(N63,OFFSET(Pairings!$D$2,($B73-1)*gamesPerRound,0,gamesPerRound,2),2,FALSE)</f>
        <v>#N/A</v>
      </c>
      <c r="O73" s="1" t="str">
        <f ca="1">VLOOKUP(O63,OFFSET(Pairings!$D$2,($B73-1)*gamesPerRound,0,gamesPerRound,2),2,FALSE)</f>
        <v>F.13</v>
      </c>
      <c r="P73" s="1" t="str">
        <f ca="1">VLOOKUP(P63,OFFSET(Pairings!$D$2,($B73-1)*gamesPerRound,0,gamesPerRound,2),2,FALSE)</f>
        <v>D.14</v>
      </c>
      <c r="Q73" s="1" t="e">
        <f ca="1">VLOOKUP(Q63,OFFSET(Pairings!$D$2,($B73-1)*gamesPerRound,0,gamesPerRound,2),2,FALSE)</f>
        <v>#N/A</v>
      </c>
      <c r="R73" s="1" t="e">
        <f ca="1">VLOOKUP(R63,OFFSET(Pairings!$D$2,($B73-1)*gamesPerRound,0,gamesPerRound,2),2,FALSE)</f>
        <v>#N/A</v>
      </c>
    </row>
    <row r="74" spans="1:19" ht="15.6" hidden="1" customHeight="1" x14ac:dyDescent="0.2">
      <c r="B74" s="17">
        <v>2</v>
      </c>
      <c r="C74" s="1" t="str">
        <f ca="1">VLOOKUP(C63,OFFSET(Pairings!$E$2,($B74-1)*gamesPerRound,0,gamesPerRound,4),4,FALSE)</f>
        <v>D.01</v>
      </c>
      <c r="D74" s="1" t="str">
        <f ca="1">VLOOKUP(D63,OFFSET(Pairings!$E$2,($B74-1)*gamesPerRound,0,gamesPerRound,4),4,FALSE)</f>
        <v>B.02</v>
      </c>
      <c r="E74" s="1" t="str">
        <f ca="1">VLOOKUP(E63,OFFSET(Pairings!$E$2,($B74-1)*gamesPerRound,0,gamesPerRound,4),4,FALSE)</f>
        <v>F.03</v>
      </c>
      <c r="F74" s="1" t="e">
        <f ca="1">VLOOKUP(F63,OFFSET(Pairings!$E$2,($B74-1)*gamesPerRound,0,gamesPerRound,4),4,FALSE)</f>
        <v>#N/A</v>
      </c>
      <c r="G74" s="1" t="e">
        <f ca="1">VLOOKUP(G63,OFFSET(Pairings!$E$2,($B74-1)*gamesPerRound,0,gamesPerRound,4),4,FALSE)</f>
        <v>#N/A</v>
      </c>
      <c r="H74" s="1" t="e">
        <f ca="1">VLOOKUP(H63,OFFSET(Pairings!$E$2,($B74-1)*gamesPerRound,0,gamesPerRound,4),4,FALSE)</f>
        <v>#N/A</v>
      </c>
      <c r="I74" s="1" t="e">
        <f ca="1">VLOOKUP(I63,OFFSET(Pairings!$E$2,($B74-1)*gamesPerRound,0,gamesPerRound,4),4,FALSE)</f>
        <v>#N/A</v>
      </c>
      <c r="J74" s="1" t="e">
        <f ca="1">VLOOKUP(J63,OFFSET(Pairings!$E$2,($B74-1)*gamesPerRound,0,gamesPerRound,4),4,FALSE)</f>
        <v>#N/A</v>
      </c>
      <c r="K74" s="1" t="e">
        <f ca="1">VLOOKUP(K63,OFFSET(Pairings!$E$2,($B74-1)*gamesPerRound,0,gamesPerRound,4),4,FALSE)</f>
        <v>#N/A</v>
      </c>
      <c r="L74" s="1" t="str">
        <f ca="1">VLOOKUP(L63,OFFSET(Pairings!$E$2,($B74-1)*gamesPerRound,0,gamesPerRound,4),4,FALSE)</f>
        <v>D.10</v>
      </c>
      <c r="M74" s="1" t="e">
        <f ca="1">VLOOKUP(M63,OFFSET(Pairings!$E$2,($B74-1)*gamesPerRound,0,gamesPerRound,4),4,FALSE)</f>
        <v>#N/A</v>
      </c>
      <c r="N74" s="1" t="str">
        <f ca="1">VLOOKUP(N63,OFFSET(Pairings!$E$2,($B74-1)*gamesPerRound,0,gamesPerRound,4),4,FALSE)</f>
        <v>A.12</v>
      </c>
      <c r="O74" s="1" t="e">
        <f ca="1">VLOOKUP(O63,OFFSET(Pairings!$E$2,($B74-1)*gamesPerRound,0,gamesPerRound,4),4,FALSE)</f>
        <v>#N/A</v>
      </c>
      <c r="P74" s="1" t="e">
        <f ca="1">VLOOKUP(P63,OFFSET(Pairings!$E$2,($B74-1)*gamesPerRound,0,gamesPerRound,4),4,FALSE)</f>
        <v>#N/A</v>
      </c>
      <c r="Q74" s="1" t="str">
        <f ca="1">VLOOKUP(Q63,OFFSET(Pairings!$E$2,($B74-1)*gamesPerRound,0,gamesPerRound,4),4,FALSE)</f>
        <v>C.15</v>
      </c>
      <c r="R74" s="1" t="str">
        <f ca="1">VLOOKUP(R63,OFFSET(Pairings!$E$2,($B74-1)*gamesPerRound,0,gamesPerRound,4),4,FALSE)</f>
        <v>B.16</v>
      </c>
    </row>
    <row r="75" spans="1:19" ht="15.6" hidden="1" customHeight="1" x14ac:dyDescent="0.2">
      <c r="B75" s="17">
        <v>3</v>
      </c>
      <c r="C75" s="1" t="e">
        <f ca="1">VLOOKUP(C63,OFFSET(Pairings!$D$2,($B75-1)*gamesPerRound,0,gamesPerRound,2),2,FALSE)</f>
        <v>#N/A</v>
      </c>
      <c r="D75" s="1" t="str">
        <f ca="1">VLOOKUP(D63,OFFSET(Pairings!$D$2,($B75-1)*gamesPerRound,0,gamesPerRound,2),2,FALSE)</f>
        <v>C.02</v>
      </c>
      <c r="E75" s="1" t="e">
        <f ca="1">VLOOKUP(E63,OFFSET(Pairings!$D$2,($B75-1)*gamesPerRound,0,gamesPerRound,2),2,FALSE)</f>
        <v>#N/A</v>
      </c>
      <c r="F75" s="1" t="str">
        <f ca="1">VLOOKUP(F63,OFFSET(Pairings!$D$2,($B75-1)*gamesPerRound,0,gamesPerRound,2),2,FALSE)</f>
        <v>D.04</v>
      </c>
      <c r="G75" s="1" t="e">
        <f ca="1">VLOOKUP(G63,OFFSET(Pairings!$D$2,($B75-1)*gamesPerRound,0,gamesPerRound,2),2,FALSE)</f>
        <v>#N/A</v>
      </c>
      <c r="H75" s="1" t="str">
        <f ca="1">VLOOKUP(H63,OFFSET(Pairings!$D$2,($B75-1)*gamesPerRound,0,gamesPerRound,2),2,FALSE)</f>
        <v>F.06</v>
      </c>
      <c r="I75" s="1" t="e">
        <f ca="1">VLOOKUP(I63,OFFSET(Pairings!$D$2,($B75-1)*gamesPerRound,0,gamesPerRound,2),2,FALSE)</f>
        <v>#N/A</v>
      </c>
      <c r="J75" s="1" t="str">
        <f ca="1">VLOOKUP(J63,OFFSET(Pairings!$D$2,($B75-1)*gamesPerRound,0,gamesPerRound,2),2,FALSE)</f>
        <v>D.08</v>
      </c>
      <c r="K75" s="1" t="e">
        <f ca="1">VLOOKUP(K63,OFFSET(Pairings!$D$2,($B75-1)*gamesPerRound,0,gamesPerRound,2),2,FALSE)</f>
        <v>#N/A</v>
      </c>
      <c r="L75" s="1" t="str">
        <f ca="1">VLOOKUP(L63,OFFSET(Pairings!$D$2,($B75-1)*gamesPerRound,0,gamesPerRound,2),2,FALSE)</f>
        <v>A.10</v>
      </c>
      <c r="M75" s="1" t="e">
        <f ca="1">VLOOKUP(M63,OFFSET(Pairings!$D$2,($B75-1)*gamesPerRound,0,gamesPerRound,2),2,FALSE)</f>
        <v>#N/A</v>
      </c>
      <c r="N75" s="1" t="str">
        <f ca="1">VLOOKUP(N63,OFFSET(Pairings!$D$2,($B75-1)*gamesPerRound,0,gamesPerRound,2),2,FALSE)</f>
        <v>C.12</v>
      </c>
      <c r="O75" s="1" t="e">
        <f ca="1">VLOOKUP(O63,OFFSET(Pairings!$D$2,($B75-1)*gamesPerRound,0,gamesPerRound,2),2,FALSE)</f>
        <v>#N/A</v>
      </c>
      <c r="P75" s="1" t="str">
        <f ca="1">VLOOKUP(P63,OFFSET(Pairings!$D$2,($B75-1)*gamesPerRound,0,gamesPerRound,2),2,FALSE)</f>
        <v>A.14</v>
      </c>
      <c r="Q75" s="1" t="str">
        <f ca="1">VLOOKUP(Q63,OFFSET(Pairings!$D$2,($B75-1)*gamesPerRound,0,gamesPerRound,2),2,FALSE)</f>
        <v>F.15</v>
      </c>
      <c r="R75" s="1" t="e">
        <f ca="1">VLOOKUP(R63,OFFSET(Pairings!$D$2,($B75-1)*gamesPerRound,0,gamesPerRound,2),2,FALSE)</f>
        <v>#N/A</v>
      </c>
    </row>
    <row r="76" spans="1:19" ht="15.6" hidden="1" customHeight="1" x14ac:dyDescent="0.2">
      <c r="B76" s="17">
        <v>3</v>
      </c>
      <c r="C76" s="1" t="str">
        <f ca="1">VLOOKUP(C63,OFFSET(Pairings!$E$2,($B76-1)*gamesPerRound,0,gamesPerRound,4),4,FALSE)</f>
        <v>F.01</v>
      </c>
      <c r="D76" s="1" t="e">
        <f ca="1">VLOOKUP(D63,OFFSET(Pairings!$E$2,($B76-1)*gamesPerRound,0,gamesPerRound,4),4,FALSE)</f>
        <v>#N/A</v>
      </c>
      <c r="E76" s="1" t="str">
        <f ca="1">VLOOKUP(E63,OFFSET(Pairings!$E$2,($B76-1)*gamesPerRound,0,gamesPerRound,4),4,FALSE)</f>
        <v>A.03</v>
      </c>
      <c r="F76" s="1" t="e">
        <f ca="1">VLOOKUP(F63,OFFSET(Pairings!$E$2,($B76-1)*gamesPerRound,0,gamesPerRound,4),4,FALSE)</f>
        <v>#N/A</v>
      </c>
      <c r="G76" s="1" t="str">
        <f ca="1">VLOOKUP(G63,OFFSET(Pairings!$E$2,($B76-1)*gamesPerRound,0,gamesPerRound,4),4,FALSE)</f>
        <v>B.05</v>
      </c>
      <c r="H76" s="1" t="e">
        <f ca="1">VLOOKUP(H63,OFFSET(Pairings!$E$2,($B76-1)*gamesPerRound,0,gamesPerRound,4),4,FALSE)</f>
        <v>#N/A</v>
      </c>
      <c r="I76" s="1" t="str">
        <f ca="1">VLOOKUP(I63,OFFSET(Pairings!$E$2,($B76-1)*gamesPerRound,0,gamesPerRound,4),4,FALSE)</f>
        <v>C.07</v>
      </c>
      <c r="J76" s="1" t="e">
        <f ca="1">VLOOKUP(J63,OFFSET(Pairings!$E$2,($B76-1)*gamesPerRound,0,gamesPerRound,4),4,FALSE)</f>
        <v>#N/A</v>
      </c>
      <c r="K76" s="1" t="str">
        <f ca="1">VLOOKUP(K63,OFFSET(Pairings!$E$2,($B76-1)*gamesPerRound,0,gamesPerRound,4),4,FALSE)</f>
        <v>F.09</v>
      </c>
      <c r="L76" s="1" t="e">
        <f ca="1">VLOOKUP(L63,OFFSET(Pairings!$E$2,($B76-1)*gamesPerRound,0,gamesPerRound,4),4,FALSE)</f>
        <v>#N/A</v>
      </c>
      <c r="M76" s="1" t="str">
        <f ca="1">VLOOKUP(M63,OFFSET(Pairings!$E$2,($B76-1)*gamesPerRound,0,gamesPerRound,4),4,FALSE)</f>
        <v>D.11</v>
      </c>
      <c r="N76" s="1" t="e">
        <f ca="1">VLOOKUP(N63,OFFSET(Pairings!$E$2,($B76-1)*gamesPerRound,0,gamesPerRound,4),4,FALSE)</f>
        <v>#N/A</v>
      </c>
      <c r="O76" s="1" t="str">
        <f ca="1">VLOOKUP(O63,OFFSET(Pairings!$E$2,($B76-1)*gamesPerRound,0,gamesPerRound,4),4,FALSE)</f>
        <v>B.13</v>
      </c>
      <c r="P76" s="1" t="e">
        <f ca="1">VLOOKUP(P63,OFFSET(Pairings!$E$2,($B76-1)*gamesPerRound,0,gamesPerRound,4),4,FALSE)</f>
        <v>#N/A</v>
      </c>
      <c r="Q76" s="1" t="e">
        <f ca="1">VLOOKUP(Q63,OFFSET(Pairings!$E$2,($B76-1)*gamesPerRound,0,gamesPerRound,4),4,FALSE)</f>
        <v>#N/A</v>
      </c>
      <c r="R76" s="1" t="str">
        <f ca="1">VLOOKUP(R63,OFFSET(Pairings!$E$2,($B76-1)*gamesPerRound,0,gamesPerRound,4),4,FALSE)</f>
        <v>A.16</v>
      </c>
    </row>
    <row r="77" spans="1:19" ht="17.45" customHeight="1" thickBot="1" x14ac:dyDescent="0.25"/>
    <row r="78" spans="1:19" s="12" customFormat="1" ht="15.75" thickBot="1" x14ac:dyDescent="0.25">
      <c r="A78" s="12" t="s">
        <v>4</v>
      </c>
      <c r="B78" s="38">
        <f>VLOOKUP(A78,TeamLookup,2,FALSE)</f>
        <v>0</v>
      </c>
      <c r="C78" s="13" t="str">
        <f>$A78&amp;"."&amp;TEXT(C$1,"00")</f>
        <v>F.01</v>
      </c>
      <c r="D78" s="14" t="str">
        <f t="shared" ref="D78:R78" si="65">$A78&amp;"."&amp;TEXT(D$1,"00")</f>
        <v>F.02</v>
      </c>
      <c r="E78" s="14" t="str">
        <f t="shared" si="65"/>
        <v>F.03</v>
      </c>
      <c r="F78" s="14" t="str">
        <f t="shared" si="65"/>
        <v>F.04</v>
      </c>
      <c r="G78" s="14" t="str">
        <f t="shared" si="65"/>
        <v>F.05</v>
      </c>
      <c r="H78" s="14" t="str">
        <f t="shared" si="65"/>
        <v>F.06</v>
      </c>
      <c r="I78" s="14" t="str">
        <f t="shared" si="65"/>
        <v>F.07</v>
      </c>
      <c r="J78" s="14" t="str">
        <f t="shared" si="65"/>
        <v>F.08</v>
      </c>
      <c r="K78" s="14" t="str">
        <f t="shared" si="65"/>
        <v>F.09</v>
      </c>
      <c r="L78" s="14" t="str">
        <f t="shared" si="65"/>
        <v>F.10</v>
      </c>
      <c r="M78" s="14" t="str">
        <f t="shared" si="65"/>
        <v>F.11</v>
      </c>
      <c r="N78" s="15" t="str">
        <f t="shared" si="65"/>
        <v>F.12</v>
      </c>
      <c r="O78" s="15" t="str">
        <f t="shared" si="65"/>
        <v>F.13</v>
      </c>
      <c r="P78" s="15" t="str">
        <f t="shared" si="65"/>
        <v>F.14</v>
      </c>
      <c r="Q78" s="15" t="str">
        <f t="shared" si="65"/>
        <v>F.15</v>
      </c>
      <c r="R78" s="15" t="str">
        <f t="shared" si="65"/>
        <v>F.16</v>
      </c>
      <c r="S78" s="16" t="s">
        <v>110</v>
      </c>
    </row>
    <row r="79" spans="1:19" ht="9" customHeight="1" x14ac:dyDescent="0.2">
      <c r="C79" s="19" t="str">
        <f t="shared" ref="C79:N79" ca="1" si="66">IF(ISNA(C86),"B","W")</f>
        <v>W</v>
      </c>
      <c r="D79" s="20" t="str">
        <f t="shared" ca="1" si="66"/>
        <v>W</v>
      </c>
      <c r="E79" s="20" t="str">
        <f t="shared" ca="1" si="66"/>
        <v>B</v>
      </c>
      <c r="F79" s="20" t="str">
        <f t="shared" ca="1" si="66"/>
        <v>W</v>
      </c>
      <c r="G79" s="20" t="str">
        <f t="shared" ca="1" si="66"/>
        <v>W</v>
      </c>
      <c r="H79" s="20" t="str">
        <f t="shared" ca="1" si="66"/>
        <v>W</v>
      </c>
      <c r="I79" s="20" t="str">
        <f t="shared" ca="1" si="66"/>
        <v>W</v>
      </c>
      <c r="J79" s="20" t="str">
        <f t="shared" ca="1" si="66"/>
        <v>W</v>
      </c>
      <c r="K79" s="20" t="str">
        <f t="shared" ca="1" si="66"/>
        <v>B</v>
      </c>
      <c r="L79" s="20" t="str">
        <f t="shared" ca="1" si="66"/>
        <v>W</v>
      </c>
      <c r="M79" s="20" t="str">
        <f t="shared" ca="1" si="66"/>
        <v>B</v>
      </c>
      <c r="N79" s="21" t="str">
        <f t="shared" ca="1" si="66"/>
        <v>B</v>
      </c>
      <c r="O79" s="21" t="str">
        <f t="shared" ref="O79:R79" ca="1" si="67">IF(ISNA(O86),"B","W")</f>
        <v>W</v>
      </c>
      <c r="P79" s="21" t="str">
        <f t="shared" ca="1" si="67"/>
        <v>B</v>
      </c>
      <c r="Q79" s="21" t="str">
        <f t="shared" ca="1" si="67"/>
        <v>B</v>
      </c>
      <c r="R79" s="21" t="str">
        <f t="shared" ca="1" si="67"/>
        <v>B</v>
      </c>
      <c r="S79" s="6"/>
    </row>
    <row r="80" spans="1:19" x14ac:dyDescent="0.2">
      <c r="B80" s="17" t="s">
        <v>111</v>
      </c>
      <c r="C80" s="22" t="str">
        <f ca="1">IF(ISNA(C86),C87,C86)</f>
        <v>D.01</v>
      </c>
      <c r="D80" s="23" t="str">
        <f t="shared" ref="D80:N80" ca="1" si="68">IF(ISNA(D86),D87,D86)</f>
        <v>C.02</v>
      </c>
      <c r="E80" s="23" t="str">
        <f t="shared" ca="1" si="68"/>
        <v>B.03</v>
      </c>
      <c r="F80" s="23" t="str">
        <f t="shared" ca="1" si="68"/>
        <v>A.04</v>
      </c>
      <c r="G80" s="23" t="str">
        <f t="shared" ca="1" si="68"/>
        <v>E.05</v>
      </c>
      <c r="H80" s="23" t="str">
        <f t="shared" ca="1" si="68"/>
        <v>D.06</v>
      </c>
      <c r="I80" s="23" t="str">
        <f t="shared" ca="1" si="68"/>
        <v>B.07</v>
      </c>
      <c r="J80" s="23" t="str">
        <f t="shared" ca="1" si="68"/>
        <v>E.08</v>
      </c>
      <c r="K80" s="23" t="str">
        <f t="shared" ca="1" si="68"/>
        <v>C.09</v>
      </c>
      <c r="L80" s="23" t="str">
        <f t="shared" ca="1" si="68"/>
        <v>A.10</v>
      </c>
      <c r="M80" s="23" t="str">
        <f t="shared" ca="1" si="68"/>
        <v>C.11</v>
      </c>
      <c r="N80" s="24" t="str">
        <f t="shared" ca="1" si="68"/>
        <v>E.12</v>
      </c>
      <c r="O80" s="24" t="str">
        <f t="shared" ref="O80:R80" ca="1" si="69">IF(ISNA(O86),O87,O86)</f>
        <v>B.13</v>
      </c>
      <c r="P80" s="24" t="str">
        <f t="shared" ca="1" si="69"/>
        <v>D.14</v>
      </c>
      <c r="Q80" s="24" t="str">
        <f t="shared" ca="1" si="69"/>
        <v>A.15</v>
      </c>
      <c r="R80" s="24" t="str">
        <f t="shared" ca="1" si="69"/>
        <v>E.16</v>
      </c>
      <c r="S80" s="11"/>
    </row>
    <row r="81" spans="1:19" ht="9" customHeight="1" x14ac:dyDescent="0.2">
      <c r="C81" s="25" t="str">
        <f t="shared" ref="C81:N81" ca="1" si="70">IF(ISNA(C88),"B","W")</f>
        <v>B</v>
      </c>
      <c r="D81" s="26" t="str">
        <f t="shared" ca="1" si="70"/>
        <v>B</v>
      </c>
      <c r="E81" s="26" t="str">
        <f t="shared" ca="1" si="70"/>
        <v>W</v>
      </c>
      <c r="F81" s="26" t="str">
        <f t="shared" ca="1" si="70"/>
        <v>B</v>
      </c>
      <c r="G81" s="26" t="str">
        <f t="shared" ca="1" si="70"/>
        <v>B</v>
      </c>
      <c r="H81" s="26" t="str">
        <f t="shared" ca="1" si="70"/>
        <v>B</v>
      </c>
      <c r="I81" s="26" t="str">
        <f t="shared" ca="1" si="70"/>
        <v>B</v>
      </c>
      <c r="J81" s="26" t="str">
        <f t="shared" ca="1" si="70"/>
        <v>B</v>
      </c>
      <c r="K81" s="26" t="str">
        <f t="shared" ca="1" si="70"/>
        <v>W</v>
      </c>
      <c r="L81" s="26" t="str">
        <f t="shared" ca="1" si="70"/>
        <v>B</v>
      </c>
      <c r="M81" s="26" t="str">
        <f t="shared" ca="1" si="70"/>
        <v>W</v>
      </c>
      <c r="N81" s="27" t="str">
        <f t="shared" ca="1" si="70"/>
        <v>W</v>
      </c>
      <c r="O81" s="27" t="str">
        <f t="shared" ref="O81:R81" ca="1" si="71">IF(ISNA(O88),"B","W")</f>
        <v>B</v>
      </c>
      <c r="P81" s="27" t="str">
        <f t="shared" ca="1" si="71"/>
        <v>W</v>
      </c>
      <c r="Q81" s="27" t="str">
        <f t="shared" ca="1" si="71"/>
        <v>W</v>
      </c>
      <c r="R81" s="27" t="str">
        <f t="shared" ca="1" si="71"/>
        <v>W</v>
      </c>
      <c r="S81" s="6"/>
    </row>
    <row r="82" spans="1:19" x14ac:dyDescent="0.2">
      <c r="B82" s="17" t="s">
        <v>112</v>
      </c>
      <c r="C82" s="22" t="str">
        <f ca="1">IF(ISNA(C88),C89,C88)</f>
        <v>B.01</v>
      </c>
      <c r="D82" s="23" t="str">
        <f t="shared" ref="D82:N82" ca="1" si="72">IF(ISNA(D88),D89,D88)</f>
        <v>A.02</v>
      </c>
      <c r="E82" s="23" t="str">
        <f t="shared" ca="1" si="72"/>
        <v>E.03</v>
      </c>
      <c r="F82" s="23" t="str">
        <f t="shared" ca="1" si="72"/>
        <v>D.04</v>
      </c>
      <c r="G82" s="23" t="str">
        <f t="shared" ca="1" si="72"/>
        <v>C.05</v>
      </c>
      <c r="H82" s="23" t="str">
        <f t="shared" ca="1" si="72"/>
        <v>A.06</v>
      </c>
      <c r="I82" s="23" t="str">
        <f t="shared" ca="1" si="72"/>
        <v>C.07</v>
      </c>
      <c r="J82" s="23" t="str">
        <f t="shared" ca="1" si="72"/>
        <v>A.08</v>
      </c>
      <c r="K82" s="23" t="str">
        <f t="shared" ca="1" si="72"/>
        <v>D.09</v>
      </c>
      <c r="L82" s="23" t="str">
        <f t="shared" ca="1" si="72"/>
        <v>B.10</v>
      </c>
      <c r="M82" s="23" t="str">
        <f t="shared" ca="1" si="72"/>
        <v>A.11</v>
      </c>
      <c r="N82" s="24" t="str">
        <f t="shared" ca="1" si="72"/>
        <v>C.12</v>
      </c>
      <c r="O82" s="24" t="str">
        <f t="shared" ref="O82:R82" ca="1" si="73">IF(ISNA(O88),O89,O88)</f>
        <v>E.13</v>
      </c>
      <c r="P82" s="24" t="str">
        <f t="shared" ca="1" si="73"/>
        <v>B.14</v>
      </c>
      <c r="Q82" s="24" t="str">
        <f t="shared" ca="1" si="73"/>
        <v>D.15</v>
      </c>
      <c r="R82" s="24" t="str">
        <f t="shared" ca="1" si="73"/>
        <v>A.16</v>
      </c>
      <c r="S82" s="11"/>
    </row>
    <row r="83" spans="1:19" ht="9" customHeight="1" x14ac:dyDescent="0.2">
      <c r="C83" s="25" t="str">
        <f t="shared" ref="C83:N83" ca="1" si="74">IF(ISNA(C90),"B","W")</f>
        <v>W</v>
      </c>
      <c r="D83" s="26" t="str">
        <f t="shared" ca="1" si="74"/>
        <v>B</v>
      </c>
      <c r="E83" s="26" t="str">
        <f t="shared" ca="1" si="74"/>
        <v>W</v>
      </c>
      <c r="F83" s="26" t="str">
        <f t="shared" ca="1" si="74"/>
        <v>B</v>
      </c>
      <c r="G83" s="26" t="str">
        <f t="shared" ca="1" si="74"/>
        <v>B</v>
      </c>
      <c r="H83" s="26" t="str">
        <f t="shared" ca="1" si="74"/>
        <v>B</v>
      </c>
      <c r="I83" s="26" t="str">
        <f t="shared" ca="1" si="74"/>
        <v>W</v>
      </c>
      <c r="J83" s="26" t="str">
        <f t="shared" ca="1" si="74"/>
        <v>W</v>
      </c>
      <c r="K83" s="26" t="str">
        <f t="shared" ca="1" si="74"/>
        <v>W</v>
      </c>
      <c r="L83" s="26" t="str">
        <f t="shared" ca="1" si="74"/>
        <v>W</v>
      </c>
      <c r="M83" s="26" t="str">
        <f t="shared" ca="1" si="74"/>
        <v>W</v>
      </c>
      <c r="N83" s="27" t="str">
        <f t="shared" ca="1" si="74"/>
        <v>B</v>
      </c>
      <c r="O83" s="27" t="str">
        <f t="shared" ref="O83:R83" ca="1" si="75">IF(ISNA(O90),"B","W")</f>
        <v>W</v>
      </c>
      <c r="P83" s="27" t="str">
        <f t="shared" ca="1" si="75"/>
        <v>B</v>
      </c>
      <c r="Q83" s="27" t="str">
        <f t="shared" ca="1" si="75"/>
        <v>B</v>
      </c>
      <c r="R83" s="27" t="str">
        <f t="shared" ca="1" si="75"/>
        <v>B</v>
      </c>
      <c r="S83" s="6"/>
    </row>
    <row r="84" spans="1:19" ht="15.75" thickBot="1" x14ac:dyDescent="0.25">
      <c r="B84" s="17" t="s">
        <v>113</v>
      </c>
      <c r="C84" s="28" t="str">
        <f ca="1">IF(ISNA(C90),C91,C90)</f>
        <v>E.01</v>
      </c>
      <c r="D84" s="29" t="str">
        <f t="shared" ref="D84:N84" ca="1" si="76">IF(ISNA(D90),D91,D90)</f>
        <v>D.02</v>
      </c>
      <c r="E84" s="29" t="str">
        <f t="shared" ca="1" si="76"/>
        <v>C.03</v>
      </c>
      <c r="F84" s="29" t="str">
        <f t="shared" ca="1" si="76"/>
        <v>B.04</v>
      </c>
      <c r="G84" s="29" t="str">
        <f t="shared" ca="1" si="76"/>
        <v>A.05</v>
      </c>
      <c r="H84" s="29" t="str">
        <f t="shared" ca="1" si="76"/>
        <v>E.06</v>
      </c>
      <c r="I84" s="29" t="str">
        <f t="shared" ca="1" si="76"/>
        <v>D.07</v>
      </c>
      <c r="J84" s="29" t="str">
        <f t="shared" ca="1" si="76"/>
        <v>B.08</v>
      </c>
      <c r="K84" s="29" t="str">
        <f t="shared" ca="1" si="76"/>
        <v>E.09</v>
      </c>
      <c r="L84" s="29" t="str">
        <f t="shared" ca="1" si="76"/>
        <v>C.10</v>
      </c>
      <c r="M84" s="29" t="str">
        <f t="shared" ca="1" si="76"/>
        <v>B.11</v>
      </c>
      <c r="N84" s="30" t="str">
        <f t="shared" ca="1" si="76"/>
        <v>D.12</v>
      </c>
      <c r="O84" s="30" t="str">
        <f t="shared" ref="O84:R84" ca="1" si="77">IF(ISNA(O90),O91,O90)</f>
        <v>A.13</v>
      </c>
      <c r="P84" s="30" t="str">
        <f t="shared" ca="1" si="77"/>
        <v>C.14</v>
      </c>
      <c r="Q84" s="30" t="str">
        <f t="shared" ca="1" si="77"/>
        <v>E.15</v>
      </c>
      <c r="R84" s="30" t="str">
        <f t="shared" ca="1" si="77"/>
        <v>C.16</v>
      </c>
      <c r="S84" s="7"/>
    </row>
    <row r="85" spans="1:19" ht="18" customHeight="1" thickBot="1" x14ac:dyDescent="0.25">
      <c r="B85" s="17" t="s">
        <v>110</v>
      </c>
      <c r="C85" s="8"/>
      <c r="D85" s="9"/>
      <c r="E85" s="9"/>
      <c r="F85" s="9"/>
      <c r="G85" s="9"/>
      <c r="H85" s="9"/>
      <c r="I85" s="9"/>
      <c r="J85" s="9"/>
      <c r="K85" s="9"/>
      <c r="L85" s="9"/>
      <c r="M85" s="9"/>
      <c r="N85" s="10"/>
      <c r="O85" s="10"/>
      <c r="P85" s="10"/>
      <c r="Q85" s="10"/>
      <c r="R85" s="10"/>
      <c r="S85" s="5"/>
    </row>
    <row r="86" spans="1:19" ht="15.75" hidden="1" customHeight="1" x14ac:dyDescent="0.2">
      <c r="B86" s="17">
        <v>1</v>
      </c>
      <c r="C86" s="1" t="str">
        <f ca="1">VLOOKUP(C78,OFFSET(Pairings!$D$2,($B86-1)*gamesPerRound,0,gamesPerRound,2),2,FALSE)</f>
        <v>D.01</v>
      </c>
      <c r="D86" s="1" t="str">
        <f ca="1">VLOOKUP(D78,OFFSET(Pairings!$D$2,($B86-1)*gamesPerRound,0,gamesPerRound,2),2,FALSE)</f>
        <v>C.02</v>
      </c>
      <c r="E86" s="1" t="e">
        <f ca="1">VLOOKUP(E78,OFFSET(Pairings!$D$2,($B86-1)*gamesPerRound,0,gamesPerRound,2),2,FALSE)</f>
        <v>#N/A</v>
      </c>
      <c r="F86" s="1" t="str">
        <f ca="1">VLOOKUP(F78,OFFSET(Pairings!$D$2,($B86-1)*gamesPerRound,0,gamesPerRound,2),2,FALSE)</f>
        <v>A.04</v>
      </c>
      <c r="G86" s="1" t="str">
        <f ca="1">VLOOKUP(G78,OFFSET(Pairings!$D$2,($B86-1)*gamesPerRound,0,gamesPerRound,2),2,FALSE)</f>
        <v>E.05</v>
      </c>
      <c r="H86" s="1" t="str">
        <f ca="1">VLOOKUP(H78,OFFSET(Pairings!$D$2,($B86-1)*gamesPerRound,0,gamesPerRound,2),2,FALSE)</f>
        <v>D.06</v>
      </c>
      <c r="I86" s="1" t="str">
        <f ca="1">VLOOKUP(I78,OFFSET(Pairings!$D$2,($B86-1)*gamesPerRound,0,gamesPerRound,2),2,FALSE)</f>
        <v>B.07</v>
      </c>
      <c r="J86" s="1" t="str">
        <f ca="1">VLOOKUP(J78,OFFSET(Pairings!$D$2,($B86-1)*gamesPerRound,0,gamesPerRound,2),2,FALSE)</f>
        <v>E.08</v>
      </c>
      <c r="K86" s="1" t="e">
        <f ca="1">VLOOKUP(K78,OFFSET(Pairings!$D$2,($B86-1)*gamesPerRound,0,gamesPerRound,2),2,FALSE)</f>
        <v>#N/A</v>
      </c>
      <c r="L86" s="1" t="str">
        <f ca="1">VLOOKUP(L78,OFFSET(Pairings!$D$2,($B86-1)*gamesPerRound,0,gamesPerRound,2),2,FALSE)</f>
        <v>A.10</v>
      </c>
      <c r="M86" s="1" t="e">
        <f ca="1">VLOOKUP(M78,OFFSET(Pairings!$D$2,($B86-1)*gamesPerRound,0,gamesPerRound,2),2,FALSE)</f>
        <v>#N/A</v>
      </c>
      <c r="N86" s="1" t="e">
        <f ca="1">VLOOKUP(N78,OFFSET(Pairings!$D$2,($B86-1)*gamesPerRound,0,gamesPerRound,2),2,FALSE)</f>
        <v>#N/A</v>
      </c>
      <c r="O86" s="1" t="str">
        <f ca="1">VLOOKUP(O78,OFFSET(Pairings!$D$2,($B86-1)*gamesPerRound,0,gamesPerRound,2),2,FALSE)</f>
        <v>B.13</v>
      </c>
      <c r="P86" s="1" t="e">
        <f ca="1">VLOOKUP(P78,OFFSET(Pairings!$D$2,($B86-1)*gamesPerRound,0,gamesPerRound,2),2,FALSE)</f>
        <v>#N/A</v>
      </c>
      <c r="Q86" s="1" t="e">
        <f ca="1">VLOOKUP(Q78,OFFSET(Pairings!$D$2,($B86-1)*gamesPerRound,0,gamesPerRound,2),2,FALSE)</f>
        <v>#N/A</v>
      </c>
      <c r="R86" s="1" t="e">
        <f ca="1">VLOOKUP(R78,OFFSET(Pairings!$D$2,($B86-1)*gamesPerRound,0,gamesPerRound,2),2,FALSE)</f>
        <v>#N/A</v>
      </c>
    </row>
    <row r="87" spans="1:19" ht="15.75" hidden="1" customHeight="1" x14ac:dyDescent="0.2">
      <c r="B87" s="17">
        <v>1</v>
      </c>
      <c r="C87" s="1" t="e">
        <f ca="1">VLOOKUP(C78,OFFSET(Pairings!$E$2,($B87-1)*gamesPerRound,0,gamesPerRound,4),4,FALSE)</f>
        <v>#N/A</v>
      </c>
      <c r="D87" s="1" t="e">
        <f ca="1">VLOOKUP(D78,OFFSET(Pairings!$E$2,($B87-1)*gamesPerRound,0,gamesPerRound,4),4,FALSE)</f>
        <v>#N/A</v>
      </c>
      <c r="E87" s="1" t="str">
        <f ca="1">VLOOKUP(E78,OFFSET(Pairings!$E$2,($B87-1)*gamesPerRound,0,gamesPerRound,4),4,FALSE)</f>
        <v>B.03</v>
      </c>
      <c r="F87" s="1" t="e">
        <f ca="1">VLOOKUP(F78,OFFSET(Pairings!$E$2,($B87-1)*gamesPerRound,0,gamesPerRound,4),4,FALSE)</f>
        <v>#N/A</v>
      </c>
      <c r="G87" s="1" t="e">
        <f ca="1">VLOOKUP(G78,OFFSET(Pairings!$E$2,($B87-1)*gamesPerRound,0,gamesPerRound,4),4,FALSE)</f>
        <v>#N/A</v>
      </c>
      <c r="H87" s="1" t="e">
        <f ca="1">VLOOKUP(H78,OFFSET(Pairings!$E$2,($B87-1)*gamesPerRound,0,gamesPerRound,4),4,FALSE)</f>
        <v>#N/A</v>
      </c>
      <c r="I87" s="1" t="e">
        <f ca="1">VLOOKUP(I78,OFFSET(Pairings!$E$2,($B87-1)*gamesPerRound,0,gamesPerRound,4),4,FALSE)</f>
        <v>#N/A</v>
      </c>
      <c r="J87" s="1" t="e">
        <f ca="1">VLOOKUP(J78,OFFSET(Pairings!$E$2,($B87-1)*gamesPerRound,0,gamesPerRound,4),4,FALSE)</f>
        <v>#N/A</v>
      </c>
      <c r="K87" s="1" t="str">
        <f ca="1">VLOOKUP(K78,OFFSET(Pairings!$E$2,($B87-1)*gamesPerRound,0,gamesPerRound,4),4,FALSE)</f>
        <v>C.09</v>
      </c>
      <c r="L87" s="1" t="e">
        <f ca="1">VLOOKUP(L78,OFFSET(Pairings!$E$2,($B87-1)*gamesPerRound,0,gamesPerRound,4),4,FALSE)</f>
        <v>#N/A</v>
      </c>
      <c r="M87" s="1" t="str">
        <f ca="1">VLOOKUP(M78,OFFSET(Pairings!$E$2,($B87-1)*gamesPerRound,0,gamesPerRound,4),4,FALSE)</f>
        <v>C.11</v>
      </c>
      <c r="N87" s="1" t="str">
        <f ca="1">VLOOKUP(N78,OFFSET(Pairings!$E$2,($B87-1)*gamesPerRound,0,gamesPerRound,4),4,FALSE)</f>
        <v>E.12</v>
      </c>
      <c r="O87" s="1" t="e">
        <f ca="1">VLOOKUP(O78,OFFSET(Pairings!$E$2,($B87-1)*gamesPerRound,0,gamesPerRound,4),4,FALSE)</f>
        <v>#N/A</v>
      </c>
      <c r="P87" s="1" t="str">
        <f ca="1">VLOOKUP(P78,OFFSET(Pairings!$E$2,($B87-1)*gamesPerRound,0,gamesPerRound,4),4,FALSE)</f>
        <v>D.14</v>
      </c>
      <c r="Q87" s="1" t="str">
        <f ca="1">VLOOKUP(Q78,OFFSET(Pairings!$E$2,($B87-1)*gamesPerRound,0,gamesPerRound,4),4,FALSE)</f>
        <v>A.15</v>
      </c>
      <c r="R87" s="1" t="str">
        <f ca="1">VLOOKUP(R78,OFFSET(Pairings!$E$2,($B87-1)*gamesPerRound,0,gamesPerRound,4),4,FALSE)</f>
        <v>E.16</v>
      </c>
    </row>
    <row r="88" spans="1:19" ht="15.75" hidden="1" customHeight="1" x14ac:dyDescent="0.2">
      <c r="B88" s="17">
        <v>2</v>
      </c>
      <c r="C88" s="1" t="e">
        <f ca="1">VLOOKUP(C78,OFFSET(Pairings!$D$2,($B88-1)*gamesPerRound,0,gamesPerRound,2),2,FALSE)</f>
        <v>#N/A</v>
      </c>
      <c r="D88" s="1" t="e">
        <f ca="1">VLOOKUP(D78,OFFSET(Pairings!$D$2,($B88-1)*gamesPerRound,0,gamesPerRound,2),2,FALSE)</f>
        <v>#N/A</v>
      </c>
      <c r="E88" s="1" t="str">
        <f ca="1">VLOOKUP(E78,OFFSET(Pairings!$D$2,($B88-1)*gamesPerRound,0,gamesPerRound,2),2,FALSE)</f>
        <v>E.03</v>
      </c>
      <c r="F88" s="1" t="e">
        <f ca="1">VLOOKUP(F78,OFFSET(Pairings!$D$2,($B88-1)*gamesPerRound,0,gamesPerRound,2),2,FALSE)</f>
        <v>#N/A</v>
      </c>
      <c r="G88" s="1" t="e">
        <f ca="1">VLOOKUP(G78,OFFSET(Pairings!$D$2,($B88-1)*gamesPerRound,0,gamesPerRound,2),2,FALSE)</f>
        <v>#N/A</v>
      </c>
      <c r="H88" s="1" t="e">
        <f ca="1">VLOOKUP(H78,OFFSET(Pairings!$D$2,($B88-1)*gamesPerRound,0,gamesPerRound,2),2,FALSE)</f>
        <v>#N/A</v>
      </c>
      <c r="I88" s="1" t="e">
        <f ca="1">VLOOKUP(I78,OFFSET(Pairings!$D$2,($B88-1)*gamesPerRound,0,gamesPerRound,2),2,FALSE)</f>
        <v>#N/A</v>
      </c>
      <c r="J88" s="1" t="e">
        <f ca="1">VLOOKUP(J78,OFFSET(Pairings!$D$2,($B88-1)*gamesPerRound,0,gamesPerRound,2),2,FALSE)</f>
        <v>#N/A</v>
      </c>
      <c r="K88" s="1" t="str">
        <f ca="1">VLOOKUP(K78,OFFSET(Pairings!$D$2,($B88-1)*gamesPerRound,0,gamesPerRound,2),2,FALSE)</f>
        <v>D.09</v>
      </c>
      <c r="L88" s="1" t="e">
        <f ca="1">VLOOKUP(L78,OFFSET(Pairings!$D$2,($B88-1)*gamesPerRound,0,gamesPerRound,2),2,FALSE)</f>
        <v>#N/A</v>
      </c>
      <c r="M88" s="1" t="str">
        <f ca="1">VLOOKUP(M78,OFFSET(Pairings!$D$2,($B88-1)*gamesPerRound,0,gamesPerRound,2),2,FALSE)</f>
        <v>A.11</v>
      </c>
      <c r="N88" s="1" t="str">
        <f ca="1">VLOOKUP(N78,OFFSET(Pairings!$D$2,($B88-1)*gamesPerRound,0,gamesPerRound,2),2,FALSE)</f>
        <v>C.12</v>
      </c>
      <c r="O88" s="1" t="e">
        <f ca="1">VLOOKUP(O78,OFFSET(Pairings!$D$2,($B88-1)*gamesPerRound,0,gamesPerRound,2),2,FALSE)</f>
        <v>#N/A</v>
      </c>
      <c r="P88" s="1" t="str">
        <f ca="1">VLOOKUP(P78,OFFSET(Pairings!$D$2,($B88-1)*gamesPerRound,0,gamesPerRound,2),2,FALSE)</f>
        <v>B.14</v>
      </c>
      <c r="Q88" s="1" t="str">
        <f ca="1">VLOOKUP(Q78,OFFSET(Pairings!$D$2,($B88-1)*gamesPerRound,0,gamesPerRound,2),2,FALSE)</f>
        <v>D.15</v>
      </c>
      <c r="R88" s="1" t="str">
        <f ca="1">VLOOKUP(R78,OFFSET(Pairings!$D$2,($B88-1)*gamesPerRound,0,gamesPerRound,2),2,FALSE)</f>
        <v>A.16</v>
      </c>
    </row>
    <row r="89" spans="1:19" ht="15.75" hidden="1" customHeight="1" x14ac:dyDescent="0.2">
      <c r="B89" s="17">
        <v>2</v>
      </c>
      <c r="C89" s="1" t="str">
        <f ca="1">VLOOKUP(C78,OFFSET(Pairings!$E$2,($B89-1)*gamesPerRound,0,gamesPerRound,4),4,FALSE)</f>
        <v>B.01</v>
      </c>
      <c r="D89" s="1" t="str">
        <f ca="1">VLOOKUP(D78,OFFSET(Pairings!$E$2,($B89-1)*gamesPerRound,0,gamesPerRound,4),4,FALSE)</f>
        <v>A.02</v>
      </c>
      <c r="E89" s="1" t="e">
        <f ca="1">VLOOKUP(E78,OFFSET(Pairings!$E$2,($B89-1)*gamesPerRound,0,gamesPerRound,4),4,FALSE)</f>
        <v>#N/A</v>
      </c>
      <c r="F89" s="1" t="str">
        <f ca="1">VLOOKUP(F78,OFFSET(Pairings!$E$2,($B89-1)*gamesPerRound,0,gamesPerRound,4),4,FALSE)</f>
        <v>D.04</v>
      </c>
      <c r="G89" s="1" t="str">
        <f ca="1">VLOOKUP(G78,OFFSET(Pairings!$E$2,($B89-1)*gamesPerRound,0,gamesPerRound,4),4,FALSE)</f>
        <v>C.05</v>
      </c>
      <c r="H89" s="1" t="str">
        <f ca="1">VLOOKUP(H78,OFFSET(Pairings!$E$2,($B89-1)*gamesPerRound,0,gamesPerRound,4),4,FALSE)</f>
        <v>A.06</v>
      </c>
      <c r="I89" s="1" t="str">
        <f ca="1">VLOOKUP(I78,OFFSET(Pairings!$E$2,($B89-1)*gamesPerRound,0,gamesPerRound,4),4,FALSE)</f>
        <v>C.07</v>
      </c>
      <c r="J89" s="1" t="str">
        <f ca="1">VLOOKUP(J78,OFFSET(Pairings!$E$2,($B89-1)*gamesPerRound,0,gamesPerRound,4),4,FALSE)</f>
        <v>A.08</v>
      </c>
      <c r="K89" s="1" t="e">
        <f ca="1">VLOOKUP(K78,OFFSET(Pairings!$E$2,($B89-1)*gamesPerRound,0,gamesPerRound,4),4,FALSE)</f>
        <v>#N/A</v>
      </c>
      <c r="L89" s="1" t="str">
        <f ca="1">VLOOKUP(L78,OFFSET(Pairings!$E$2,($B89-1)*gamesPerRound,0,gamesPerRound,4),4,FALSE)</f>
        <v>B.10</v>
      </c>
      <c r="M89" s="1" t="e">
        <f ca="1">VLOOKUP(M78,OFFSET(Pairings!$E$2,($B89-1)*gamesPerRound,0,gamesPerRound,4),4,FALSE)</f>
        <v>#N/A</v>
      </c>
      <c r="N89" s="1" t="e">
        <f ca="1">VLOOKUP(N78,OFFSET(Pairings!$E$2,($B89-1)*gamesPerRound,0,gamesPerRound,4),4,FALSE)</f>
        <v>#N/A</v>
      </c>
      <c r="O89" s="1" t="str">
        <f ca="1">VLOOKUP(O78,OFFSET(Pairings!$E$2,($B89-1)*gamesPerRound,0,gamesPerRound,4),4,FALSE)</f>
        <v>E.13</v>
      </c>
      <c r="P89" s="1" t="e">
        <f ca="1">VLOOKUP(P78,OFFSET(Pairings!$E$2,($B89-1)*gamesPerRound,0,gamesPerRound,4),4,FALSE)</f>
        <v>#N/A</v>
      </c>
      <c r="Q89" s="1" t="e">
        <f ca="1">VLOOKUP(Q78,OFFSET(Pairings!$E$2,($B89-1)*gamesPerRound,0,gamesPerRound,4),4,FALSE)</f>
        <v>#N/A</v>
      </c>
      <c r="R89" s="1" t="e">
        <f ca="1">VLOOKUP(R78,OFFSET(Pairings!$E$2,($B89-1)*gamesPerRound,0,gamesPerRound,4),4,FALSE)</f>
        <v>#N/A</v>
      </c>
    </row>
    <row r="90" spans="1:19" ht="15.6" hidden="1" customHeight="1" x14ac:dyDescent="0.2">
      <c r="B90" s="17">
        <v>3</v>
      </c>
      <c r="C90" s="1" t="str">
        <f ca="1">VLOOKUP(C78,OFFSET(Pairings!$D$2,($B90-1)*gamesPerRound,0,gamesPerRound,2),2,FALSE)</f>
        <v>E.01</v>
      </c>
      <c r="D90" s="1" t="e">
        <f ca="1">VLOOKUP(D78,OFFSET(Pairings!$D$2,($B90-1)*gamesPerRound,0,gamesPerRound,2),2,FALSE)</f>
        <v>#N/A</v>
      </c>
      <c r="E90" s="1" t="str">
        <f ca="1">VLOOKUP(E78,OFFSET(Pairings!$D$2,($B90-1)*gamesPerRound,0,gamesPerRound,2),2,FALSE)</f>
        <v>C.03</v>
      </c>
      <c r="F90" s="1" t="e">
        <f ca="1">VLOOKUP(F78,OFFSET(Pairings!$D$2,($B90-1)*gamesPerRound,0,gamesPerRound,2),2,FALSE)</f>
        <v>#N/A</v>
      </c>
      <c r="G90" s="1" t="e">
        <f ca="1">VLOOKUP(G78,OFFSET(Pairings!$D$2,($B90-1)*gamesPerRound,0,gamesPerRound,2),2,FALSE)</f>
        <v>#N/A</v>
      </c>
      <c r="H90" s="1" t="e">
        <f ca="1">VLOOKUP(H78,OFFSET(Pairings!$D$2,($B90-1)*gamesPerRound,0,gamesPerRound,2),2,FALSE)</f>
        <v>#N/A</v>
      </c>
      <c r="I90" s="1" t="str">
        <f ca="1">VLOOKUP(I78,OFFSET(Pairings!$D$2,($B90-1)*gamesPerRound,0,gamesPerRound,2),2,FALSE)</f>
        <v>D.07</v>
      </c>
      <c r="J90" s="1" t="str">
        <f ca="1">VLOOKUP(J78,OFFSET(Pairings!$D$2,($B90-1)*gamesPerRound,0,gamesPerRound,2),2,FALSE)</f>
        <v>B.08</v>
      </c>
      <c r="K90" s="1" t="str">
        <f ca="1">VLOOKUP(K78,OFFSET(Pairings!$D$2,($B90-1)*gamesPerRound,0,gamesPerRound,2),2,FALSE)</f>
        <v>E.09</v>
      </c>
      <c r="L90" s="1" t="str">
        <f ca="1">VLOOKUP(L78,OFFSET(Pairings!$D$2,($B90-1)*gamesPerRound,0,gamesPerRound,2),2,FALSE)</f>
        <v>C.10</v>
      </c>
      <c r="M90" s="1" t="str">
        <f ca="1">VLOOKUP(M78,OFFSET(Pairings!$D$2,($B90-1)*gamesPerRound,0,gamesPerRound,2),2,FALSE)</f>
        <v>B.11</v>
      </c>
      <c r="N90" s="1" t="e">
        <f ca="1">VLOOKUP(N78,OFFSET(Pairings!$D$2,($B90-1)*gamesPerRound,0,gamesPerRound,2),2,FALSE)</f>
        <v>#N/A</v>
      </c>
      <c r="O90" s="1" t="str">
        <f ca="1">VLOOKUP(O78,OFFSET(Pairings!$D$2,($B90-1)*gamesPerRound,0,gamesPerRound,2),2,FALSE)</f>
        <v>A.13</v>
      </c>
      <c r="P90" s="1" t="e">
        <f ca="1">VLOOKUP(P78,OFFSET(Pairings!$D$2,($B90-1)*gamesPerRound,0,gamesPerRound,2),2,FALSE)</f>
        <v>#N/A</v>
      </c>
      <c r="Q90" s="1" t="e">
        <f ca="1">VLOOKUP(Q78,OFFSET(Pairings!$D$2,($B90-1)*gamesPerRound,0,gamesPerRound,2),2,FALSE)</f>
        <v>#N/A</v>
      </c>
      <c r="R90" s="1" t="e">
        <f ca="1">VLOOKUP(R78,OFFSET(Pairings!$D$2,($B90-1)*gamesPerRound,0,gamesPerRound,2),2,FALSE)</f>
        <v>#N/A</v>
      </c>
    </row>
    <row r="91" spans="1:19" ht="15.6" hidden="1" customHeight="1" x14ac:dyDescent="0.2">
      <c r="B91" s="17">
        <v>3</v>
      </c>
      <c r="C91" s="1" t="e">
        <f ca="1">VLOOKUP(C78,OFFSET(Pairings!$E$2,($B91-1)*gamesPerRound,0,gamesPerRound,4),4,FALSE)</f>
        <v>#N/A</v>
      </c>
      <c r="D91" s="1" t="str">
        <f ca="1">VLOOKUP(D78,OFFSET(Pairings!$E$2,($B91-1)*gamesPerRound,0,gamesPerRound,4),4,FALSE)</f>
        <v>D.02</v>
      </c>
      <c r="E91" s="1" t="e">
        <f ca="1">VLOOKUP(E78,OFFSET(Pairings!$E$2,($B91-1)*gamesPerRound,0,gamesPerRound,4),4,FALSE)</f>
        <v>#N/A</v>
      </c>
      <c r="F91" s="1" t="str">
        <f ca="1">VLOOKUP(F78,OFFSET(Pairings!$E$2,($B91-1)*gamesPerRound,0,gamesPerRound,4),4,FALSE)</f>
        <v>B.04</v>
      </c>
      <c r="G91" s="1" t="str">
        <f ca="1">VLOOKUP(G78,OFFSET(Pairings!$E$2,($B91-1)*gamesPerRound,0,gamesPerRound,4),4,FALSE)</f>
        <v>A.05</v>
      </c>
      <c r="H91" s="1" t="str">
        <f ca="1">VLOOKUP(H78,OFFSET(Pairings!$E$2,($B91-1)*gamesPerRound,0,gamesPerRound,4),4,FALSE)</f>
        <v>E.06</v>
      </c>
      <c r="I91" s="1" t="e">
        <f ca="1">VLOOKUP(I78,OFFSET(Pairings!$E$2,($B91-1)*gamesPerRound,0,gamesPerRound,4),4,FALSE)</f>
        <v>#N/A</v>
      </c>
      <c r="J91" s="1" t="e">
        <f ca="1">VLOOKUP(J78,OFFSET(Pairings!$E$2,($B91-1)*gamesPerRound,0,gamesPerRound,4),4,FALSE)</f>
        <v>#N/A</v>
      </c>
      <c r="K91" s="1" t="e">
        <f ca="1">VLOOKUP(K78,OFFSET(Pairings!$E$2,($B91-1)*gamesPerRound,0,gamesPerRound,4),4,FALSE)</f>
        <v>#N/A</v>
      </c>
      <c r="L91" s="1" t="e">
        <f ca="1">VLOOKUP(L78,OFFSET(Pairings!$E$2,($B91-1)*gamesPerRound,0,gamesPerRound,4),4,FALSE)</f>
        <v>#N/A</v>
      </c>
      <c r="M91" s="1" t="e">
        <f ca="1">VLOOKUP(M78,OFFSET(Pairings!$E$2,($B91-1)*gamesPerRound,0,gamesPerRound,4),4,FALSE)</f>
        <v>#N/A</v>
      </c>
      <c r="N91" s="1" t="str">
        <f ca="1">VLOOKUP(N78,OFFSET(Pairings!$E$2,($B91-1)*gamesPerRound,0,gamesPerRound,4),4,FALSE)</f>
        <v>D.12</v>
      </c>
      <c r="O91" s="1" t="e">
        <f ca="1">VLOOKUP(O78,OFFSET(Pairings!$E$2,($B91-1)*gamesPerRound,0,gamesPerRound,4),4,FALSE)</f>
        <v>#N/A</v>
      </c>
      <c r="P91" s="1" t="str">
        <f ca="1">VLOOKUP(P78,OFFSET(Pairings!$E$2,($B91-1)*gamesPerRound,0,gamesPerRound,4),4,FALSE)</f>
        <v>C.14</v>
      </c>
      <c r="Q91" s="1" t="str">
        <f ca="1">VLOOKUP(Q78,OFFSET(Pairings!$E$2,($B91-1)*gamesPerRound,0,gamesPerRound,4),4,FALSE)</f>
        <v>E.15</v>
      </c>
      <c r="R91" s="1" t="str">
        <f ca="1">VLOOKUP(R78,OFFSET(Pairings!$E$2,($B91-1)*gamesPerRound,0,gamesPerRound,4),4,FALSE)</f>
        <v>C.16</v>
      </c>
    </row>
    <row r="92" spans="1:19" ht="18" customHeight="1" thickBot="1" x14ac:dyDescent="0.25"/>
    <row r="93" spans="1:19" s="12" customFormat="1" ht="15.75" thickBot="1" x14ac:dyDescent="0.25">
      <c r="A93" s="12" t="s">
        <v>5</v>
      </c>
      <c r="B93" s="38">
        <f>VLOOKUP(A93,TeamLookup,2,FALSE)</f>
        <v>0</v>
      </c>
      <c r="C93" s="13" t="str">
        <f>$A93&amp;"."&amp;TEXT(C$1,"00")</f>
        <v>G.01</v>
      </c>
      <c r="D93" s="14" t="str">
        <f t="shared" ref="D93:R93" si="78">$A93&amp;"."&amp;TEXT(D$1,"00")</f>
        <v>G.02</v>
      </c>
      <c r="E93" s="14" t="str">
        <f t="shared" si="78"/>
        <v>G.03</v>
      </c>
      <c r="F93" s="14" t="str">
        <f t="shared" si="78"/>
        <v>G.04</v>
      </c>
      <c r="G93" s="14" t="str">
        <f t="shared" si="78"/>
        <v>G.05</v>
      </c>
      <c r="H93" s="14" t="str">
        <f t="shared" si="78"/>
        <v>G.06</v>
      </c>
      <c r="I93" s="14" t="str">
        <f t="shared" si="78"/>
        <v>G.07</v>
      </c>
      <c r="J93" s="14" t="str">
        <f t="shared" si="78"/>
        <v>G.08</v>
      </c>
      <c r="K93" s="14" t="str">
        <f t="shared" si="78"/>
        <v>G.09</v>
      </c>
      <c r="L93" s="14" t="str">
        <f t="shared" si="78"/>
        <v>G.10</v>
      </c>
      <c r="M93" s="14" t="str">
        <f t="shared" si="78"/>
        <v>G.11</v>
      </c>
      <c r="N93" s="15" t="str">
        <f t="shared" si="78"/>
        <v>G.12</v>
      </c>
      <c r="O93" s="15" t="str">
        <f t="shared" si="78"/>
        <v>G.13</v>
      </c>
      <c r="P93" s="15" t="str">
        <f t="shared" si="78"/>
        <v>G.14</v>
      </c>
      <c r="Q93" s="15" t="str">
        <f t="shared" si="78"/>
        <v>G.15</v>
      </c>
      <c r="R93" s="15" t="str">
        <f t="shared" si="78"/>
        <v>G.16</v>
      </c>
      <c r="S93" s="16" t="s">
        <v>110</v>
      </c>
    </row>
    <row r="94" spans="1:19" ht="9" customHeight="1" x14ac:dyDescent="0.2">
      <c r="C94" s="19" t="str">
        <f t="shared" ref="C94:N94" ca="1" si="79">IF(ISNA(C101),"B","W")</f>
        <v>B</v>
      </c>
      <c r="D94" s="20" t="str">
        <f t="shared" ca="1" si="79"/>
        <v>B</v>
      </c>
      <c r="E94" s="20" t="str">
        <f t="shared" ca="1" si="79"/>
        <v>B</v>
      </c>
      <c r="F94" s="20" t="str">
        <f t="shared" ca="1" si="79"/>
        <v>B</v>
      </c>
      <c r="G94" s="20" t="str">
        <f t="shared" ca="1" si="79"/>
        <v>B</v>
      </c>
      <c r="H94" s="20" t="str">
        <f t="shared" ca="1" si="79"/>
        <v>B</v>
      </c>
      <c r="I94" s="20" t="str">
        <f t="shared" ca="1" si="79"/>
        <v>B</v>
      </c>
      <c r="J94" s="20" t="str">
        <f t="shared" ca="1" si="79"/>
        <v>B</v>
      </c>
      <c r="K94" s="20" t="str">
        <f t="shared" ca="1" si="79"/>
        <v>B</v>
      </c>
      <c r="L94" s="20" t="str">
        <f t="shared" ca="1" si="79"/>
        <v>B</v>
      </c>
      <c r="M94" s="20" t="str">
        <f t="shared" ca="1" si="79"/>
        <v>B</v>
      </c>
      <c r="N94" s="21" t="str">
        <f t="shared" ca="1" si="79"/>
        <v>B</v>
      </c>
      <c r="O94" s="21" t="str">
        <f t="shared" ref="O94:R94" ca="1" si="80">IF(ISNA(O101),"B","W")</f>
        <v>B</v>
      </c>
      <c r="P94" s="21" t="str">
        <f t="shared" ca="1" si="80"/>
        <v>B</v>
      </c>
      <c r="Q94" s="21" t="str">
        <f t="shared" ca="1" si="80"/>
        <v>B</v>
      </c>
      <c r="R94" s="21" t="str">
        <f t="shared" ca="1" si="80"/>
        <v>B</v>
      </c>
      <c r="S94" s="6"/>
    </row>
    <row r="95" spans="1:19" x14ac:dyDescent="0.2">
      <c r="B95" s="17" t="s">
        <v>111</v>
      </c>
      <c r="C95" s="22" t="e">
        <f ca="1">IF(ISNA(C101),C102,C101)</f>
        <v>#N/A</v>
      </c>
      <c r="D95" s="23" t="e">
        <f t="shared" ref="D95:N95" ca="1" si="81">IF(ISNA(D101),D102,D101)</f>
        <v>#N/A</v>
      </c>
      <c r="E95" s="23" t="e">
        <f t="shared" ca="1" si="81"/>
        <v>#N/A</v>
      </c>
      <c r="F95" s="23" t="e">
        <f t="shared" ca="1" si="81"/>
        <v>#N/A</v>
      </c>
      <c r="G95" s="23" t="e">
        <f t="shared" ca="1" si="81"/>
        <v>#N/A</v>
      </c>
      <c r="H95" s="23" t="e">
        <f t="shared" ca="1" si="81"/>
        <v>#N/A</v>
      </c>
      <c r="I95" s="23" t="e">
        <f t="shared" ca="1" si="81"/>
        <v>#N/A</v>
      </c>
      <c r="J95" s="23" t="e">
        <f t="shared" ca="1" si="81"/>
        <v>#N/A</v>
      </c>
      <c r="K95" s="23" t="e">
        <f t="shared" ca="1" si="81"/>
        <v>#N/A</v>
      </c>
      <c r="L95" s="23" t="e">
        <f t="shared" ca="1" si="81"/>
        <v>#N/A</v>
      </c>
      <c r="M95" s="23" t="e">
        <f t="shared" ca="1" si="81"/>
        <v>#N/A</v>
      </c>
      <c r="N95" s="24" t="e">
        <f t="shared" ca="1" si="81"/>
        <v>#N/A</v>
      </c>
      <c r="O95" s="24" t="e">
        <f t="shared" ref="O95:R95" ca="1" si="82">IF(ISNA(O101),O102,O101)</f>
        <v>#N/A</v>
      </c>
      <c r="P95" s="24" t="e">
        <f t="shared" ca="1" si="82"/>
        <v>#N/A</v>
      </c>
      <c r="Q95" s="24" t="e">
        <f t="shared" ca="1" si="82"/>
        <v>#N/A</v>
      </c>
      <c r="R95" s="24" t="e">
        <f t="shared" ca="1" si="82"/>
        <v>#N/A</v>
      </c>
      <c r="S95" s="11"/>
    </row>
    <row r="96" spans="1:19" ht="9" customHeight="1" x14ac:dyDescent="0.2">
      <c r="C96" s="25" t="str">
        <f t="shared" ref="C96:N96" ca="1" si="83">IF(ISNA(C103),"B","W")</f>
        <v>B</v>
      </c>
      <c r="D96" s="26" t="str">
        <f t="shared" ca="1" si="83"/>
        <v>B</v>
      </c>
      <c r="E96" s="26" t="str">
        <f t="shared" ca="1" si="83"/>
        <v>B</v>
      </c>
      <c r="F96" s="26" t="str">
        <f t="shared" ca="1" si="83"/>
        <v>B</v>
      </c>
      <c r="G96" s="26" t="str">
        <f t="shared" ca="1" si="83"/>
        <v>B</v>
      </c>
      <c r="H96" s="26" t="str">
        <f t="shared" ca="1" si="83"/>
        <v>B</v>
      </c>
      <c r="I96" s="26" t="str">
        <f t="shared" ca="1" si="83"/>
        <v>B</v>
      </c>
      <c r="J96" s="26" t="str">
        <f t="shared" ca="1" si="83"/>
        <v>B</v>
      </c>
      <c r="K96" s="26" t="str">
        <f t="shared" ca="1" si="83"/>
        <v>B</v>
      </c>
      <c r="L96" s="26" t="str">
        <f t="shared" ca="1" si="83"/>
        <v>B</v>
      </c>
      <c r="M96" s="26" t="str">
        <f t="shared" ca="1" si="83"/>
        <v>B</v>
      </c>
      <c r="N96" s="27" t="str">
        <f t="shared" ca="1" si="83"/>
        <v>B</v>
      </c>
      <c r="O96" s="27" t="str">
        <f t="shared" ref="O96:R96" ca="1" si="84">IF(ISNA(O103),"B","W")</f>
        <v>B</v>
      </c>
      <c r="P96" s="27" t="str">
        <f t="shared" ca="1" si="84"/>
        <v>B</v>
      </c>
      <c r="Q96" s="27" t="str">
        <f t="shared" ca="1" si="84"/>
        <v>B</v>
      </c>
      <c r="R96" s="27" t="str">
        <f t="shared" ca="1" si="84"/>
        <v>B</v>
      </c>
      <c r="S96" s="6"/>
    </row>
    <row r="97" spans="1:19" x14ac:dyDescent="0.2">
      <c r="B97" s="17" t="s">
        <v>112</v>
      </c>
      <c r="C97" s="22" t="e">
        <f ca="1">IF(ISNA(C103),C104,C103)</f>
        <v>#N/A</v>
      </c>
      <c r="D97" s="23" t="e">
        <f t="shared" ref="D97:N97" ca="1" si="85">IF(ISNA(D103),D104,D103)</f>
        <v>#N/A</v>
      </c>
      <c r="E97" s="23" t="e">
        <f t="shared" ca="1" si="85"/>
        <v>#N/A</v>
      </c>
      <c r="F97" s="23" t="e">
        <f t="shared" ca="1" si="85"/>
        <v>#N/A</v>
      </c>
      <c r="G97" s="23" t="e">
        <f t="shared" ca="1" si="85"/>
        <v>#N/A</v>
      </c>
      <c r="H97" s="23" t="e">
        <f t="shared" ca="1" si="85"/>
        <v>#N/A</v>
      </c>
      <c r="I97" s="23" t="e">
        <f t="shared" ca="1" si="85"/>
        <v>#N/A</v>
      </c>
      <c r="J97" s="23" t="e">
        <f t="shared" ca="1" si="85"/>
        <v>#N/A</v>
      </c>
      <c r="K97" s="23" t="e">
        <f t="shared" ca="1" si="85"/>
        <v>#N/A</v>
      </c>
      <c r="L97" s="23" t="e">
        <f t="shared" ca="1" si="85"/>
        <v>#N/A</v>
      </c>
      <c r="M97" s="23" t="e">
        <f t="shared" ca="1" si="85"/>
        <v>#N/A</v>
      </c>
      <c r="N97" s="24" t="e">
        <f t="shared" ca="1" si="85"/>
        <v>#N/A</v>
      </c>
      <c r="O97" s="24" t="e">
        <f t="shared" ref="O97:R97" ca="1" si="86">IF(ISNA(O103),O104,O103)</f>
        <v>#N/A</v>
      </c>
      <c r="P97" s="24" t="e">
        <f t="shared" ca="1" si="86"/>
        <v>#N/A</v>
      </c>
      <c r="Q97" s="24" t="e">
        <f t="shared" ca="1" si="86"/>
        <v>#N/A</v>
      </c>
      <c r="R97" s="24" t="e">
        <f t="shared" ca="1" si="86"/>
        <v>#N/A</v>
      </c>
      <c r="S97" s="11"/>
    </row>
    <row r="98" spans="1:19" ht="9" customHeight="1" x14ac:dyDescent="0.2">
      <c r="C98" s="25" t="str">
        <f t="shared" ref="C98:N98" ca="1" si="87">IF(ISNA(C105),"B","W")</f>
        <v>B</v>
      </c>
      <c r="D98" s="26" t="str">
        <f t="shared" ca="1" si="87"/>
        <v>B</v>
      </c>
      <c r="E98" s="26" t="str">
        <f t="shared" ca="1" si="87"/>
        <v>B</v>
      </c>
      <c r="F98" s="26" t="str">
        <f t="shared" ca="1" si="87"/>
        <v>B</v>
      </c>
      <c r="G98" s="26" t="str">
        <f t="shared" ca="1" si="87"/>
        <v>B</v>
      </c>
      <c r="H98" s="26" t="str">
        <f t="shared" ca="1" si="87"/>
        <v>B</v>
      </c>
      <c r="I98" s="26" t="str">
        <f t="shared" ca="1" si="87"/>
        <v>B</v>
      </c>
      <c r="J98" s="26" t="str">
        <f t="shared" ca="1" si="87"/>
        <v>B</v>
      </c>
      <c r="K98" s="26" t="str">
        <f t="shared" ca="1" si="87"/>
        <v>B</v>
      </c>
      <c r="L98" s="26" t="str">
        <f t="shared" ca="1" si="87"/>
        <v>B</v>
      </c>
      <c r="M98" s="26" t="str">
        <f t="shared" ca="1" si="87"/>
        <v>B</v>
      </c>
      <c r="N98" s="27" t="str">
        <f t="shared" ca="1" si="87"/>
        <v>B</v>
      </c>
      <c r="O98" s="27" t="str">
        <f t="shared" ref="O98:R98" ca="1" si="88">IF(ISNA(O105),"B","W")</f>
        <v>B</v>
      </c>
      <c r="P98" s="27" t="str">
        <f t="shared" ca="1" si="88"/>
        <v>B</v>
      </c>
      <c r="Q98" s="27" t="str">
        <f t="shared" ca="1" si="88"/>
        <v>B</v>
      </c>
      <c r="R98" s="27" t="str">
        <f t="shared" ca="1" si="88"/>
        <v>B</v>
      </c>
      <c r="S98" s="6"/>
    </row>
    <row r="99" spans="1:19" ht="15.75" thickBot="1" x14ac:dyDescent="0.25">
      <c r="B99" s="17" t="s">
        <v>113</v>
      </c>
      <c r="C99" s="28" t="e">
        <f ca="1">IF(ISNA(C105),C106,C105)</f>
        <v>#N/A</v>
      </c>
      <c r="D99" s="29" t="e">
        <f t="shared" ref="D99:N99" ca="1" si="89">IF(ISNA(D105),D106,D105)</f>
        <v>#N/A</v>
      </c>
      <c r="E99" s="29" t="e">
        <f t="shared" ca="1" si="89"/>
        <v>#N/A</v>
      </c>
      <c r="F99" s="29" t="e">
        <f t="shared" ca="1" si="89"/>
        <v>#N/A</v>
      </c>
      <c r="G99" s="29" t="e">
        <f t="shared" ca="1" si="89"/>
        <v>#N/A</v>
      </c>
      <c r="H99" s="29" t="e">
        <f t="shared" ca="1" si="89"/>
        <v>#N/A</v>
      </c>
      <c r="I99" s="29" t="e">
        <f t="shared" ca="1" si="89"/>
        <v>#N/A</v>
      </c>
      <c r="J99" s="29" t="e">
        <f t="shared" ca="1" si="89"/>
        <v>#N/A</v>
      </c>
      <c r="K99" s="29" t="e">
        <f t="shared" ca="1" si="89"/>
        <v>#N/A</v>
      </c>
      <c r="L99" s="29" t="e">
        <f t="shared" ca="1" si="89"/>
        <v>#N/A</v>
      </c>
      <c r="M99" s="29" t="e">
        <f t="shared" ca="1" si="89"/>
        <v>#N/A</v>
      </c>
      <c r="N99" s="30" t="e">
        <f t="shared" ca="1" si="89"/>
        <v>#N/A</v>
      </c>
      <c r="O99" s="30" t="e">
        <f t="shared" ref="O99:R99" ca="1" si="90">IF(ISNA(O105),O106,O105)</f>
        <v>#N/A</v>
      </c>
      <c r="P99" s="30" t="e">
        <f t="shared" ca="1" si="90"/>
        <v>#N/A</v>
      </c>
      <c r="Q99" s="30" t="e">
        <f t="shared" ca="1" si="90"/>
        <v>#N/A</v>
      </c>
      <c r="R99" s="30" t="e">
        <f t="shared" ca="1" si="90"/>
        <v>#N/A</v>
      </c>
      <c r="S99" s="7"/>
    </row>
    <row r="100" spans="1:19" ht="18" customHeight="1" thickBot="1" x14ac:dyDescent="0.25">
      <c r="B100" s="17" t="s">
        <v>110</v>
      </c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10"/>
      <c r="O100" s="10"/>
      <c r="P100" s="10"/>
      <c r="Q100" s="10"/>
      <c r="R100" s="10"/>
      <c r="S100" s="5"/>
    </row>
    <row r="101" spans="1:19" ht="15.75" hidden="1" customHeight="1" x14ac:dyDescent="0.2">
      <c r="B101" s="17">
        <v>1</v>
      </c>
      <c r="C101" s="1" t="e">
        <f ca="1">VLOOKUP(C93,OFFSET(Pairings!$D$2,($B101-1)*gamesPerRound,0,gamesPerRound,2),2,FALSE)</f>
        <v>#N/A</v>
      </c>
      <c r="D101" s="1" t="e">
        <f ca="1">VLOOKUP(D93,OFFSET(Pairings!$D$2,($B101-1)*gamesPerRound,0,gamesPerRound,2),2,FALSE)</f>
        <v>#N/A</v>
      </c>
      <c r="E101" s="1" t="e">
        <f ca="1">VLOOKUP(E93,OFFSET(Pairings!$D$2,($B101-1)*gamesPerRound,0,gamesPerRound,2),2,FALSE)</f>
        <v>#N/A</v>
      </c>
      <c r="F101" s="1" t="e">
        <f ca="1">VLOOKUP(F93,OFFSET(Pairings!$D$2,($B101-1)*gamesPerRound,0,gamesPerRound,2),2,FALSE)</f>
        <v>#N/A</v>
      </c>
      <c r="G101" s="1" t="e">
        <f ca="1">VLOOKUP(G93,OFFSET(Pairings!$D$2,($B101-1)*gamesPerRound,0,gamesPerRound,2),2,FALSE)</f>
        <v>#N/A</v>
      </c>
      <c r="H101" s="1" t="e">
        <f ca="1">VLOOKUP(H93,OFFSET(Pairings!$D$2,($B101-1)*gamesPerRound,0,gamesPerRound,2),2,FALSE)</f>
        <v>#N/A</v>
      </c>
      <c r="I101" s="1" t="e">
        <f ca="1">VLOOKUP(I93,OFFSET(Pairings!$D$2,($B101-1)*gamesPerRound,0,gamesPerRound,2),2,FALSE)</f>
        <v>#N/A</v>
      </c>
      <c r="J101" s="1" t="e">
        <f ca="1">VLOOKUP(J93,OFFSET(Pairings!$D$2,($B101-1)*gamesPerRound,0,gamesPerRound,2),2,FALSE)</f>
        <v>#N/A</v>
      </c>
      <c r="K101" s="1" t="e">
        <f ca="1">VLOOKUP(K93,OFFSET(Pairings!$D$2,($B101-1)*gamesPerRound,0,gamesPerRound,2),2,FALSE)</f>
        <v>#N/A</v>
      </c>
      <c r="L101" s="1" t="e">
        <f ca="1">VLOOKUP(L93,OFFSET(Pairings!$D$2,($B101-1)*gamesPerRound,0,gamesPerRound,2),2,FALSE)</f>
        <v>#N/A</v>
      </c>
      <c r="M101" s="1" t="e">
        <f ca="1">VLOOKUP(M93,OFFSET(Pairings!$D$2,($B101-1)*gamesPerRound,0,gamesPerRound,2),2,FALSE)</f>
        <v>#N/A</v>
      </c>
      <c r="N101" s="1" t="e">
        <f ca="1">VLOOKUP(N93,OFFSET(Pairings!$D$2,($B101-1)*gamesPerRound,0,gamesPerRound,2),2,FALSE)</f>
        <v>#N/A</v>
      </c>
      <c r="O101" s="1" t="e">
        <f ca="1">VLOOKUP(O93,OFFSET(Pairings!$D$2,($B101-1)*gamesPerRound,0,gamesPerRound,2),2,FALSE)</f>
        <v>#N/A</v>
      </c>
      <c r="P101" s="1" t="e">
        <f ca="1">VLOOKUP(P93,OFFSET(Pairings!$D$2,($B101-1)*gamesPerRound,0,gamesPerRound,2),2,FALSE)</f>
        <v>#N/A</v>
      </c>
      <c r="Q101" s="1" t="e">
        <f ca="1">VLOOKUP(Q93,OFFSET(Pairings!$D$2,($B101-1)*gamesPerRound,0,gamesPerRound,2),2,FALSE)</f>
        <v>#N/A</v>
      </c>
      <c r="R101" s="1" t="e">
        <f ca="1">VLOOKUP(R93,OFFSET(Pairings!$D$2,($B101-1)*gamesPerRound,0,gamesPerRound,2),2,FALSE)</f>
        <v>#N/A</v>
      </c>
    </row>
    <row r="102" spans="1:19" ht="15.75" hidden="1" customHeight="1" x14ac:dyDescent="0.2">
      <c r="B102" s="17">
        <v>1</v>
      </c>
      <c r="C102" s="1" t="e">
        <f ca="1">VLOOKUP(C93,OFFSET(Pairings!$E$2,($B102-1)*gamesPerRound,0,gamesPerRound,4),4,FALSE)</f>
        <v>#N/A</v>
      </c>
      <c r="D102" s="1" t="e">
        <f ca="1">VLOOKUP(D93,OFFSET(Pairings!$E$2,($B102-1)*gamesPerRound,0,gamesPerRound,4),4,FALSE)</f>
        <v>#N/A</v>
      </c>
      <c r="E102" s="1" t="e">
        <f ca="1">VLOOKUP(E93,OFFSET(Pairings!$E$2,($B102-1)*gamesPerRound,0,gamesPerRound,4),4,FALSE)</f>
        <v>#N/A</v>
      </c>
      <c r="F102" s="1" t="e">
        <f ca="1">VLOOKUP(F93,OFFSET(Pairings!$E$2,($B102-1)*gamesPerRound,0,gamesPerRound,4),4,FALSE)</f>
        <v>#N/A</v>
      </c>
      <c r="G102" s="1" t="e">
        <f ca="1">VLOOKUP(G93,OFFSET(Pairings!$E$2,($B102-1)*gamesPerRound,0,gamesPerRound,4),4,FALSE)</f>
        <v>#N/A</v>
      </c>
      <c r="H102" s="1" t="e">
        <f ca="1">VLOOKUP(H93,OFFSET(Pairings!$E$2,($B102-1)*gamesPerRound,0,gamesPerRound,4),4,FALSE)</f>
        <v>#N/A</v>
      </c>
      <c r="I102" s="1" t="e">
        <f ca="1">VLOOKUP(I93,OFFSET(Pairings!$E$2,($B102-1)*gamesPerRound,0,gamesPerRound,4),4,FALSE)</f>
        <v>#N/A</v>
      </c>
      <c r="J102" s="1" t="e">
        <f ca="1">VLOOKUP(J93,OFFSET(Pairings!$E$2,($B102-1)*gamesPerRound,0,gamesPerRound,4),4,FALSE)</f>
        <v>#N/A</v>
      </c>
      <c r="K102" s="1" t="e">
        <f ca="1">VLOOKUP(K93,OFFSET(Pairings!$E$2,($B102-1)*gamesPerRound,0,gamesPerRound,4),4,FALSE)</f>
        <v>#N/A</v>
      </c>
      <c r="L102" s="1" t="e">
        <f ca="1">VLOOKUP(L93,OFFSET(Pairings!$E$2,($B102-1)*gamesPerRound,0,gamesPerRound,4),4,FALSE)</f>
        <v>#N/A</v>
      </c>
      <c r="M102" s="1" t="e">
        <f ca="1">VLOOKUP(M93,OFFSET(Pairings!$E$2,($B102-1)*gamesPerRound,0,gamesPerRound,4),4,FALSE)</f>
        <v>#N/A</v>
      </c>
      <c r="N102" s="1" t="e">
        <f ca="1">VLOOKUP(N93,OFFSET(Pairings!$E$2,($B102-1)*gamesPerRound,0,gamesPerRound,4),4,FALSE)</f>
        <v>#N/A</v>
      </c>
      <c r="O102" s="1" t="e">
        <f ca="1">VLOOKUP(O93,OFFSET(Pairings!$E$2,($B102-1)*gamesPerRound,0,gamesPerRound,4),4,FALSE)</f>
        <v>#N/A</v>
      </c>
      <c r="P102" s="1" t="e">
        <f ca="1">VLOOKUP(P93,OFFSET(Pairings!$E$2,($B102-1)*gamesPerRound,0,gamesPerRound,4),4,FALSE)</f>
        <v>#N/A</v>
      </c>
      <c r="Q102" s="1" t="e">
        <f ca="1">VLOOKUP(Q93,OFFSET(Pairings!$E$2,($B102-1)*gamesPerRound,0,gamesPerRound,4),4,FALSE)</f>
        <v>#N/A</v>
      </c>
      <c r="R102" s="1" t="e">
        <f ca="1">VLOOKUP(R93,OFFSET(Pairings!$E$2,($B102-1)*gamesPerRound,0,gamesPerRound,4),4,FALSE)</f>
        <v>#N/A</v>
      </c>
    </row>
    <row r="103" spans="1:19" ht="15.75" hidden="1" customHeight="1" x14ac:dyDescent="0.2">
      <c r="B103" s="17">
        <v>2</v>
      </c>
      <c r="C103" s="1" t="e">
        <f ca="1">VLOOKUP(C93,OFFSET(Pairings!$D$2,($B103-1)*gamesPerRound,0,gamesPerRound,2),2,FALSE)</f>
        <v>#N/A</v>
      </c>
      <c r="D103" s="1" t="e">
        <f ca="1">VLOOKUP(D93,OFFSET(Pairings!$D$2,($B103-1)*gamesPerRound,0,gamesPerRound,2),2,FALSE)</f>
        <v>#N/A</v>
      </c>
      <c r="E103" s="1" t="e">
        <f ca="1">VLOOKUP(E93,OFFSET(Pairings!$D$2,($B103-1)*gamesPerRound,0,gamesPerRound,2),2,FALSE)</f>
        <v>#N/A</v>
      </c>
      <c r="F103" s="1" t="e">
        <f ca="1">VLOOKUP(F93,OFFSET(Pairings!$D$2,($B103-1)*gamesPerRound,0,gamesPerRound,2),2,FALSE)</f>
        <v>#N/A</v>
      </c>
      <c r="G103" s="1" t="e">
        <f ca="1">VLOOKUP(G93,OFFSET(Pairings!$D$2,($B103-1)*gamesPerRound,0,gamesPerRound,2),2,FALSE)</f>
        <v>#N/A</v>
      </c>
      <c r="H103" s="1" t="e">
        <f ca="1">VLOOKUP(H93,OFFSET(Pairings!$D$2,($B103-1)*gamesPerRound,0,gamesPerRound,2),2,FALSE)</f>
        <v>#N/A</v>
      </c>
      <c r="I103" s="1" t="e">
        <f ca="1">VLOOKUP(I93,OFFSET(Pairings!$D$2,($B103-1)*gamesPerRound,0,gamesPerRound,2),2,FALSE)</f>
        <v>#N/A</v>
      </c>
      <c r="J103" s="1" t="e">
        <f ca="1">VLOOKUP(J93,OFFSET(Pairings!$D$2,($B103-1)*gamesPerRound,0,gamesPerRound,2),2,FALSE)</f>
        <v>#N/A</v>
      </c>
      <c r="K103" s="1" t="e">
        <f ca="1">VLOOKUP(K93,OFFSET(Pairings!$D$2,($B103-1)*gamesPerRound,0,gamesPerRound,2),2,FALSE)</f>
        <v>#N/A</v>
      </c>
      <c r="L103" s="1" t="e">
        <f ca="1">VLOOKUP(L93,OFFSET(Pairings!$D$2,($B103-1)*gamesPerRound,0,gamesPerRound,2),2,FALSE)</f>
        <v>#N/A</v>
      </c>
      <c r="M103" s="1" t="e">
        <f ca="1">VLOOKUP(M93,OFFSET(Pairings!$D$2,($B103-1)*gamesPerRound,0,gamesPerRound,2),2,FALSE)</f>
        <v>#N/A</v>
      </c>
      <c r="N103" s="1" t="e">
        <f ca="1">VLOOKUP(N93,OFFSET(Pairings!$D$2,($B103-1)*gamesPerRound,0,gamesPerRound,2),2,FALSE)</f>
        <v>#N/A</v>
      </c>
      <c r="O103" s="1" t="e">
        <f ca="1">VLOOKUP(O93,OFFSET(Pairings!$D$2,($B103-1)*gamesPerRound,0,gamesPerRound,2),2,FALSE)</f>
        <v>#N/A</v>
      </c>
      <c r="P103" s="1" t="e">
        <f ca="1">VLOOKUP(P93,OFFSET(Pairings!$D$2,($B103-1)*gamesPerRound,0,gamesPerRound,2),2,FALSE)</f>
        <v>#N/A</v>
      </c>
      <c r="Q103" s="1" t="e">
        <f ca="1">VLOOKUP(Q93,OFFSET(Pairings!$D$2,($B103-1)*gamesPerRound,0,gamesPerRound,2),2,FALSE)</f>
        <v>#N/A</v>
      </c>
      <c r="R103" s="1" t="e">
        <f ca="1">VLOOKUP(R93,OFFSET(Pairings!$D$2,($B103-1)*gamesPerRound,0,gamesPerRound,2),2,FALSE)</f>
        <v>#N/A</v>
      </c>
    </row>
    <row r="104" spans="1:19" ht="15.75" hidden="1" customHeight="1" x14ac:dyDescent="0.2">
      <c r="B104" s="17">
        <v>2</v>
      </c>
      <c r="C104" s="1" t="e">
        <f ca="1">VLOOKUP(C93,OFFSET(Pairings!$E$2,($B104-1)*gamesPerRound,0,gamesPerRound,4),4,FALSE)</f>
        <v>#N/A</v>
      </c>
      <c r="D104" s="1" t="e">
        <f ca="1">VLOOKUP(D93,OFFSET(Pairings!$E$2,($B104-1)*gamesPerRound,0,gamesPerRound,4),4,FALSE)</f>
        <v>#N/A</v>
      </c>
      <c r="E104" s="1" t="e">
        <f ca="1">VLOOKUP(E93,OFFSET(Pairings!$E$2,($B104-1)*gamesPerRound,0,gamesPerRound,4),4,FALSE)</f>
        <v>#N/A</v>
      </c>
      <c r="F104" s="1" t="e">
        <f ca="1">VLOOKUP(F93,OFFSET(Pairings!$E$2,($B104-1)*gamesPerRound,0,gamesPerRound,4),4,FALSE)</f>
        <v>#N/A</v>
      </c>
      <c r="G104" s="1" t="e">
        <f ca="1">VLOOKUP(G93,OFFSET(Pairings!$E$2,($B104-1)*gamesPerRound,0,gamesPerRound,4),4,FALSE)</f>
        <v>#N/A</v>
      </c>
      <c r="H104" s="1" t="e">
        <f ca="1">VLOOKUP(H93,OFFSET(Pairings!$E$2,($B104-1)*gamesPerRound,0,gamesPerRound,4),4,FALSE)</f>
        <v>#N/A</v>
      </c>
      <c r="I104" s="1" t="e">
        <f ca="1">VLOOKUP(I93,OFFSET(Pairings!$E$2,($B104-1)*gamesPerRound,0,gamesPerRound,4),4,FALSE)</f>
        <v>#N/A</v>
      </c>
      <c r="J104" s="1" t="e">
        <f ca="1">VLOOKUP(J93,OFFSET(Pairings!$E$2,($B104-1)*gamesPerRound,0,gamesPerRound,4),4,FALSE)</f>
        <v>#N/A</v>
      </c>
      <c r="K104" s="1" t="e">
        <f ca="1">VLOOKUP(K93,OFFSET(Pairings!$E$2,($B104-1)*gamesPerRound,0,gamesPerRound,4),4,FALSE)</f>
        <v>#N/A</v>
      </c>
      <c r="L104" s="1" t="e">
        <f ca="1">VLOOKUP(L93,OFFSET(Pairings!$E$2,($B104-1)*gamesPerRound,0,gamesPerRound,4),4,FALSE)</f>
        <v>#N/A</v>
      </c>
      <c r="M104" s="1" t="e">
        <f ca="1">VLOOKUP(M93,OFFSET(Pairings!$E$2,($B104-1)*gamesPerRound,0,gamesPerRound,4),4,FALSE)</f>
        <v>#N/A</v>
      </c>
      <c r="N104" s="1" t="e">
        <f ca="1">VLOOKUP(N93,OFFSET(Pairings!$E$2,($B104-1)*gamesPerRound,0,gamesPerRound,4),4,FALSE)</f>
        <v>#N/A</v>
      </c>
      <c r="O104" s="1" t="e">
        <f ca="1">VLOOKUP(O93,OFFSET(Pairings!$E$2,($B104-1)*gamesPerRound,0,gamesPerRound,4),4,FALSE)</f>
        <v>#N/A</v>
      </c>
      <c r="P104" s="1" t="e">
        <f ca="1">VLOOKUP(P93,OFFSET(Pairings!$E$2,($B104-1)*gamesPerRound,0,gamesPerRound,4),4,FALSE)</f>
        <v>#N/A</v>
      </c>
      <c r="Q104" s="1" t="e">
        <f ca="1">VLOOKUP(Q93,OFFSET(Pairings!$E$2,($B104-1)*gamesPerRound,0,gamesPerRound,4),4,FALSE)</f>
        <v>#N/A</v>
      </c>
      <c r="R104" s="1" t="e">
        <f ca="1">VLOOKUP(R93,OFFSET(Pairings!$E$2,($B104-1)*gamesPerRound,0,gamesPerRound,4),4,FALSE)</f>
        <v>#N/A</v>
      </c>
    </row>
    <row r="105" spans="1:19" ht="15.6" hidden="1" customHeight="1" x14ac:dyDescent="0.2">
      <c r="B105" s="17">
        <v>3</v>
      </c>
      <c r="C105" s="1" t="e">
        <f ca="1">VLOOKUP(C93,OFFSET(Pairings!$D$2,($B105-1)*gamesPerRound,0,gamesPerRound,2),2,FALSE)</f>
        <v>#N/A</v>
      </c>
      <c r="D105" s="1" t="e">
        <f ca="1">VLOOKUP(D93,OFFSET(Pairings!$D$2,($B105-1)*gamesPerRound,0,gamesPerRound,2),2,FALSE)</f>
        <v>#N/A</v>
      </c>
      <c r="E105" s="1" t="e">
        <f ca="1">VLOOKUP(E93,OFFSET(Pairings!$D$2,($B105-1)*gamesPerRound,0,gamesPerRound,2),2,FALSE)</f>
        <v>#N/A</v>
      </c>
      <c r="F105" s="1" t="e">
        <f ca="1">VLOOKUP(F93,OFFSET(Pairings!$D$2,($B105-1)*gamesPerRound,0,gamesPerRound,2),2,FALSE)</f>
        <v>#N/A</v>
      </c>
      <c r="G105" s="1" t="e">
        <f ca="1">VLOOKUP(G93,OFFSET(Pairings!$D$2,($B105-1)*gamesPerRound,0,gamesPerRound,2),2,FALSE)</f>
        <v>#N/A</v>
      </c>
      <c r="H105" s="1" t="e">
        <f ca="1">VLOOKUP(H93,OFFSET(Pairings!$D$2,($B105-1)*gamesPerRound,0,gamesPerRound,2),2,FALSE)</f>
        <v>#N/A</v>
      </c>
      <c r="I105" s="1" t="e">
        <f ca="1">VLOOKUP(I93,OFFSET(Pairings!$D$2,($B105-1)*gamesPerRound,0,gamesPerRound,2),2,FALSE)</f>
        <v>#N/A</v>
      </c>
      <c r="J105" s="1" t="e">
        <f ca="1">VLOOKUP(J93,OFFSET(Pairings!$D$2,($B105-1)*gamesPerRound,0,gamesPerRound,2),2,FALSE)</f>
        <v>#N/A</v>
      </c>
      <c r="K105" s="1" t="e">
        <f ca="1">VLOOKUP(K93,OFFSET(Pairings!$D$2,($B105-1)*gamesPerRound,0,gamesPerRound,2),2,FALSE)</f>
        <v>#N/A</v>
      </c>
      <c r="L105" s="1" t="e">
        <f ca="1">VLOOKUP(L93,OFFSET(Pairings!$D$2,($B105-1)*gamesPerRound,0,gamesPerRound,2),2,FALSE)</f>
        <v>#N/A</v>
      </c>
      <c r="M105" s="1" t="e">
        <f ca="1">VLOOKUP(M93,OFFSET(Pairings!$D$2,($B105-1)*gamesPerRound,0,gamesPerRound,2),2,FALSE)</f>
        <v>#N/A</v>
      </c>
      <c r="N105" s="1" t="e">
        <f ca="1">VLOOKUP(N93,OFFSET(Pairings!$D$2,($B105-1)*gamesPerRound,0,gamesPerRound,2),2,FALSE)</f>
        <v>#N/A</v>
      </c>
      <c r="O105" s="1" t="e">
        <f ca="1">VLOOKUP(O93,OFFSET(Pairings!$D$2,($B105-1)*gamesPerRound,0,gamesPerRound,2),2,FALSE)</f>
        <v>#N/A</v>
      </c>
      <c r="P105" s="1" t="e">
        <f ca="1">VLOOKUP(P93,OFFSET(Pairings!$D$2,($B105-1)*gamesPerRound,0,gamesPerRound,2),2,FALSE)</f>
        <v>#N/A</v>
      </c>
      <c r="Q105" s="1" t="e">
        <f ca="1">VLOOKUP(Q93,OFFSET(Pairings!$D$2,($B105-1)*gamesPerRound,0,gamesPerRound,2),2,FALSE)</f>
        <v>#N/A</v>
      </c>
      <c r="R105" s="1" t="e">
        <f ca="1">VLOOKUP(R93,OFFSET(Pairings!$D$2,($B105-1)*gamesPerRound,0,gamesPerRound,2),2,FALSE)</f>
        <v>#N/A</v>
      </c>
    </row>
    <row r="106" spans="1:19" ht="15.6" hidden="1" customHeight="1" x14ac:dyDescent="0.2">
      <c r="B106" s="17">
        <v>3</v>
      </c>
      <c r="C106" s="1" t="e">
        <f ca="1">VLOOKUP(C93,OFFSET(Pairings!$E$2,($B106-1)*gamesPerRound,0,gamesPerRound,4),4,FALSE)</f>
        <v>#N/A</v>
      </c>
      <c r="D106" s="1" t="e">
        <f ca="1">VLOOKUP(D93,OFFSET(Pairings!$E$2,($B106-1)*gamesPerRound,0,gamesPerRound,4),4,FALSE)</f>
        <v>#N/A</v>
      </c>
      <c r="E106" s="1" t="e">
        <f ca="1">VLOOKUP(E93,OFFSET(Pairings!$E$2,($B106-1)*gamesPerRound,0,gamesPerRound,4),4,FALSE)</f>
        <v>#N/A</v>
      </c>
      <c r="F106" s="1" t="e">
        <f ca="1">VLOOKUP(F93,OFFSET(Pairings!$E$2,($B106-1)*gamesPerRound,0,gamesPerRound,4),4,FALSE)</f>
        <v>#N/A</v>
      </c>
      <c r="G106" s="1" t="e">
        <f ca="1">VLOOKUP(G93,OFFSET(Pairings!$E$2,($B106-1)*gamesPerRound,0,gamesPerRound,4),4,FALSE)</f>
        <v>#N/A</v>
      </c>
      <c r="H106" s="1" t="e">
        <f ca="1">VLOOKUP(H93,OFFSET(Pairings!$E$2,($B106-1)*gamesPerRound,0,gamesPerRound,4),4,FALSE)</f>
        <v>#N/A</v>
      </c>
      <c r="I106" s="1" t="e">
        <f ca="1">VLOOKUP(I93,OFFSET(Pairings!$E$2,($B106-1)*gamesPerRound,0,gamesPerRound,4),4,FALSE)</f>
        <v>#N/A</v>
      </c>
      <c r="J106" s="1" t="e">
        <f ca="1">VLOOKUP(J93,OFFSET(Pairings!$E$2,($B106-1)*gamesPerRound,0,gamesPerRound,4),4,FALSE)</f>
        <v>#N/A</v>
      </c>
      <c r="K106" s="1" t="e">
        <f ca="1">VLOOKUP(K93,OFFSET(Pairings!$E$2,($B106-1)*gamesPerRound,0,gamesPerRound,4),4,FALSE)</f>
        <v>#N/A</v>
      </c>
      <c r="L106" s="1" t="e">
        <f ca="1">VLOOKUP(L93,OFFSET(Pairings!$E$2,($B106-1)*gamesPerRound,0,gamesPerRound,4),4,FALSE)</f>
        <v>#N/A</v>
      </c>
      <c r="M106" s="1" t="e">
        <f ca="1">VLOOKUP(M93,OFFSET(Pairings!$E$2,($B106-1)*gamesPerRound,0,gamesPerRound,4),4,FALSE)</f>
        <v>#N/A</v>
      </c>
      <c r="N106" s="1" t="e">
        <f ca="1">VLOOKUP(N93,OFFSET(Pairings!$E$2,($B106-1)*gamesPerRound,0,gamesPerRound,4),4,FALSE)</f>
        <v>#N/A</v>
      </c>
      <c r="O106" s="1" t="e">
        <f ca="1">VLOOKUP(O93,OFFSET(Pairings!$E$2,($B106-1)*gamesPerRound,0,gamesPerRound,4),4,FALSE)</f>
        <v>#N/A</v>
      </c>
      <c r="P106" s="1" t="e">
        <f ca="1">VLOOKUP(P93,OFFSET(Pairings!$E$2,($B106-1)*gamesPerRound,0,gamesPerRound,4),4,FALSE)</f>
        <v>#N/A</v>
      </c>
      <c r="Q106" s="1" t="e">
        <f ca="1">VLOOKUP(Q93,OFFSET(Pairings!$E$2,($B106-1)*gamesPerRound,0,gamesPerRound,4),4,FALSE)</f>
        <v>#N/A</v>
      </c>
      <c r="R106" s="1" t="e">
        <f ca="1">VLOOKUP(R93,OFFSET(Pairings!$E$2,($B106-1)*gamesPerRound,0,gamesPerRound,4),4,FALSE)</f>
        <v>#N/A</v>
      </c>
    </row>
    <row r="107" spans="1:19" ht="18" customHeight="1" thickBot="1" x14ac:dyDescent="0.25"/>
    <row r="108" spans="1:19" s="12" customFormat="1" ht="15.75" thickBot="1" x14ac:dyDescent="0.25">
      <c r="A108" s="12" t="s">
        <v>11</v>
      </c>
      <c r="B108" s="38">
        <f>VLOOKUP(A108,TeamLookup,2,FALSE)</f>
        <v>0</v>
      </c>
      <c r="C108" s="13" t="str">
        <f>$A108&amp;"."&amp;TEXT(C$1,"00")</f>
        <v>H.01</v>
      </c>
      <c r="D108" s="14" t="str">
        <f t="shared" ref="D108:R108" si="91">$A108&amp;"."&amp;TEXT(D$1,"00")</f>
        <v>H.02</v>
      </c>
      <c r="E108" s="14" t="str">
        <f t="shared" si="91"/>
        <v>H.03</v>
      </c>
      <c r="F108" s="14" t="str">
        <f t="shared" si="91"/>
        <v>H.04</v>
      </c>
      <c r="G108" s="14" t="str">
        <f t="shared" si="91"/>
        <v>H.05</v>
      </c>
      <c r="H108" s="14" t="str">
        <f t="shared" si="91"/>
        <v>H.06</v>
      </c>
      <c r="I108" s="14" t="str">
        <f t="shared" si="91"/>
        <v>H.07</v>
      </c>
      <c r="J108" s="14" t="str">
        <f t="shared" si="91"/>
        <v>H.08</v>
      </c>
      <c r="K108" s="14" t="str">
        <f t="shared" si="91"/>
        <v>H.09</v>
      </c>
      <c r="L108" s="14" t="str">
        <f t="shared" si="91"/>
        <v>H.10</v>
      </c>
      <c r="M108" s="14" t="str">
        <f t="shared" si="91"/>
        <v>H.11</v>
      </c>
      <c r="N108" s="15" t="str">
        <f t="shared" si="91"/>
        <v>H.12</v>
      </c>
      <c r="O108" s="15" t="str">
        <f t="shared" si="91"/>
        <v>H.13</v>
      </c>
      <c r="P108" s="15" t="str">
        <f t="shared" si="91"/>
        <v>H.14</v>
      </c>
      <c r="Q108" s="15" t="str">
        <f t="shared" si="91"/>
        <v>H.15</v>
      </c>
      <c r="R108" s="15" t="str">
        <f t="shared" si="91"/>
        <v>H.16</v>
      </c>
      <c r="S108" s="16" t="s">
        <v>110</v>
      </c>
    </row>
    <row r="109" spans="1:19" ht="9" customHeight="1" x14ac:dyDescent="0.2">
      <c r="C109" s="19" t="str">
        <f t="shared" ref="C109:N109" ca="1" si="92">IF(ISNA(C116),"B","W")</f>
        <v>B</v>
      </c>
      <c r="D109" s="20" t="str">
        <f t="shared" ca="1" si="92"/>
        <v>B</v>
      </c>
      <c r="E109" s="20" t="str">
        <f t="shared" ca="1" si="92"/>
        <v>B</v>
      </c>
      <c r="F109" s="20" t="str">
        <f t="shared" ca="1" si="92"/>
        <v>B</v>
      </c>
      <c r="G109" s="20" t="str">
        <f t="shared" ca="1" si="92"/>
        <v>B</v>
      </c>
      <c r="H109" s="20" t="str">
        <f t="shared" ca="1" si="92"/>
        <v>B</v>
      </c>
      <c r="I109" s="20" t="str">
        <f t="shared" ca="1" si="92"/>
        <v>B</v>
      </c>
      <c r="J109" s="20" t="str">
        <f t="shared" ca="1" si="92"/>
        <v>B</v>
      </c>
      <c r="K109" s="20" t="str">
        <f t="shared" ca="1" si="92"/>
        <v>B</v>
      </c>
      <c r="L109" s="20" t="str">
        <f t="shared" ca="1" si="92"/>
        <v>B</v>
      </c>
      <c r="M109" s="20" t="str">
        <f t="shared" ca="1" si="92"/>
        <v>B</v>
      </c>
      <c r="N109" s="21" t="str">
        <f t="shared" ca="1" si="92"/>
        <v>B</v>
      </c>
      <c r="O109" s="21" t="str">
        <f t="shared" ref="O109:R109" ca="1" si="93">IF(ISNA(O116),"B","W")</f>
        <v>B</v>
      </c>
      <c r="P109" s="21" t="str">
        <f t="shared" ca="1" si="93"/>
        <v>B</v>
      </c>
      <c r="Q109" s="21" t="str">
        <f t="shared" ca="1" si="93"/>
        <v>B</v>
      </c>
      <c r="R109" s="21" t="str">
        <f t="shared" ca="1" si="93"/>
        <v>B</v>
      </c>
      <c r="S109" s="6"/>
    </row>
    <row r="110" spans="1:19" x14ac:dyDescent="0.2">
      <c r="B110" s="17" t="s">
        <v>111</v>
      </c>
      <c r="C110" s="22" t="e">
        <f ca="1">IF(ISNA(C116),C117,C116)</f>
        <v>#N/A</v>
      </c>
      <c r="D110" s="23" t="e">
        <f t="shared" ref="D110:N110" ca="1" si="94">IF(ISNA(D116),D117,D116)</f>
        <v>#N/A</v>
      </c>
      <c r="E110" s="23" t="e">
        <f t="shared" ca="1" si="94"/>
        <v>#N/A</v>
      </c>
      <c r="F110" s="23" t="e">
        <f t="shared" ca="1" si="94"/>
        <v>#N/A</v>
      </c>
      <c r="G110" s="23" t="e">
        <f t="shared" ca="1" si="94"/>
        <v>#N/A</v>
      </c>
      <c r="H110" s="23" t="e">
        <f t="shared" ca="1" si="94"/>
        <v>#N/A</v>
      </c>
      <c r="I110" s="23" t="e">
        <f t="shared" ca="1" si="94"/>
        <v>#N/A</v>
      </c>
      <c r="J110" s="23" t="e">
        <f t="shared" ca="1" si="94"/>
        <v>#N/A</v>
      </c>
      <c r="K110" s="23" t="e">
        <f t="shared" ca="1" si="94"/>
        <v>#N/A</v>
      </c>
      <c r="L110" s="23" t="e">
        <f t="shared" ca="1" si="94"/>
        <v>#N/A</v>
      </c>
      <c r="M110" s="23" t="e">
        <f t="shared" ca="1" si="94"/>
        <v>#N/A</v>
      </c>
      <c r="N110" s="24" t="e">
        <f t="shared" ca="1" si="94"/>
        <v>#N/A</v>
      </c>
      <c r="O110" s="24" t="e">
        <f t="shared" ref="O110:R110" ca="1" si="95">IF(ISNA(O116),O117,O116)</f>
        <v>#N/A</v>
      </c>
      <c r="P110" s="24" t="e">
        <f t="shared" ca="1" si="95"/>
        <v>#N/A</v>
      </c>
      <c r="Q110" s="24" t="e">
        <f t="shared" ca="1" si="95"/>
        <v>#N/A</v>
      </c>
      <c r="R110" s="24" t="e">
        <f t="shared" ca="1" si="95"/>
        <v>#N/A</v>
      </c>
      <c r="S110" s="11"/>
    </row>
    <row r="111" spans="1:19" ht="9" customHeight="1" x14ac:dyDescent="0.2">
      <c r="C111" s="25" t="str">
        <f t="shared" ref="C111:N111" ca="1" si="96">IF(ISNA(C118),"B","W")</f>
        <v>B</v>
      </c>
      <c r="D111" s="26" t="str">
        <f t="shared" ca="1" si="96"/>
        <v>B</v>
      </c>
      <c r="E111" s="26" t="str">
        <f t="shared" ca="1" si="96"/>
        <v>B</v>
      </c>
      <c r="F111" s="26" t="str">
        <f t="shared" ca="1" si="96"/>
        <v>B</v>
      </c>
      <c r="G111" s="26" t="str">
        <f t="shared" ca="1" si="96"/>
        <v>B</v>
      </c>
      <c r="H111" s="26" t="str">
        <f t="shared" ca="1" si="96"/>
        <v>B</v>
      </c>
      <c r="I111" s="26" t="str">
        <f t="shared" ca="1" si="96"/>
        <v>B</v>
      </c>
      <c r="J111" s="26" t="str">
        <f t="shared" ca="1" si="96"/>
        <v>B</v>
      </c>
      <c r="K111" s="26" t="str">
        <f t="shared" ca="1" si="96"/>
        <v>B</v>
      </c>
      <c r="L111" s="26" t="str">
        <f t="shared" ca="1" si="96"/>
        <v>B</v>
      </c>
      <c r="M111" s="26" t="str">
        <f t="shared" ca="1" si="96"/>
        <v>B</v>
      </c>
      <c r="N111" s="27" t="str">
        <f t="shared" ca="1" si="96"/>
        <v>B</v>
      </c>
      <c r="O111" s="27" t="str">
        <f t="shared" ref="O111:R111" ca="1" si="97">IF(ISNA(O118),"B","W")</f>
        <v>B</v>
      </c>
      <c r="P111" s="27" t="str">
        <f t="shared" ca="1" si="97"/>
        <v>B</v>
      </c>
      <c r="Q111" s="27" t="str">
        <f t="shared" ca="1" si="97"/>
        <v>B</v>
      </c>
      <c r="R111" s="27" t="str">
        <f t="shared" ca="1" si="97"/>
        <v>B</v>
      </c>
      <c r="S111" s="6"/>
    </row>
    <row r="112" spans="1:19" x14ac:dyDescent="0.2">
      <c r="B112" s="17" t="s">
        <v>112</v>
      </c>
      <c r="C112" s="22" t="e">
        <f ca="1">IF(ISNA(C118),C119,C118)</f>
        <v>#N/A</v>
      </c>
      <c r="D112" s="23" t="e">
        <f t="shared" ref="D112:N112" ca="1" si="98">IF(ISNA(D118),D119,D118)</f>
        <v>#N/A</v>
      </c>
      <c r="E112" s="23" t="e">
        <f t="shared" ca="1" si="98"/>
        <v>#N/A</v>
      </c>
      <c r="F112" s="23" t="e">
        <f t="shared" ca="1" si="98"/>
        <v>#N/A</v>
      </c>
      <c r="G112" s="23" t="e">
        <f t="shared" ca="1" si="98"/>
        <v>#N/A</v>
      </c>
      <c r="H112" s="23" t="e">
        <f t="shared" ca="1" si="98"/>
        <v>#N/A</v>
      </c>
      <c r="I112" s="23" t="e">
        <f t="shared" ca="1" si="98"/>
        <v>#N/A</v>
      </c>
      <c r="J112" s="23" t="e">
        <f t="shared" ca="1" si="98"/>
        <v>#N/A</v>
      </c>
      <c r="K112" s="23" t="e">
        <f t="shared" ca="1" si="98"/>
        <v>#N/A</v>
      </c>
      <c r="L112" s="23" t="e">
        <f t="shared" ca="1" si="98"/>
        <v>#N/A</v>
      </c>
      <c r="M112" s="23" t="e">
        <f t="shared" ca="1" si="98"/>
        <v>#N/A</v>
      </c>
      <c r="N112" s="24" t="e">
        <f t="shared" ca="1" si="98"/>
        <v>#N/A</v>
      </c>
      <c r="O112" s="24" t="e">
        <f t="shared" ref="O112:R112" ca="1" si="99">IF(ISNA(O118),O119,O118)</f>
        <v>#N/A</v>
      </c>
      <c r="P112" s="24" t="e">
        <f t="shared" ca="1" si="99"/>
        <v>#N/A</v>
      </c>
      <c r="Q112" s="24" t="e">
        <f t="shared" ca="1" si="99"/>
        <v>#N/A</v>
      </c>
      <c r="R112" s="24" t="e">
        <f t="shared" ca="1" si="99"/>
        <v>#N/A</v>
      </c>
      <c r="S112" s="11"/>
    </row>
    <row r="113" spans="1:19" ht="9" customHeight="1" x14ac:dyDescent="0.2">
      <c r="C113" s="25" t="str">
        <f t="shared" ref="C113:N113" ca="1" si="100">IF(ISNA(C120),"B","W")</f>
        <v>B</v>
      </c>
      <c r="D113" s="26" t="str">
        <f t="shared" ca="1" si="100"/>
        <v>B</v>
      </c>
      <c r="E113" s="26" t="str">
        <f t="shared" ca="1" si="100"/>
        <v>B</v>
      </c>
      <c r="F113" s="26" t="str">
        <f t="shared" ca="1" si="100"/>
        <v>B</v>
      </c>
      <c r="G113" s="26" t="str">
        <f t="shared" ca="1" si="100"/>
        <v>B</v>
      </c>
      <c r="H113" s="26" t="str">
        <f t="shared" ca="1" si="100"/>
        <v>B</v>
      </c>
      <c r="I113" s="26" t="str">
        <f t="shared" ca="1" si="100"/>
        <v>B</v>
      </c>
      <c r="J113" s="26" t="str">
        <f t="shared" ca="1" si="100"/>
        <v>B</v>
      </c>
      <c r="K113" s="26" t="str">
        <f t="shared" ca="1" si="100"/>
        <v>B</v>
      </c>
      <c r="L113" s="26" t="str">
        <f t="shared" ca="1" si="100"/>
        <v>B</v>
      </c>
      <c r="M113" s="26" t="str">
        <f t="shared" ca="1" si="100"/>
        <v>B</v>
      </c>
      <c r="N113" s="27" t="str">
        <f t="shared" ca="1" si="100"/>
        <v>B</v>
      </c>
      <c r="O113" s="27" t="str">
        <f t="shared" ref="O113:R113" ca="1" si="101">IF(ISNA(O120),"B","W")</f>
        <v>B</v>
      </c>
      <c r="P113" s="27" t="str">
        <f t="shared" ca="1" si="101"/>
        <v>B</v>
      </c>
      <c r="Q113" s="27" t="str">
        <f t="shared" ca="1" si="101"/>
        <v>B</v>
      </c>
      <c r="R113" s="27" t="str">
        <f t="shared" ca="1" si="101"/>
        <v>B</v>
      </c>
      <c r="S113" s="6"/>
    </row>
    <row r="114" spans="1:19" ht="15.75" thickBot="1" x14ac:dyDescent="0.25">
      <c r="B114" s="17" t="s">
        <v>113</v>
      </c>
      <c r="C114" s="28" t="e">
        <f ca="1">IF(ISNA(C120),C121,C120)</f>
        <v>#N/A</v>
      </c>
      <c r="D114" s="29" t="e">
        <f t="shared" ref="D114:N114" ca="1" si="102">IF(ISNA(D120),D121,D120)</f>
        <v>#N/A</v>
      </c>
      <c r="E114" s="29" t="e">
        <f t="shared" ca="1" si="102"/>
        <v>#N/A</v>
      </c>
      <c r="F114" s="29" t="e">
        <f t="shared" ca="1" si="102"/>
        <v>#N/A</v>
      </c>
      <c r="G114" s="29" t="e">
        <f t="shared" ca="1" si="102"/>
        <v>#N/A</v>
      </c>
      <c r="H114" s="29" t="e">
        <f t="shared" ca="1" si="102"/>
        <v>#N/A</v>
      </c>
      <c r="I114" s="29" t="e">
        <f t="shared" ca="1" si="102"/>
        <v>#N/A</v>
      </c>
      <c r="J114" s="29" t="e">
        <f t="shared" ca="1" si="102"/>
        <v>#N/A</v>
      </c>
      <c r="K114" s="29" t="e">
        <f t="shared" ca="1" si="102"/>
        <v>#N/A</v>
      </c>
      <c r="L114" s="29" t="e">
        <f t="shared" ca="1" si="102"/>
        <v>#N/A</v>
      </c>
      <c r="M114" s="29" t="e">
        <f t="shared" ca="1" si="102"/>
        <v>#N/A</v>
      </c>
      <c r="N114" s="30" t="e">
        <f t="shared" ca="1" si="102"/>
        <v>#N/A</v>
      </c>
      <c r="O114" s="30" t="e">
        <f t="shared" ref="O114:R114" ca="1" si="103">IF(ISNA(O120),O121,O120)</f>
        <v>#N/A</v>
      </c>
      <c r="P114" s="30" t="e">
        <f t="shared" ca="1" si="103"/>
        <v>#N/A</v>
      </c>
      <c r="Q114" s="30" t="e">
        <f t="shared" ca="1" si="103"/>
        <v>#N/A</v>
      </c>
      <c r="R114" s="30" t="e">
        <f t="shared" ca="1" si="103"/>
        <v>#N/A</v>
      </c>
      <c r="S114" s="7"/>
    </row>
    <row r="115" spans="1:19" ht="15.75" customHeight="1" thickBot="1" x14ac:dyDescent="0.25">
      <c r="B115" s="17" t="s">
        <v>110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10"/>
      <c r="O115" s="10"/>
      <c r="P115" s="10"/>
      <c r="Q115" s="10"/>
      <c r="R115" s="10"/>
      <c r="S115" s="5"/>
    </row>
    <row r="116" spans="1:19" ht="15.75" hidden="1" customHeight="1" x14ac:dyDescent="0.2">
      <c r="B116" s="17">
        <v>1</v>
      </c>
      <c r="C116" s="1" t="e">
        <f ca="1">VLOOKUP(C108,OFFSET(Pairings!$D$2,($B116-1)*gamesPerRound,0,gamesPerRound,2),2,FALSE)</f>
        <v>#N/A</v>
      </c>
      <c r="D116" s="1" t="e">
        <f ca="1">VLOOKUP(D108,OFFSET(Pairings!$D$2,($B116-1)*gamesPerRound,0,gamesPerRound,2),2,FALSE)</f>
        <v>#N/A</v>
      </c>
      <c r="E116" s="1" t="e">
        <f ca="1">VLOOKUP(E108,OFFSET(Pairings!$D$2,($B116-1)*gamesPerRound,0,gamesPerRound,2),2,FALSE)</f>
        <v>#N/A</v>
      </c>
      <c r="F116" s="1" t="e">
        <f ca="1">VLOOKUP(F108,OFFSET(Pairings!$D$2,($B116-1)*gamesPerRound,0,gamesPerRound,2),2,FALSE)</f>
        <v>#N/A</v>
      </c>
      <c r="G116" s="1" t="e">
        <f ca="1">VLOOKUP(G108,OFFSET(Pairings!$D$2,($B116-1)*gamesPerRound,0,gamesPerRound,2),2,FALSE)</f>
        <v>#N/A</v>
      </c>
      <c r="H116" s="1" t="e">
        <f ca="1">VLOOKUP(H108,OFFSET(Pairings!$D$2,($B116-1)*gamesPerRound,0,gamesPerRound,2),2,FALSE)</f>
        <v>#N/A</v>
      </c>
      <c r="I116" s="1" t="e">
        <f ca="1">VLOOKUP(I108,OFFSET(Pairings!$D$2,($B116-1)*gamesPerRound,0,gamesPerRound,2),2,FALSE)</f>
        <v>#N/A</v>
      </c>
      <c r="J116" s="1" t="e">
        <f ca="1">VLOOKUP(J108,OFFSET(Pairings!$D$2,($B116-1)*gamesPerRound,0,gamesPerRound,2),2,FALSE)</f>
        <v>#N/A</v>
      </c>
      <c r="K116" s="1" t="e">
        <f ca="1">VLOOKUP(K108,OFFSET(Pairings!$D$2,($B116-1)*gamesPerRound,0,gamesPerRound,2),2,FALSE)</f>
        <v>#N/A</v>
      </c>
      <c r="L116" s="1" t="e">
        <f ca="1">VLOOKUP(L108,OFFSET(Pairings!$D$2,($B116-1)*gamesPerRound,0,gamesPerRound,2),2,FALSE)</f>
        <v>#N/A</v>
      </c>
      <c r="M116" s="1" t="e">
        <f ca="1">VLOOKUP(M108,OFFSET(Pairings!$D$2,($B116-1)*gamesPerRound,0,gamesPerRound,2),2,FALSE)</f>
        <v>#N/A</v>
      </c>
      <c r="N116" s="1" t="e">
        <f ca="1">VLOOKUP(N108,OFFSET(Pairings!$D$2,($B116-1)*gamesPerRound,0,gamesPerRound,2),2,FALSE)</f>
        <v>#N/A</v>
      </c>
      <c r="O116" s="1" t="e">
        <f ca="1">VLOOKUP(O108,OFFSET(Pairings!$D$2,($B116-1)*gamesPerRound,0,gamesPerRound,2),2,FALSE)</f>
        <v>#N/A</v>
      </c>
      <c r="P116" s="1" t="e">
        <f ca="1">VLOOKUP(P108,OFFSET(Pairings!$D$2,($B116-1)*gamesPerRound,0,gamesPerRound,2),2,FALSE)</f>
        <v>#N/A</v>
      </c>
      <c r="Q116" s="1" t="e">
        <f ca="1">VLOOKUP(Q108,OFFSET(Pairings!$D$2,($B116-1)*gamesPerRound,0,gamesPerRound,2),2,FALSE)</f>
        <v>#N/A</v>
      </c>
      <c r="R116" s="1" t="e">
        <f ca="1">VLOOKUP(R108,OFFSET(Pairings!$D$2,($B116-1)*gamesPerRound,0,gamesPerRound,2),2,FALSE)</f>
        <v>#N/A</v>
      </c>
    </row>
    <row r="117" spans="1:19" ht="15.75" hidden="1" customHeight="1" x14ac:dyDescent="0.2">
      <c r="B117" s="17">
        <v>1</v>
      </c>
      <c r="C117" s="1" t="e">
        <f ca="1">VLOOKUP(C108,OFFSET(Pairings!$E$2,($B117-1)*gamesPerRound,0,gamesPerRound,4),4,FALSE)</f>
        <v>#N/A</v>
      </c>
      <c r="D117" s="1" t="e">
        <f ca="1">VLOOKUP(D108,OFFSET(Pairings!$E$2,($B117-1)*gamesPerRound,0,gamesPerRound,4),4,FALSE)</f>
        <v>#N/A</v>
      </c>
      <c r="E117" s="1" t="e">
        <f ca="1">VLOOKUP(E108,OFFSET(Pairings!$E$2,($B117-1)*gamesPerRound,0,gamesPerRound,4),4,FALSE)</f>
        <v>#N/A</v>
      </c>
      <c r="F117" s="1" t="e">
        <f ca="1">VLOOKUP(F108,OFFSET(Pairings!$E$2,($B117-1)*gamesPerRound,0,gamesPerRound,4),4,FALSE)</f>
        <v>#N/A</v>
      </c>
      <c r="G117" s="1" t="e">
        <f ca="1">VLOOKUP(G108,OFFSET(Pairings!$E$2,($B117-1)*gamesPerRound,0,gamesPerRound,4),4,FALSE)</f>
        <v>#N/A</v>
      </c>
      <c r="H117" s="1" t="e">
        <f ca="1">VLOOKUP(H108,OFFSET(Pairings!$E$2,($B117-1)*gamesPerRound,0,gamesPerRound,4),4,FALSE)</f>
        <v>#N/A</v>
      </c>
      <c r="I117" s="1" t="e">
        <f ca="1">VLOOKUP(I108,OFFSET(Pairings!$E$2,($B117-1)*gamesPerRound,0,gamesPerRound,4),4,FALSE)</f>
        <v>#N/A</v>
      </c>
      <c r="J117" s="1" t="e">
        <f ca="1">VLOOKUP(J108,OFFSET(Pairings!$E$2,($B117-1)*gamesPerRound,0,gamesPerRound,4),4,FALSE)</f>
        <v>#N/A</v>
      </c>
      <c r="K117" s="1" t="e">
        <f ca="1">VLOOKUP(K108,OFFSET(Pairings!$E$2,($B117-1)*gamesPerRound,0,gamesPerRound,4),4,FALSE)</f>
        <v>#N/A</v>
      </c>
      <c r="L117" s="1" t="e">
        <f ca="1">VLOOKUP(L108,OFFSET(Pairings!$E$2,($B117-1)*gamesPerRound,0,gamesPerRound,4),4,FALSE)</f>
        <v>#N/A</v>
      </c>
      <c r="M117" s="1" t="e">
        <f ca="1">VLOOKUP(M108,OFFSET(Pairings!$E$2,($B117-1)*gamesPerRound,0,gamesPerRound,4),4,FALSE)</f>
        <v>#N/A</v>
      </c>
      <c r="N117" s="1" t="e">
        <f ca="1">VLOOKUP(N108,OFFSET(Pairings!$E$2,($B117-1)*gamesPerRound,0,gamesPerRound,4),4,FALSE)</f>
        <v>#N/A</v>
      </c>
      <c r="O117" s="1" t="e">
        <f ca="1">VLOOKUP(O108,OFFSET(Pairings!$E$2,($B117-1)*gamesPerRound,0,gamesPerRound,4),4,FALSE)</f>
        <v>#N/A</v>
      </c>
      <c r="P117" s="1" t="e">
        <f ca="1">VLOOKUP(P108,OFFSET(Pairings!$E$2,($B117-1)*gamesPerRound,0,gamesPerRound,4),4,FALSE)</f>
        <v>#N/A</v>
      </c>
      <c r="Q117" s="1" t="e">
        <f ca="1">VLOOKUP(Q108,OFFSET(Pairings!$E$2,($B117-1)*gamesPerRound,0,gamesPerRound,4),4,FALSE)</f>
        <v>#N/A</v>
      </c>
      <c r="R117" s="1" t="e">
        <f ca="1">VLOOKUP(R108,OFFSET(Pairings!$E$2,($B117-1)*gamesPerRound,0,gamesPerRound,4),4,FALSE)</f>
        <v>#N/A</v>
      </c>
    </row>
    <row r="118" spans="1:19" ht="15.75" hidden="1" customHeight="1" x14ac:dyDescent="0.2">
      <c r="B118" s="17">
        <v>2</v>
      </c>
      <c r="C118" s="1" t="e">
        <f ca="1">VLOOKUP(C108,OFFSET(Pairings!$D$2,($B118-1)*gamesPerRound,0,gamesPerRound,2),2,FALSE)</f>
        <v>#N/A</v>
      </c>
      <c r="D118" s="1" t="e">
        <f ca="1">VLOOKUP(D108,OFFSET(Pairings!$D$2,($B118-1)*gamesPerRound,0,gamesPerRound,2),2,FALSE)</f>
        <v>#N/A</v>
      </c>
      <c r="E118" s="1" t="e">
        <f ca="1">VLOOKUP(E108,OFFSET(Pairings!$D$2,($B118-1)*gamesPerRound,0,gamesPerRound,2),2,FALSE)</f>
        <v>#N/A</v>
      </c>
      <c r="F118" s="1" t="e">
        <f ca="1">VLOOKUP(F108,OFFSET(Pairings!$D$2,($B118-1)*gamesPerRound,0,gamesPerRound,2),2,FALSE)</f>
        <v>#N/A</v>
      </c>
      <c r="G118" s="1" t="e">
        <f ca="1">VLOOKUP(G108,OFFSET(Pairings!$D$2,($B118-1)*gamesPerRound,0,gamesPerRound,2),2,FALSE)</f>
        <v>#N/A</v>
      </c>
      <c r="H118" s="1" t="e">
        <f ca="1">VLOOKUP(H108,OFFSET(Pairings!$D$2,($B118-1)*gamesPerRound,0,gamesPerRound,2),2,FALSE)</f>
        <v>#N/A</v>
      </c>
      <c r="I118" s="1" t="e">
        <f ca="1">VLOOKUP(I108,OFFSET(Pairings!$D$2,($B118-1)*gamesPerRound,0,gamesPerRound,2),2,FALSE)</f>
        <v>#N/A</v>
      </c>
      <c r="J118" s="1" t="e">
        <f ca="1">VLOOKUP(J108,OFFSET(Pairings!$D$2,($B118-1)*gamesPerRound,0,gamesPerRound,2),2,FALSE)</f>
        <v>#N/A</v>
      </c>
      <c r="K118" s="1" t="e">
        <f ca="1">VLOOKUP(K108,OFFSET(Pairings!$D$2,($B118-1)*gamesPerRound,0,gamesPerRound,2),2,FALSE)</f>
        <v>#N/A</v>
      </c>
      <c r="L118" s="1" t="e">
        <f ca="1">VLOOKUP(L108,OFFSET(Pairings!$D$2,($B118-1)*gamesPerRound,0,gamesPerRound,2),2,FALSE)</f>
        <v>#N/A</v>
      </c>
      <c r="M118" s="1" t="e">
        <f ca="1">VLOOKUP(M108,OFFSET(Pairings!$D$2,($B118-1)*gamesPerRound,0,gamesPerRound,2),2,FALSE)</f>
        <v>#N/A</v>
      </c>
      <c r="N118" s="1" t="e">
        <f ca="1">VLOOKUP(N108,OFFSET(Pairings!$D$2,($B118-1)*gamesPerRound,0,gamesPerRound,2),2,FALSE)</f>
        <v>#N/A</v>
      </c>
      <c r="O118" s="1" t="e">
        <f ca="1">VLOOKUP(O108,OFFSET(Pairings!$D$2,($B118-1)*gamesPerRound,0,gamesPerRound,2),2,FALSE)</f>
        <v>#N/A</v>
      </c>
      <c r="P118" s="1" t="e">
        <f ca="1">VLOOKUP(P108,OFFSET(Pairings!$D$2,($B118-1)*gamesPerRound,0,gamesPerRound,2),2,FALSE)</f>
        <v>#N/A</v>
      </c>
      <c r="Q118" s="1" t="e">
        <f ca="1">VLOOKUP(Q108,OFFSET(Pairings!$D$2,($B118-1)*gamesPerRound,0,gamesPerRound,2),2,FALSE)</f>
        <v>#N/A</v>
      </c>
      <c r="R118" s="1" t="e">
        <f ca="1">VLOOKUP(R108,OFFSET(Pairings!$D$2,($B118-1)*gamesPerRound,0,gamesPerRound,2),2,FALSE)</f>
        <v>#N/A</v>
      </c>
    </row>
    <row r="119" spans="1:19" ht="15.75" hidden="1" customHeight="1" x14ac:dyDescent="0.2">
      <c r="B119" s="17">
        <v>2</v>
      </c>
      <c r="C119" s="1" t="e">
        <f ca="1">VLOOKUP(C108,OFFSET(Pairings!$E$2,($B119-1)*gamesPerRound,0,gamesPerRound,4),4,FALSE)</f>
        <v>#N/A</v>
      </c>
      <c r="D119" s="1" t="e">
        <f ca="1">VLOOKUP(D108,OFFSET(Pairings!$E$2,($B119-1)*gamesPerRound,0,gamesPerRound,4),4,FALSE)</f>
        <v>#N/A</v>
      </c>
      <c r="E119" s="1" t="e">
        <f ca="1">VLOOKUP(E108,OFFSET(Pairings!$E$2,($B119-1)*gamesPerRound,0,gamesPerRound,4),4,FALSE)</f>
        <v>#N/A</v>
      </c>
      <c r="F119" s="1" t="e">
        <f ca="1">VLOOKUP(F108,OFFSET(Pairings!$E$2,($B119-1)*gamesPerRound,0,gamesPerRound,4),4,FALSE)</f>
        <v>#N/A</v>
      </c>
      <c r="G119" s="1" t="e">
        <f ca="1">VLOOKUP(G108,OFFSET(Pairings!$E$2,($B119-1)*gamesPerRound,0,gamesPerRound,4),4,FALSE)</f>
        <v>#N/A</v>
      </c>
      <c r="H119" s="1" t="e">
        <f ca="1">VLOOKUP(H108,OFFSET(Pairings!$E$2,($B119-1)*gamesPerRound,0,gamesPerRound,4),4,FALSE)</f>
        <v>#N/A</v>
      </c>
      <c r="I119" s="1" t="e">
        <f ca="1">VLOOKUP(I108,OFFSET(Pairings!$E$2,($B119-1)*gamesPerRound,0,gamesPerRound,4),4,FALSE)</f>
        <v>#N/A</v>
      </c>
      <c r="J119" s="1" t="e">
        <f ca="1">VLOOKUP(J108,OFFSET(Pairings!$E$2,($B119-1)*gamesPerRound,0,gamesPerRound,4),4,FALSE)</f>
        <v>#N/A</v>
      </c>
      <c r="K119" s="1" t="e">
        <f ca="1">VLOOKUP(K108,OFFSET(Pairings!$E$2,($B119-1)*gamesPerRound,0,gamesPerRound,4),4,FALSE)</f>
        <v>#N/A</v>
      </c>
      <c r="L119" s="1" t="e">
        <f ca="1">VLOOKUP(L108,OFFSET(Pairings!$E$2,($B119-1)*gamesPerRound,0,gamesPerRound,4),4,FALSE)</f>
        <v>#N/A</v>
      </c>
      <c r="M119" s="1" t="e">
        <f ca="1">VLOOKUP(M108,OFFSET(Pairings!$E$2,($B119-1)*gamesPerRound,0,gamesPerRound,4),4,FALSE)</f>
        <v>#N/A</v>
      </c>
      <c r="N119" s="1" t="e">
        <f ca="1">VLOOKUP(N108,OFFSET(Pairings!$E$2,($B119-1)*gamesPerRound,0,gamesPerRound,4),4,FALSE)</f>
        <v>#N/A</v>
      </c>
      <c r="O119" s="1" t="e">
        <f ca="1">VLOOKUP(O108,OFFSET(Pairings!$E$2,($B119-1)*gamesPerRound,0,gamesPerRound,4),4,FALSE)</f>
        <v>#N/A</v>
      </c>
      <c r="P119" s="1" t="e">
        <f ca="1">VLOOKUP(P108,OFFSET(Pairings!$E$2,($B119-1)*gamesPerRound,0,gamesPerRound,4),4,FALSE)</f>
        <v>#N/A</v>
      </c>
      <c r="Q119" s="1" t="e">
        <f ca="1">VLOOKUP(Q108,OFFSET(Pairings!$E$2,($B119-1)*gamesPerRound,0,gamesPerRound,4),4,FALSE)</f>
        <v>#N/A</v>
      </c>
      <c r="R119" s="1" t="e">
        <f ca="1">VLOOKUP(R108,OFFSET(Pairings!$E$2,($B119-1)*gamesPerRound,0,gamesPerRound,4),4,FALSE)</f>
        <v>#N/A</v>
      </c>
    </row>
    <row r="120" spans="1:19" ht="15.6" hidden="1" customHeight="1" x14ac:dyDescent="0.2">
      <c r="B120" s="17">
        <v>3</v>
      </c>
      <c r="C120" s="1" t="e">
        <f ca="1">VLOOKUP(C108,OFFSET(Pairings!$D$2,($B120-1)*gamesPerRound,0,gamesPerRound,2),2,FALSE)</f>
        <v>#N/A</v>
      </c>
      <c r="D120" s="1" t="e">
        <f ca="1">VLOOKUP(D108,OFFSET(Pairings!$D$2,($B120-1)*gamesPerRound,0,gamesPerRound,2),2,FALSE)</f>
        <v>#N/A</v>
      </c>
      <c r="E120" s="1" t="e">
        <f ca="1">VLOOKUP(E108,OFFSET(Pairings!$D$2,($B120-1)*gamesPerRound,0,gamesPerRound,2),2,FALSE)</f>
        <v>#N/A</v>
      </c>
      <c r="F120" s="1" t="e">
        <f ca="1">VLOOKUP(F108,OFFSET(Pairings!$D$2,($B120-1)*gamesPerRound,0,gamesPerRound,2),2,FALSE)</f>
        <v>#N/A</v>
      </c>
      <c r="G120" s="1" t="e">
        <f ca="1">VLOOKUP(G108,OFFSET(Pairings!$D$2,($B120-1)*gamesPerRound,0,gamesPerRound,2),2,FALSE)</f>
        <v>#N/A</v>
      </c>
      <c r="H120" s="1" t="e">
        <f ca="1">VLOOKUP(H108,OFFSET(Pairings!$D$2,($B120-1)*gamesPerRound,0,gamesPerRound,2),2,FALSE)</f>
        <v>#N/A</v>
      </c>
      <c r="I120" s="1" t="e">
        <f ca="1">VLOOKUP(I108,OFFSET(Pairings!$D$2,($B120-1)*gamesPerRound,0,gamesPerRound,2),2,FALSE)</f>
        <v>#N/A</v>
      </c>
      <c r="J120" s="1" t="e">
        <f ca="1">VLOOKUP(J108,OFFSET(Pairings!$D$2,($B120-1)*gamesPerRound,0,gamesPerRound,2),2,FALSE)</f>
        <v>#N/A</v>
      </c>
      <c r="K120" s="1" t="e">
        <f ca="1">VLOOKUP(K108,OFFSET(Pairings!$D$2,($B120-1)*gamesPerRound,0,gamesPerRound,2),2,FALSE)</f>
        <v>#N/A</v>
      </c>
      <c r="L120" s="1" t="e">
        <f ca="1">VLOOKUP(L108,OFFSET(Pairings!$D$2,($B120-1)*gamesPerRound,0,gamesPerRound,2),2,FALSE)</f>
        <v>#N/A</v>
      </c>
      <c r="M120" s="1" t="e">
        <f ca="1">VLOOKUP(M108,OFFSET(Pairings!$D$2,($B120-1)*gamesPerRound,0,gamesPerRound,2),2,FALSE)</f>
        <v>#N/A</v>
      </c>
      <c r="N120" s="1" t="e">
        <f ca="1">VLOOKUP(N108,OFFSET(Pairings!$D$2,($B120-1)*gamesPerRound,0,gamesPerRound,2),2,FALSE)</f>
        <v>#N/A</v>
      </c>
      <c r="O120" s="1" t="e">
        <f ca="1">VLOOKUP(O108,OFFSET(Pairings!$D$2,($B120-1)*gamesPerRound,0,gamesPerRound,2),2,FALSE)</f>
        <v>#N/A</v>
      </c>
      <c r="P120" s="1" t="e">
        <f ca="1">VLOOKUP(P108,OFFSET(Pairings!$D$2,($B120-1)*gamesPerRound,0,gamesPerRound,2),2,FALSE)</f>
        <v>#N/A</v>
      </c>
      <c r="Q120" s="1" t="e">
        <f ca="1">VLOOKUP(Q108,OFFSET(Pairings!$D$2,($B120-1)*gamesPerRound,0,gamesPerRound,2),2,FALSE)</f>
        <v>#N/A</v>
      </c>
      <c r="R120" s="1" t="e">
        <f ca="1">VLOOKUP(R108,OFFSET(Pairings!$D$2,($B120-1)*gamesPerRound,0,gamesPerRound,2),2,FALSE)</f>
        <v>#N/A</v>
      </c>
    </row>
    <row r="121" spans="1:19" ht="15.6" hidden="1" customHeight="1" x14ac:dyDescent="0.2">
      <c r="B121" s="17">
        <v>3</v>
      </c>
      <c r="C121" s="1" t="e">
        <f ca="1">VLOOKUP(C108,OFFSET(Pairings!$E$2,($B121-1)*gamesPerRound,0,gamesPerRound,4),4,FALSE)</f>
        <v>#N/A</v>
      </c>
      <c r="D121" s="1" t="e">
        <f ca="1">VLOOKUP(D108,OFFSET(Pairings!$E$2,($B121-1)*gamesPerRound,0,gamesPerRound,4),4,FALSE)</f>
        <v>#N/A</v>
      </c>
      <c r="E121" s="1" t="e">
        <f ca="1">VLOOKUP(E108,OFFSET(Pairings!$E$2,($B121-1)*gamesPerRound,0,gamesPerRound,4),4,FALSE)</f>
        <v>#N/A</v>
      </c>
      <c r="F121" s="1" t="e">
        <f ca="1">VLOOKUP(F108,OFFSET(Pairings!$E$2,($B121-1)*gamesPerRound,0,gamesPerRound,4),4,FALSE)</f>
        <v>#N/A</v>
      </c>
      <c r="G121" s="1" t="e">
        <f ca="1">VLOOKUP(G108,OFFSET(Pairings!$E$2,($B121-1)*gamesPerRound,0,gamesPerRound,4),4,FALSE)</f>
        <v>#N/A</v>
      </c>
      <c r="H121" s="1" t="e">
        <f ca="1">VLOOKUP(H108,OFFSET(Pairings!$E$2,($B121-1)*gamesPerRound,0,gamesPerRound,4),4,FALSE)</f>
        <v>#N/A</v>
      </c>
      <c r="I121" s="1" t="e">
        <f ca="1">VLOOKUP(I108,OFFSET(Pairings!$E$2,($B121-1)*gamesPerRound,0,gamesPerRound,4),4,FALSE)</f>
        <v>#N/A</v>
      </c>
      <c r="J121" s="1" t="e">
        <f ca="1">VLOOKUP(J108,OFFSET(Pairings!$E$2,($B121-1)*gamesPerRound,0,gamesPerRound,4),4,FALSE)</f>
        <v>#N/A</v>
      </c>
      <c r="K121" s="1" t="e">
        <f ca="1">VLOOKUP(K108,OFFSET(Pairings!$E$2,($B121-1)*gamesPerRound,0,gamesPerRound,4),4,FALSE)</f>
        <v>#N/A</v>
      </c>
      <c r="L121" s="1" t="e">
        <f ca="1">VLOOKUP(L108,OFFSET(Pairings!$E$2,($B121-1)*gamesPerRound,0,gamesPerRound,4),4,FALSE)</f>
        <v>#N/A</v>
      </c>
      <c r="M121" s="1" t="e">
        <f ca="1">VLOOKUP(M108,OFFSET(Pairings!$E$2,($B121-1)*gamesPerRound,0,gamesPerRound,4),4,FALSE)</f>
        <v>#N/A</v>
      </c>
      <c r="N121" s="1" t="e">
        <f ca="1">VLOOKUP(N108,OFFSET(Pairings!$E$2,($B121-1)*gamesPerRound,0,gamesPerRound,4),4,FALSE)</f>
        <v>#N/A</v>
      </c>
      <c r="O121" s="1" t="e">
        <f ca="1">VLOOKUP(O108,OFFSET(Pairings!$E$2,($B121-1)*gamesPerRound,0,gamesPerRound,4),4,FALSE)</f>
        <v>#N/A</v>
      </c>
      <c r="P121" s="1" t="e">
        <f ca="1">VLOOKUP(P108,OFFSET(Pairings!$E$2,($B121-1)*gamesPerRound,0,gamesPerRound,4),4,FALSE)</f>
        <v>#N/A</v>
      </c>
      <c r="Q121" s="1" t="e">
        <f ca="1">VLOOKUP(Q108,OFFSET(Pairings!$E$2,($B121-1)*gamesPerRound,0,gamesPerRound,4),4,FALSE)</f>
        <v>#N/A</v>
      </c>
      <c r="R121" s="1" t="e">
        <f ca="1">VLOOKUP(R108,OFFSET(Pairings!$E$2,($B121-1)*gamesPerRound,0,gamesPerRound,4),4,FALSE)</f>
        <v>#N/A</v>
      </c>
    </row>
    <row r="122" spans="1:19" ht="15.75" customHeight="1" thickBot="1" x14ac:dyDescent="0.25"/>
    <row r="123" spans="1:19" s="12" customFormat="1" ht="15.75" thickBot="1" x14ac:dyDescent="0.25">
      <c r="A123" s="12" t="s">
        <v>13</v>
      </c>
      <c r="B123" s="38">
        <f>VLOOKUP(A123,TeamLookup,2,FALSE)</f>
        <v>0</v>
      </c>
      <c r="C123" s="13" t="str">
        <f>$A123&amp;"."&amp;TEXT(C$1,"00")</f>
        <v>I.01</v>
      </c>
      <c r="D123" s="14" t="str">
        <f t="shared" ref="D123:R123" si="104">$A123&amp;"."&amp;TEXT(D$1,"00")</f>
        <v>I.02</v>
      </c>
      <c r="E123" s="14" t="str">
        <f t="shared" si="104"/>
        <v>I.03</v>
      </c>
      <c r="F123" s="14" t="str">
        <f t="shared" si="104"/>
        <v>I.04</v>
      </c>
      <c r="G123" s="14" t="str">
        <f t="shared" si="104"/>
        <v>I.05</v>
      </c>
      <c r="H123" s="14" t="str">
        <f t="shared" si="104"/>
        <v>I.06</v>
      </c>
      <c r="I123" s="14" t="str">
        <f t="shared" si="104"/>
        <v>I.07</v>
      </c>
      <c r="J123" s="14" t="str">
        <f t="shared" si="104"/>
        <v>I.08</v>
      </c>
      <c r="K123" s="14" t="str">
        <f t="shared" si="104"/>
        <v>I.09</v>
      </c>
      <c r="L123" s="14" t="str">
        <f t="shared" si="104"/>
        <v>I.10</v>
      </c>
      <c r="M123" s="14" t="str">
        <f t="shared" si="104"/>
        <v>I.11</v>
      </c>
      <c r="N123" s="15" t="str">
        <f t="shared" si="104"/>
        <v>I.12</v>
      </c>
      <c r="O123" s="15" t="str">
        <f t="shared" si="104"/>
        <v>I.13</v>
      </c>
      <c r="P123" s="15" t="str">
        <f t="shared" si="104"/>
        <v>I.14</v>
      </c>
      <c r="Q123" s="15" t="str">
        <f t="shared" si="104"/>
        <v>I.15</v>
      </c>
      <c r="R123" s="15" t="str">
        <f t="shared" si="104"/>
        <v>I.16</v>
      </c>
      <c r="S123" s="16" t="s">
        <v>110</v>
      </c>
    </row>
    <row r="124" spans="1:19" ht="9" customHeight="1" x14ac:dyDescent="0.2">
      <c r="C124" s="19" t="str">
        <f t="shared" ref="C124:R124" ca="1" si="105">IF(ISNA(C131),"B","W")</f>
        <v>B</v>
      </c>
      <c r="D124" s="20" t="str">
        <f t="shared" ca="1" si="105"/>
        <v>B</v>
      </c>
      <c r="E124" s="20" t="str">
        <f t="shared" ca="1" si="105"/>
        <v>B</v>
      </c>
      <c r="F124" s="20" t="str">
        <f t="shared" ca="1" si="105"/>
        <v>B</v>
      </c>
      <c r="G124" s="20" t="str">
        <f t="shared" ca="1" si="105"/>
        <v>B</v>
      </c>
      <c r="H124" s="20" t="str">
        <f t="shared" ca="1" si="105"/>
        <v>B</v>
      </c>
      <c r="I124" s="20" t="str">
        <f t="shared" ca="1" si="105"/>
        <v>B</v>
      </c>
      <c r="J124" s="20" t="str">
        <f t="shared" ca="1" si="105"/>
        <v>B</v>
      </c>
      <c r="K124" s="20" t="str">
        <f t="shared" ca="1" si="105"/>
        <v>B</v>
      </c>
      <c r="L124" s="20" t="str">
        <f t="shared" ca="1" si="105"/>
        <v>B</v>
      </c>
      <c r="M124" s="20" t="str">
        <f t="shared" ca="1" si="105"/>
        <v>B</v>
      </c>
      <c r="N124" s="21" t="str">
        <f t="shared" ca="1" si="105"/>
        <v>B</v>
      </c>
      <c r="O124" s="21" t="str">
        <f t="shared" ca="1" si="105"/>
        <v>B</v>
      </c>
      <c r="P124" s="21" t="str">
        <f t="shared" ca="1" si="105"/>
        <v>B</v>
      </c>
      <c r="Q124" s="21" t="str">
        <f t="shared" ca="1" si="105"/>
        <v>B</v>
      </c>
      <c r="R124" s="21" t="str">
        <f t="shared" ca="1" si="105"/>
        <v>B</v>
      </c>
      <c r="S124" s="6"/>
    </row>
    <row r="125" spans="1:19" x14ac:dyDescent="0.2">
      <c r="B125" s="17" t="s">
        <v>111</v>
      </c>
      <c r="C125" s="22" t="e">
        <f ca="1">IF(ISNA(C131),C132,C131)</f>
        <v>#N/A</v>
      </c>
      <c r="D125" s="23" t="e">
        <f t="shared" ref="D125:R125" ca="1" si="106">IF(ISNA(D131),D132,D131)</f>
        <v>#N/A</v>
      </c>
      <c r="E125" s="23" t="e">
        <f t="shared" ca="1" si="106"/>
        <v>#N/A</v>
      </c>
      <c r="F125" s="23" t="e">
        <f t="shared" ca="1" si="106"/>
        <v>#N/A</v>
      </c>
      <c r="G125" s="23" t="e">
        <f t="shared" ca="1" si="106"/>
        <v>#N/A</v>
      </c>
      <c r="H125" s="23" t="e">
        <f t="shared" ca="1" si="106"/>
        <v>#N/A</v>
      </c>
      <c r="I125" s="23" t="e">
        <f t="shared" ca="1" si="106"/>
        <v>#N/A</v>
      </c>
      <c r="J125" s="23" t="e">
        <f t="shared" ca="1" si="106"/>
        <v>#N/A</v>
      </c>
      <c r="K125" s="23" t="e">
        <f t="shared" ca="1" si="106"/>
        <v>#N/A</v>
      </c>
      <c r="L125" s="23" t="e">
        <f t="shared" ca="1" si="106"/>
        <v>#N/A</v>
      </c>
      <c r="M125" s="23" t="e">
        <f t="shared" ca="1" si="106"/>
        <v>#N/A</v>
      </c>
      <c r="N125" s="24" t="e">
        <f t="shared" ca="1" si="106"/>
        <v>#N/A</v>
      </c>
      <c r="O125" s="24" t="e">
        <f t="shared" ca="1" si="106"/>
        <v>#N/A</v>
      </c>
      <c r="P125" s="24" t="e">
        <f t="shared" ca="1" si="106"/>
        <v>#N/A</v>
      </c>
      <c r="Q125" s="24" t="e">
        <f t="shared" ca="1" si="106"/>
        <v>#N/A</v>
      </c>
      <c r="R125" s="24" t="e">
        <f t="shared" ca="1" si="106"/>
        <v>#N/A</v>
      </c>
      <c r="S125" s="11"/>
    </row>
    <row r="126" spans="1:19" ht="9" customHeight="1" x14ac:dyDescent="0.2">
      <c r="C126" s="25" t="str">
        <f t="shared" ref="C126:R126" ca="1" si="107">IF(ISNA(C133),"B","W")</f>
        <v>B</v>
      </c>
      <c r="D126" s="26" t="str">
        <f t="shared" ca="1" si="107"/>
        <v>B</v>
      </c>
      <c r="E126" s="26" t="str">
        <f t="shared" ca="1" si="107"/>
        <v>B</v>
      </c>
      <c r="F126" s="26" t="str">
        <f t="shared" ca="1" si="107"/>
        <v>B</v>
      </c>
      <c r="G126" s="26" t="str">
        <f t="shared" ca="1" si="107"/>
        <v>B</v>
      </c>
      <c r="H126" s="26" t="str">
        <f t="shared" ca="1" si="107"/>
        <v>B</v>
      </c>
      <c r="I126" s="26" t="str">
        <f t="shared" ca="1" si="107"/>
        <v>B</v>
      </c>
      <c r="J126" s="26" t="str">
        <f t="shared" ca="1" si="107"/>
        <v>B</v>
      </c>
      <c r="K126" s="26" t="str">
        <f t="shared" ca="1" si="107"/>
        <v>B</v>
      </c>
      <c r="L126" s="26" t="str">
        <f t="shared" ca="1" si="107"/>
        <v>B</v>
      </c>
      <c r="M126" s="26" t="str">
        <f t="shared" ca="1" si="107"/>
        <v>B</v>
      </c>
      <c r="N126" s="27" t="str">
        <f t="shared" ca="1" si="107"/>
        <v>B</v>
      </c>
      <c r="O126" s="27" t="str">
        <f t="shared" ca="1" si="107"/>
        <v>B</v>
      </c>
      <c r="P126" s="27" t="str">
        <f t="shared" ca="1" si="107"/>
        <v>B</v>
      </c>
      <c r="Q126" s="27" t="str">
        <f t="shared" ca="1" si="107"/>
        <v>B</v>
      </c>
      <c r="R126" s="27" t="str">
        <f t="shared" ca="1" si="107"/>
        <v>B</v>
      </c>
      <c r="S126" s="6"/>
    </row>
    <row r="127" spans="1:19" x14ac:dyDescent="0.2">
      <c r="B127" s="17" t="s">
        <v>112</v>
      </c>
      <c r="C127" s="22" t="e">
        <f ca="1">IF(ISNA(C133),C134,C133)</f>
        <v>#N/A</v>
      </c>
      <c r="D127" s="23" t="e">
        <f t="shared" ref="D127:R127" ca="1" si="108">IF(ISNA(D133),D134,D133)</f>
        <v>#N/A</v>
      </c>
      <c r="E127" s="23" t="e">
        <f t="shared" ca="1" si="108"/>
        <v>#N/A</v>
      </c>
      <c r="F127" s="23" t="e">
        <f t="shared" ca="1" si="108"/>
        <v>#N/A</v>
      </c>
      <c r="G127" s="23" t="e">
        <f t="shared" ca="1" si="108"/>
        <v>#N/A</v>
      </c>
      <c r="H127" s="23" t="e">
        <f t="shared" ca="1" si="108"/>
        <v>#N/A</v>
      </c>
      <c r="I127" s="23" t="e">
        <f t="shared" ca="1" si="108"/>
        <v>#N/A</v>
      </c>
      <c r="J127" s="23" t="e">
        <f t="shared" ca="1" si="108"/>
        <v>#N/A</v>
      </c>
      <c r="K127" s="23" t="e">
        <f t="shared" ca="1" si="108"/>
        <v>#N/A</v>
      </c>
      <c r="L127" s="23" t="e">
        <f t="shared" ca="1" si="108"/>
        <v>#N/A</v>
      </c>
      <c r="M127" s="23" t="e">
        <f t="shared" ca="1" si="108"/>
        <v>#N/A</v>
      </c>
      <c r="N127" s="24" t="e">
        <f t="shared" ca="1" si="108"/>
        <v>#N/A</v>
      </c>
      <c r="O127" s="24" t="e">
        <f t="shared" ca="1" si="108"/>
        <v>#N/A</v>
      </c>
      <c r="P127" s="24" t="e">
        <f t="shared" ca="1" si="108"/>
        <v>#N/A</v>
      </c>
      <c r="Q127" s="24" t="e">
        <f t="shared" ca="1" si="108"/>
        <v>#N/A</v>
      </c>
      <c r="R127" s="24" t="e">
        <f t="shared" ca="1" si="108"/>
        <v>#N/A</v>
      </c>
      <c r="S127" s="11"/>
    </row>
    <row r="128" spans="1:19" ht="9" customHeight="1" x14ac:dyDescent="0.2">
      <c r="C128" s="25" t="str">
        <f t="shared" ref="C128:R128" ca="1" si="109">IF(ISNA(C135),"B","W")</f>
        <v>B</v>
      </c>
      <c r="D128" s="26" t="str">
        <f t="shared" ca="1" si="109"/>
        <v>B</v>
      </c>
      <c r="E128" s="26" t="str">
        <f t="shared" ca="1" si="109"/>
        <v>B</v>
      </c>
      <c r="F128" s="26" t="str">
        <f t="shared" ca="1" si="109"/>
        <v>B</v>
      </c>
      <c r="G128" s="26" t="str">
        <f t="shared" ca="1" si="109"/>
        <v>B</v>
      </c>
      <c r="H128" s="26" t="str">
        <f t="shared" ca="1" si="109"/>
        <v>B</v>
      </c>
      <c r="I128" s="26" t="str">
        <f t="shared" ca="1" si="109"/>
        <v>B</v>
      </c>
      <c r="J128" s="26" t="str">
        <f t="shared" ca="1" si="109"/>
        <v>B</v>
      </c>
      <c r="K128" s="26" t="str">
        <f t="shared" ca="1" si="109"/>
        <v>B</v>
      </c>
      <c r="L128" s="26" t="str">
        <f t="shared" ca="1" si="109"/>
        <v>B</v>
      </c>
      <c r="M128" s="26" t="str">
        <f t="shared" ca="1" si="109"/>
        <v>B</v>
      </c>
      <c r="N128" s="27" t="str">
        <f t="shared" ca="1" si="109"/>
        <v>B</v>
      </c>
      <c r="O128" s="27" t="str">
        <f t="shared" ca="1" si="109"/>
        <v>B</v>
      </c>
      <c r="P128" s="27" t="str">
        <f t="shared" ca="1" si="109"/>
        <v>B</v>
      </c>
      <c r="Q128" s="27" t="str">
        <f t="shared" ca="1" si="109"/>
        <v>B</v>
      </c>
      <c r="R128" s="27" t="str">
        <f t="shared" ca="1" si="109"/>
        <v>B</v>
      </c>
      <c r="S128" s="6"/>
    </row>
    <row r="129" spans="1:19" ht="15.75" thickBot="1" x14ac:dyDescent="0.25">
      <c r="B129" s="17" t="s">
        <v>113</v>
      </c>
      <c r="C129" s="28" t="e">
        <f ca="1">IF(ISNA(C135),C136,C135)</f>
        <v>#N/A</v>
      </c>
      <c r="D129" s="29" t="e">
        <f t="shared" ref="D129:R129" ca="1" si="110">IF(ISNA(D135),D136,D135)</f>
        <v>#N/A</v>
      </c>
      <c r="E129" s="29" t="e">
        <f t="shared" ca="1" si="110"/>
        <v>#N/A</v>
      </c>
      <c r="F129" s="29" t="e">
        <f t="shared" ca="1" si="110"/>
        <v>#N/A</v>
      </c>
      <c r="G129" s="29" t="e">
        <f t="shared" ca="1" si="110"/>
        <v>#N/A</v>
      </c>
      <c r="H129" s="29" t="e">
        <f t="shared" ca="1" si="110"/>
        <v>#N/A</v>
      </c>
      <c r="I129" s="29" t="e">
        <f t="shared" ca="1" si="110"/>
        <v>#N/A</v>
      </c>
      <c r="J129" s="29" t="e">
        <f t="shared" ca="1" si="110"/>
        <v>#N/A</v>
      </c>
      <c r="K129" s="29" t="e">
        <f t="shared" ca="1" si="110"/>
        <v>#N/A</v>
      </c>
      <c r="L129" s="29" t="e">
        <f t="shared" ca="1" si="110"/>
        <v>#N/A</v>
      </c>
      <c r="M129" s="29" t="e">
        <f t="shared" ca="1" si="110"/>
        <v>#N/A</v>
      </c>
      <c r="N129" s="30" t="e">
        <f t="shared" ca="1" si="110"/>
        <v>#N/A</v>
      </c>
      <c r="O129" s="30" t="e">
        <f t="shared" ca="1" si="110"/>
        <v>#N/A</v>
      </c>
      <c r="P129" s="30" t="e">
        <f t="shared" ca="1" si="110"/>
        <v>#N/A</v>
      </c>
      <c r="Q129" s="30" t="e">
        <f t="shared" ca="1" si="110"/>
        <v>#N/A</v>
      </c>
      <c r="R129" s="30" t="e">
        <f t="shared" ca="1" si="110"/>
        <v>#N/A</v>
      </c>
      <c r="S129" s="7"/>
    </row>
    <row r="130" spans="1:19" ht="15.75" customHeight="1" thickBot="1" x14ac:dyDescent="0.25">
      <c r="B130" s="17" t="s">
        <v>110</v>
      </c>
      <c r="C130" s="8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10"/>
      <c r="O130" s="10"/>
      <c r="P130" s="10"/>
      <c r="Q130" s="10"/>
      <c r="R130" s="10"/>
      <c r="S130" s="5"/>
    </row>
    <row r="131" spans="1:19" ht="15.75" hidden="1" customHeight="1" x14ac:dyDescent="0.2">
      <c r="B131" s="17">
        <v>1</v>
      </c>
      <c r="C131" s="1" t="e">
        <f ca="1">VLOOKUP(C123,OFFSET(Pairings!$D$2,($B131-1)*gamesPerRound,0,gamesPerRound,2),2,FALSE)</f>
        <v>#N/A</v>
      </c>
      <c r="D131" s="1" t="e">
        <f ca="1">VLOOKUP(D123,OFFSET(Pairings!$D$2,($B131-1)*gamesPerRound,0,gamesPerRound,2),2,FALSE)</f>
        <v>#N/A</v>
      </c>
      <c r="E131" s="1" t="e">
        <f ca="1">VLOOKUP(E123,OFFSET(Pairings!$D$2,($B131-1)*gamesPerRound,0,gamesPerRound,2),2,FALSE)</f>
        <v>#N/A</v>
      </c>
      <c r="F131" s="1" t="e">
        <f ca="1">VLOOKUP(F123,OFFSET(Pairings!$D$2,($B131-1)*gamesPerRound,0,gamesPerRound,2),2,FALSE)</f>
        <v>#N/A</v>
      </c>
      <c r="G131" s="1" t="e">
        <f ca="1">VLOOKUP(G123,OFFSET(Pairings!$D$2,($B131-1)*gamesPerRound,0,gamesPerRound,2),2,FALSE)</f>
        <v>#N/A</v>
      </c>
      <c r="H131" s="1" t="e">
        <f ca="1">VLOOKUP(H123,OFFSET(Pairings!$D$2,($B131-1)*gamesPerRound,0,gamesPerRound,2),2,FALSE)</f>
        <v>#N/A</v>
      </c>
      <c r="I131" s="1" t="e">
        <f ca="1">VLOOKUP(I123,OFFSET(Pairings!$D$2,($B131-1)*gamesPerRound,0,gamesPerRound,2),2,FALSE)</f>
        <v>#N/A</v>
      </c>
      <c r="J131" s="1" t="e">
        <f ca="1">VLOOKUP(J123,OFFSET(Pairings!$D$2,($B131-1)*gamesPerRound,0,gamesPerRound,2),2,FALSE)</f>
        <v>#N/A</v>
      </c>
      <c r="K131" s="1" t="e">
        <f ca="1">VLOOKUP(K123,OFFSET(Pairings!$D$2,($B131-1)*gamesPerRound,0,gamesPerRound,2),2,FALSE)</f>
        <v>#N/A</v>
      </c>
      <c r="L131" s="1" t="e">
        <f ca="1">VLOOKUP(L123,OFFSET(Pairings!$D$2,($B131-1)*gamesPerRound,0,gamesPerRound,2),2,FALSE)</f>
        <v>#N/A</v>
      </c>
      <c r="M131" s="1" t="e">
        <f ca="1">VLOOKUP(M123,OFFSET(Pairings!$D$2,($B131-1)*gamesPerRound,0,gamesPerRound,2),2,FALSE)</f>
        <v>#N/A</v>
      </c>
      <c r="N131" s="1" t="e">
        <f ca="1">VLOOKUP(N123,OFFSET(Pairings!$D$2,($B131-1)*gamesPerRound,0,gamesPerRound,2),2,FALSE)</f>
        <v>#N/A</v>
      </c>
      <c r="O131" s="1" t="e">
        <f ca="1">VLOOKUP(O123,OFFSET(Pairings!$D$2,($B131-1)*gamesPerRound,0,gamesPerRound,2),2,FALSE)</f>
        <v>#N/A</v>
      </c>
      <c r="P131" s="1" t="e">
        <f ca="1">VLOOKUP(P123,OFFSET(Pairings!$D$2,($B131-1)*gamesPerRound,0,gamesPerRound,2),2,FALSE)</f>
        <v>#N/A</v>
      </c>
      <c r="Q131" s="1" t="e">
        <f ca="1">VLOOKUP(Q123,OFFSET(Pairings!$D$2,($B131-1)*gamesPerRound,0,gamesPerRound,2),2,FALSE)</f>
        <v>#N/A</v>
      </c>
      <c r="R131" s="1" t="e">
        <f ca="1">VLOOKUP(R123,OFFSET(Pairings!$D$2,($B131-1)*gamesPerRound,0,gamesPerRound,2),2,FALSE)</f>
        <v>#N/A</v>
      </c>
    </row>
    <row r="132" spans="1:19" ht="15.75" hidden="1" customHeight="1" x14ac:dyDescent="0.2">
      <c r="B132" s="17">
        <v>1</v>
      </c>
      <c r="C132" s="1" t="e">
        <f ca="1">VLOOKUP(C123,OFFSET(Pairings!$E$2,($B132-1)*gamesPerRound,0,gamesPerRound,4),4,FALSE)</f>
        <v>#N/A</v>
      </c>
      <c r="D132" s="1" t="e">
        <f ca="1">VLOOKUP(D123,OFFSET(Pairings!$E$2,($B132-1)*gamesPerRound,0,gamesPerRound,4),4,FALSE)</f>
        <v>#N/A</v>
      </c>
      <c r="E132" s="1" t="e">
        <f ca="1">VLOOKUP(E123,OFFSET(Pairings!$E$2,($B132-1)*gamesPerRound,0,gamesPerRound,4),4,FALSE)</f>
        <v>#N/A</v>
      </c>
      <c r="F132" s="1" t="e">
        <f ca="1">VLOOKUP(F123,OFFSET(Pairings!$E$2,($B132-1)*gamesPerRound,0,gamesPerRound,4),4,FALSE)</f>
        <v>#N/A</v>
      </c>
      <c r="G132" s="1" t="e">
        <f ca="1">VLOOKUP(G123,OFFSET(Pairings!$E$2,($B132-1)*gamesPerRound,0,gamesPerRound,4),4,FALSE)</f>
        <v>#N/A</v>
      </c>
      <c r="H132" s="1" t="e">
        <f ca="1">VLOOKUP(H123,OFFSET(Pairings!$E$2,($B132-1)*gamesPerRound,0,gamesPerRound,4),4,FALSE)</f>
        <v>#N/A</v>
      </c>
      <c r="I132" s="1" t="e">
        <f ca="1">VLOOKUP(I123,OFFSET(Pairings!$E$2,($B132-1)*gamesPerRound,0,gamesPerRound,4),4,FALSE)</f>
        <v>#N/A</v>
      </c>
      <c r="J132" s="1" t="e">
        <f ca="1">VLOOKUP(J123,OFFSET(Pairings!$E$2,($B132-1)*gamesPerRound,0,gamesPerRound,4),4,FALSE)</f>
        <v>#N/A</v>
      </c>
      <c r="K132" s="1" t="e">
        <f ca="1">VLOOKUP(K123,OFFSET(Pairings!$E$2,($B132-1)*gamesPerRound,0,gamesPerRound,4),4,FALSE)</f>
        <v>#N/A</v>
      </c>
      <c r="L132" s="1" t="e">
        <f ca="1">VLOOKUP(L123,OFFSET(Pairings!$E$2,($B132-1)*gamesPerRound,0,gamesPerRound,4),4,FALSE)</f>
        <v>#N/A</v>
      </c>
      <c r="M132" s="1" t="e">
        <f ca="1">VLOOKUP(M123,OFFSET(Pairings!$E$2,($B132-1)*gamesPerRound,0,gamesPerRound,4),4,FALSE)</f>
        <v>#N/A</v>
      </c>
      <c r="N132" s="1" t="e">
        <f ca="1">VLOOKUP(N123,OFFSET(Pairings!$E$2,($B132-1)*gamesPerRound,0,gamesPerRound,4),4,FALSE)</f>
        <v>#N/A</v>
      </c>
      <c r="O132" s="1" t="e">
        <f ca="1">VLOOKUP(O123,OFFSET(Pairings!$E$2,($B132-1)*gamesPerRound,0,gamesPerRound,4),4,FALSE)</f>
        <v>#N/A</v>
      </c>
      <c r="P132" s="1" t="e">
        <f ca="1">VLOOKUP(P123,OFFSET(Pairings!$E$2,($B132-1)*gamesPerRound,0,gamesPerRound,4),4,FALSE)</f>
        <v>#N/A</v>
      </c>
      <c r="Q132" s="1" t="e">
        <f ca="1">VLOOKUP(Q123,OFFSET(Pairings!$E$2,($B132-1)*gamesPerRound,0,gamesPerRound,4),4,FALSE)</f>
        <v>#N/A</v>
      </c>
      <c r="R132" s="1" t="e">
        <f ca="1">VLOOKUP(R123,OFFSET(Pairings!$E$2,($B132-1)*gamesPerRound,0,gamesPerRound,4),4,FALSE)</f>
        <v>#N/A</v>
      </c>
    </row>
    <row r="133" spans="1:19" ht="15.75" hidden="1" customHeight="1" x14ac:dyDescent="0.2">
      <c r="B133" s="17">
        <v>2</v>
      </c>
      <c r="C133" s="1" t="e">
        <f ca="1">VLOOKUP(C123,OFFSET(Pairings!$D$2,($B133-1)*gamesPerRound,0,gamesPerRound,2),2,FALSE)</f>
        <v>#N/A</v>
      </c>
      <c r="D133" s="1" t="e">
        <f ca="1">VLOOKUP(D123,OFFSET(Pairings!$D$2,($B133-1)*gamesPerRound,0,gamesPerRound,2),2,FALSE)</f>
        <v>#N/A</v>
      </c>
      <c r="E133" s="1" t="e">
        <f ca="1">VLOOKUP(E123,OFFSET(Pairings!$D$2,($B133-1)*gamesPerRound,0,gamesPerRound,2),2,FALSE)</f>
        <v>#N/A</v>
      </c>
      <c r="F133" s="1" t="e">
        <f ca="1">VLOOKUP(F123,OFFSET(Pairings!$D$2,($B133-1)*gamesPerRound,0,gamesPerRound,2),2,FALSE)</f>
        <v>#N/A</v>
      </c>
      <c r="G133" s="1" t="e">
        <f ca="1">VLOOKUP(G123,OFFSET(Pairings!$D$2,($B133-1)*gamesPerRound,0,gamesPerRound,2),2,FALSE)</f>
        <v>#N/A</v>
      </c>
      <c r="H133" s="1" t="e">
        <f ca="1">VLOOKUP(H123,OFFSET(Pairings!$D$2,($B133-1)*gamesPerRound,0,gamesPerRound,2),2,FALSE)</f>
        <v>#N/A</v>
      </c>
      <c r="I133" s="1" t="e">
        <f ca="1">VLOOKUP(I123,OFFSET(Pairings!$D$2,($B133-1)*gamesPerRound,0,gamesPerRound,2),2,FALSE)</f>
        <v>#N/A</v>
      </c>
      <c r="J133" s="1" t="e">
        <f ca="1">VLOOKUP(J123,OFFSET(Pairings!$D$2,($B133-1)*gamesPerRound,0,gamesPerRound,2),2,FALSE)</f>
        <v>#N/A</v>
      </c>
      <c r="K133" s="1" t="e">
        <f ca="1">VLOOKUP(K123,OFFSET(Pairings!$D$2,($B133-1)*gamesPerRound,0,gamesPerRound,2),2,FALSE)</f>
        <v>#N/A</v>
      </c>
      <c r="L133" s="1" t="e">
        <f ca="1">VLOOKUP(L123,OFFSET(Pairings!$D$2,($B133-1)*gamesPerRound,0,gamesPerRound,2),2,FALSE)</f>
        <v>#N/A</v>
      </c>
      <c r="M133" s="1" t="e">
        <f ca="1">VLOOKUP(M123,OFFSET(Pairings!$D$2,($B133-1)*gamesPerRound,0,gamesPerRound,2),2,FALSE)</f>
        <v>#N/A</v>
      </c>
      <c r="N133" s="1" t="e">
        <f ca="1">VLOOKUP(N123,OFFSET(Pairings!$D$2,($B133-1)*gamesPerRound,0,gamesPerRound,2),2,FALSE)</f>
        <v>#N/A</v>
      </c>
      <c r="O133" s="1" t="e">
        <f ca="1">VLOOKUP(O123,OFFSET(Pairings!$D$2,($B133-1)*gamesPerRound,0,gamesPerRound,2),2,FALSE)</f>
        <v>#N/A</v>
      </c>
      <c r="P133" s="1" t="e">
        <f ca="1">VLOOKUP(P123,OFFSET(Pairings!$D$2,($B133-1)*gamesPerRound,0,gamesPerRound,2),2,FALSE)</f>
        <v>#N/A</v>
      </c>
      <c r="Q133" s="1" t="e">
        <f ca="1">VLOOKUP(Q123,OFFSET(Pairings!$D$2,($B133-1)*gamesPerRound,0,gamesPerRound,2),2,FALSE)</f>
        <v>#N/A</v>
      </c>
      <c r="R133" s="1" t="e">
        <f ca="1">VLOOKUP(R123,OFFSET(Pairings!$D$2,($B133-1)*gamesPerRound,0,gamesPerRound,2),2,FALSE)</f>
        <v>#N/A</v>
      </c>
    </row>
    <row r="134" spans="1:19" ht="15.75" hidden="1" customHeight="1" x14ac:dyDescent="0.2">
      <c r="B134" s="17">
        <v>2</v>
      </c>
      <c r="C134" s="1" t="e">
        <f ca="1">VLOOKUP(C123,OFFSET(Pairings!$E$2,($B134-1)*gamesPerRound,0,gamesPerRound,4),4,FALSE)</f>
        <v>#N/A</v>
      </c>
      <c r="D134" s="1" t="e">
        <f ca="1">VLOOKUP(D123,OFFSET(Pairings!$E$2,($B134-1)*gamesPerRound,0,gamesPerRound,4),4,FALSE)</f>
        <v>#N/A</v>
      </c>
      <c r="E134" s="1" t="e">
        <f ca="1">VLOOKUP(E123,OFFSET(Pairings!$E$2,($B134-1)*gamesPerRound,0,gamesPerRound,4),4,FALSE)</f>
        <v>#N/A</v>
      </c>
      <c r="F134" s="1" t="e">
        <f ca="1">VLOOKUP(F123,OFFSET(Pairings!$E$2,($B134-1)*gamesPerRound,0,gamesPerRound,4),4,FALSE)</f>
        <v>#N/A</v>
      </c>
      <c r="G134" s="1" t="e">
        <f ca="1">VLOOKUP(G123,OFFSET(Pairings!$E$2,($B134-1)*gamesPerRound,0,gamesPerRound,4),4,FALSE)</f>
        <v>#N/A</v>
      </c>
      <c r="H134" s="1" t="e">
        <f ca="1">VLOOKUP(H123,OFFSET(Pairings!$E$2,($B134-1)*gamesPerRound,0,gamesPerRound,4),4,FALSE)</f>
        <v>#N/A</v>
      </c>
      <c r="I134" s="1" t="e">
        <f ca="1">VLOOKUP(I123,OFFSET(Pairings!$E$2,($B134-1)*gamesPerRound,0,gamesPerRound,4),4,FALSE)</f>
        <v>#N/A</v>
      </c>
      <c r="J134" s="1" t="e">
        <f ca="1">VLOOKUP(J123,OFFSET(Pairings!$E$2,($B134-1)*gamesPerRound,0,gamesPerRound,4),4,FALSE)</f>
        <v>#N/A</v>
      </c>
      <c r="K134" s="1" t="e">
        <f ca="1">VLOOKUP(K123,OFFSET(Pairings!$E$2,($B134-1)*gamesPerRound,0,gamesPerRound,4),4,FALSE)</f>
        <v>#N/A</v>
      </c>
      <c r="L134" s="1" t="e">
        <f ca="1">VLOOKUP(L123,OFFSET(Pairings!$E$2,($B134-1)*gamesPerRound,0,gamesPerRound,4),4,FALSE)</f>
        <v>#N/A</v>
      </c>
      <c r="M134" s="1" t="e">
        <f ca="1">VLOOKUP(M123,OFFSET(Pairings!$E$2,($B134-1)*gamesPerRound,0,gamesPerRound,4),4,FALSE)</f>
        <v>#N/A</v>
      </c>
      <c r="N134" s="1" t="e">
        <f ca="1">VLOOKUP(N123,OFFSET(Pairings!$E$2,($B134-1)*gamesPerRound,0,gamesPerRound,4),4,FALSE)</f>
        <v>#N/A</v>
      </c>
      <c r="O134" s="1" t="e">
        <f ca="1">VLOOKUP(O123,OFFSET(Pairings!$E$2,($B134-1)*gamesPerRound,0,gamesPerRound,4),4,FALSE)</f>
        <v>#N/A</v>
      </c>
      <c r="P134" s="1" t="e">
        <f ca="1">VLOOKUP(P123,OFFSET(Pairings!$E$2,($B134-1)*gamesPerRound,0,gamesPerRound,4),4,FALSE)</f>
        <v>#N/A</v>
      </c>
      <c r="Q134" s="1" t="e">
        <f ca="1">VLOOKUP(Q123,OFFSET(Pairings!$E$2,($B134-1)*gamesPerRound,0,gamesPerRound,4),4,FALSE)</f>
        <v>#N/A</v>
      </c>
      <c r="R134" s="1" t="e">
        <f ca="1">VLOOKUP(R123,OFFSET(Pairings!$E$2,($B134-1)*gamesPerRound,0,gamesPerRound,4),4,FALSE)</f>
        <v>#N/A</v>
      </c>
    </row>
    <row r="135" spans="1:19" ht="15.6" hidden="1" customHeight="1" x14ac:dyDescent="0.2">
      <c r="B135" s="17">
        <v>3</v>
      </c>
      <c r="C135" s="1" t="e">
        <f ca="1">VLOOKUP(C123,OFFSET(Pairings!$D$2,($B135-1)*gamesPerRound,0,gamesPerRound,2),2,FALSE)</f>
        <v>#N/A</v>
      </c>
      <c r="D135" s="1" t="e">
        <f ca="1">VLOOKUP(D123,OFFSET(Pairings!$D$2,($B135-1)*gamesPerRound,0,gamesPerRound,2),2,FALSE)</f>
        <v>#N/A</v>
      </c>
      <c r="E135" s="1" t="e">
        <f ca="1">VLOOKUP(E123,OFFSET(Pairings!$D$2,($B135-1)*gamesPerRound,0,gamesPerRound,2),2,FALSE)</f>
        <v>#N/A</v>
      </c>
      <c r="F135" s="1" t="e">
        <f ca="1">VLOOKUP(F123,OFFSET(Pairings!$D$2,($B135-1)*gamesPerRound,0,gamesPerRound,2),2,FALSE)</f>
        <v>#N/A</v>
      </c>
      <c r="G135" s="1" t="e">
        <f ca="1">VLOOKUP(G123,OFFSET(Pairings!$D$2,($B135-1)*gamesPerRound,0,gamesPerRound,2),2,FALSE)</f>
        <v>#N/A</v>
      </c>
      <c r="H135" s="1" t="e">
        <f ca="1">VLOOKUP(H123,OFFSET(Pairings!$D$2,($B135-1)*gamesPerRound,0,gamesPerRound,2),2,FALSE)</f>
        <v>#N/A</v>
      </c>
      <c r="I135" s="1" t="e">
        <f ca="1">VLOOKUP(I123,OFFSET(Pairings!$D$2,($B135-1)*gamesPerRound,0,gamesPerRound,2),2,FALSE)</f>
        <v>#N/A</v>
      </c>
      <c r="J135" s="1" t="e">
        <f ca="1">VLOOKUP(J123,OFFSET(Pairings!$D$2,($B135-1)*gamesPerRound,0,gamesPerRound,2),2,FALSE)</f>
        <v>#N/A</v>
      </c>
      <c r="K135" s="1" t="e">
        <f ca="1">VLOOKUP(K123,OFFSET(Pairings!$D$2,($B135-1)*gamesPerRound,0,gamesPerRound,2),2,FALSE)</f>
        <v>#N/A</v>
      </c>
      <c r="L135" s="1" t="e">
        <f ca="1">VLOOKUP(L123,OFFSET(Pairings!$D$2,($B135-1)*gamesPerRound,0,gamesPerRound,2),2,FALSE)</f>
        <v>#N/A</v>
      </c>
      <c r="M135" s="1" t="e">
        <f ca="1">VLOOKUP(M123,OFFSET(Pairings!$D$2,($B135-1)*gamesPerRound,0,gamesPerRound,2),2,FALSE)</f>
        <v>#N/A</v>
      </c>
      <c r="N135" s="1" t="e">
        <f ca="1">VLOOKUP(N123,OFFSET(Pairings!$D$2,($B135-1)*gamesPerRound,0,gamesPerRound,2),2,FALSE)</f>
        <v>#N/A</v>
      </c>
      <c r="O135" s="1" t="e">
        <f ca="1">VLOOKUP(O123,OFFSET(Pairings!$D$2,($B135-1)*gamesPerRound,0,gamesPerRound,2),2,FALSE)</f>
        <v>#N/A</v>
      </c>
      <c r="P135" s="1" t="e">
        <f ca="1">VLOOKUP(P123,OFFSET(Pairings!$D$2,($B135-1)*gamesPerRound,0,gamesPerRound,2),2,FALSE)</f>
        <v>#N/A</v>
      </c>
      <c r="Q135" s="1" t="e">
        <f ca="1">VLOOKUP(Q123,OFFSET(Pairings!$D$2,($B135-1)*gamesPerRound,0,gamesPerRound,2),2,FALSE)</f>
        <v>#N/A</v>
      </c>
      <c r="R135" s="1" t="e">
        <f ca="1">VLOOKUP(R123,OFFSET(Pairings!$D$2,($B135-1)*gamesPerRound,0,gamesPerRound,2),2,FALSE)</f>
        <v>#N/A</v>
      </c>
    </row>
    <row r="136" spans="1:19" ht="15.6" hidden="1" customHeight="1" x14ac:dyDescent="0.2">
      <c r="B136" s="17">
        <v>3</v>
      </c>
      <c r="C136" s="1" t="e">
        <f ca="1">VLOOKUP(C123,OFFSET(Pairings!$E$2,($B136-1)*gamesPerRound,0,gamesPerRound,4),4,FALSE)</f>
        <v>#N/A</v>
      </c>
      <c r="D136" s="1" t="e">
        <f ca="1">VLOOKUP(D123,OFFSET(Pairings!$E$2,($B136-1)*gamesPerRound,0,gamesPerRound,4),4,FALSE)</f>
        <v>#N/A</v>
      </c>
      <c r="E136" s="1" t="e">
        <f ca="1">VLOOKUP(E123,OFFSET(Pairings!$E$2,($B136-1)*gamesPerRound,0,gamesPerRound,4),4,FALSE)</f>
        <v>#N/A</v>
      </c>
      <c r="F136" s="1" t="e">
        <f ca="1">VLOOKUP(F123,OFFSET(Pairings!$E$2,($B136-1)*gamesPerRound,0,gamesPerRound,4),4,FALSE)</f>
        <v>#N/A</v>
      </c>
      <c r="G136" s="1" t="e">
        <f ca="1">VLOOKUP(G123,OFFSET(Pairings!$E$2,($B136-1)*gamesPerRound,0,gamesPerRound,4),4,FALSE)</f>
        <v>#N/A</v>
      </c>
      <c r="H136" s="1" t="e">
        <f ca="1">VLOOKUP(H123,OFFSET(Pairings!$E$2,($B136-1)*gamesPerRound,0,gamesPerRound,4),4,FALSE)</f>
        <v>#N/A</v>
      </c>
      <c r="I136" s="1" t="e">
        <f ca="1">VLOOKUP(I123,OFFSET(Pairings!$E$2,($B136-1)*gamesPerRound,0,gamesPerRound,4),4,FALSE)</f>
        <v>#N/A</v>
      </c>
      <c r="J136" s="1" t="e">
        <f ca="1">VLOOKUP(J123,OFFSET(Pairings!$E$2,($B136-1)*gamesPerRound,0,gamesPerRound,4),4,FALSE)</f>
        <v>#N/A</v>
      </c>
      <c r="K136" s="1" t="e">
        <f ca="1">VLOOKUP(K123,OFFSET(Pairings!$E$2,($B136-1)*gamesPerRound,0,gamesPerRound,4),4,FALSE)</f>
        <v>#N/A</v>
      </c>
      <c r="L136" s="1" t="e">
        <f ca="1">VLOOKUP(L123,OFFSET(Pairings!$E$2,($B136-1)*gamesPerRound,0,gamesPerRound,4),4,FALSE)</f>
        <v>#N/A</v>
      </c>
      <c r="M136" s="1" t="e">
        <f ca="1">VLOOKUP(M123,OFFSET(Pairings!$E$2,($B136-1)*gamesPerRound,0,gamesPerRound,4),4,FALSE)</f>
        <v>#N/A</v>
      </c>
      <c r="N136" s="1" t="e">
        <f ca="1">VLOOKUP(N123,OFFSET(Pairings!$E$2,($B136-1)*gamesPerRound,0,gamesPerRound,4),4,FALSE)</f>
        <v>#N/A</v>
      </c>
      <c r="O136" s="1" t="e">
        <f ca="1">VLOOKUP(O123,OFFSET(Pairings!$E$2,($B136-1)*gamesPerRound,0,gamesPerRound,4),4,FALSE)</f>
        <v>#N/A</v>
      </c>
      <c r="P136" s="1" t="e">
        <f ca="1">VLOOKUP(P123,OFFSET(Pairings!$E$2,($B136-1)*gamesPerRound,0,gamesPerRound,4),4,FALSE)</f>
        <v>#N/A</v>
      </c>
      <c r="Q136" s="1" t="e">
        <f ca="1">VLOOKUP(Q123,OFFSET(Pairings!$E$2,($B136-1)*gamesPerRound,0,gamesPerRound,4),4,FALSE)</f>
        <v>#N/A</v>
      </c>
      <c r="R136" s="1" t="e">
        <f ca="1">VLOOKUP(R123,OFFSET(Pairings!$E$2,($B136-1)*gamesPerRound,0,gamesPerRound,4),4,FALSE)</f>
        <v>#N/A</v>
      </c>
    </row>
    <row r="137" spans="1:19" ht="15.75" thickBot="1" x14ac:dyDescent="0.25"/>
    <row r="138" spans="1:19" s="12" customFormat="1" ht="15.75" thickBot="1" x14ac:dyDescent="0.25">
      <c r="A138" s="12" t="s">
        <v>177</v>
      </c>
      <c r="B138" s="38">
        <f>VLOOKUP(A138,TeamLookup,2,FALSE)</f>
        <v>0</v>
      </c>
      <c r="C138" s="13" t="str">
        <f>$A138&amp;"."&amp;TEXT(C$1,"00")</f>
        <v>J.01</v>
      </c>
      <c r="D138" s="14" t="str">
        <f t="shared" ref="D138:R138" si="111">$A138&amp;"."&amp;TEXT(D$1,"00")</f>
        <v>J.02</v>
      </c>
      <c r="E138" s="14" t="str">
        <f t="shared" si="111"/>
        <v>J.03</v>
      </c>
      <c r="F138" s="14" t="str">
        <f t="shared" si="111"/>
        <v>J.04</v>
      </c>
      <c r="G138" s="14" t="str">
        <f t="shared" si="111"/>
        <v>J.05</v>
      </c>
      <c r="H138" s="14" t="str">
        <f t="shared" si="111"/>
        <v>J.06</v>
      </c>
      <c r="I138" s="14" t="str">
        <f t="shared" si="111"/>
        <v>J.07</v>
      </c>
      <c r="J138" s="14" t="str">
        <f t="shared" si="111"/>
        <v>J.08</v>
      </c>
      <c r="K138" s="14" t="str">
        <f t="shared" si="111"/>
        <v>J.09</v>
      </c>
      <c r="L138" s="14" t="str">
        <f t="shared" si="111"/>
        <v>J.10</v>
      </c>
      <c r="M138" s="14" t="str">
        <f t="shared" si="111"/>
        <v>J.11</v>
      </c>
      <c r="N138" s="15" t="str">
        <f t="shared" si="111"/>
        <v>J.12</v>
      </c>
      <c r="O138" s="15" t="str">
        <f t="shared" si="111"/>
        <v>J.13</v>
      </c>
      <c r="P138" s="15" t="str">
        <f t="shared" si="111"/>
        <v>J.14</v>
      </c>
      <c r="Q138" s="15" t="str">
        <f t="shared" si="111"/>
        <v>J.15</v>
      </c>
      <c r="R138" s="15" t="str">
        <f t="shared" si="111"/>
        <v>J.16</v>
      </c>
      <c r="S138" s="16" t="s">
        <v>110</v>
      </c>
    </row>
    <row r="139" spans="1:19" ht="9" customHeight="1" x14ac:dyDescent="0.2">
      <c r="C139" s="19" t="str">
        <f t="shared" ref="C139:R139" ca="1" si="112">IF(ISNA(C146),"B","W")</f>
        <v>B</v>
      </c>
      <c r="D139" s="20" t="str">
        <f t="shared" ca="1" si="112"/>
        <v>B</v>
      </c>
      <c r="E139" s="20" t="str">
        <f t="shared" ca="1" si="112"/>
        <v>B</v>
      </c>
      <c r="F139" s="20" t="str">
        <f t="shared" ca="1" si="112"/>
        <v>B</v>
      </c>
      <c r="G139" s="20" t="str">
        <f t="shared" ca="1" si="112"/>
        <v>B</v>
      </c>
      <c r="H139" s="20" t="str">
        <f t="shared" ca="1" si="112"/>
        <v>B</v>
      </c>
      <c r="I139" s="20" t="str">
        <f t="shared" ca="1" si="112"/>
        <v>B</v>
      </c>
      <c r="J139" s="20" t="str">
        <f t="shared" ca="1" si="112"/>
        <v>B</v>
      </c>
      <c r="K139" s="20" t="str">
        <f t="shared" ca="1" si="112"/>
        <v>B</v>
      </c>
      <c r="L139" s="20" t="str">
        <f t="shared" ca="1" si="112"/>
        <v>B</v>
      </c>
      <c r="M139" s="20" t="str">
        <f t="shared" ca="1" si="112"/>
        <v>B</v>
      </c>
      <c r="N139" s="21" t="str">
        <f t="shared" ca="1" si="112"/>
        <v>B</v>
      </c>
      <c r="O139" s="21" t="str">
        <f t="shared" ca="1" si="112"/>
        <v>B</v>
      </c>
      <c r="P139" s="21" t="str">
        <f t="shared" ca="1" si="112"/>
        <v>B</v>
      </c>
      <c r="Q139" s="21" t="str">
        <f t="shared" ca="1" si="112"/>
        <v>B</v>
      </c>
      <c r="R139" s="21" t="str">
        <f t="shared" ca="1" si="112"/>
        <v>B</v>
      </c>
      <c r="S139" s="6"/>
    </row>
    <row r="140" spans="1:19" x14ac:dyDescent="0.2">
      <c r="B140" s="17" t="s">
        <v>111</v>
      </c>
      <c r="C140" s="22" t="e">
        <f t="shared" ref="C140:R140" ca="1" si="113">IF(ISNA(C146),C147,C146)</f>
        <v>#N/A</v>
      </c>
      <c r="D140" s="23" t="e">
        <f t="shared" ca="1" si="113"/>
        <v>#N/A</v>
      </c>
      <c r="E140" s="23" t="e">
        <f t="shared" ca="1" si="113"/>
        <v>#N/A</v>
      </c>
      <c r="F140" s="23" t="e">
        <f t="shared" ca="1" si="113"/>
        <v>#N/A</v>
      </c>
      <c r="G140" s="23" t="e">
        <f t="shared" ca="1" si="113"/>
        <v>#N/A</v>
      </c>
      <c r="H140" s="23" t="e">
        <f t="shared" ca="1" si="113"/>
        <v>#N/A</v>
      </c>
      <c r="I140" s="23" t="e">
        <f t="shared" ca="1" si="113"/>
        <v>#N/A</v>
      </c>
      <c r="J140" s="23" t="e">
        <f t="shared" ca="1" si="113"/>
        <v>#N/A</v>
      </c>
      <c r="K140" s="23" t="e">
        <f t="shared" ca="1" si="113"/>
        <v>#N/A</v>
      </c>
      <c r="L140" s="23" t="e">
        <f t="shared" ca="1" si="113"/>
        <v>#N/A</v>
      </c>
      <c r="M140" s="23" t="e">
        <f t="shared" ca="1" si="113"/>
        <v>#N/A</v>
      </c>
      <c r="N140" s="24" t="e">
        <f t="shared" ca="1" si="113"/>
        <v>#N/A</v>
      </c>
      <c r="O140" s="24" t="e">
        <f t="shared" ca="1" si="113"/>
        <v>#N/A</v>
      </c>
      <c r="P140" s="24" t="e">
        <f t="shared" ca="1" si="113"/>
        <v>#N/A</v>
      </c>
      <c r="Q140" s="24" t="e">
        <f t="shared" ca="1" si="113"/>
        <v>#N/A</v>
      </c>
      <c r="R140" s="24" t="e">
        <f t="shared" ca="1" si="113"/>
        <v>#N/A</v>
      </c>
      <c r="S140" s="11"/>
    </row>
    <row r="141" spans="1:19" ht="9" customHeight="1" x14ac:dyDescent="0.2">
      <c r="C141" s="25" t="str">
        <f t="shared" ref="C141:R141" ca="1" si="114">IF(ISNA(C148),"B","W")</f>
        <v>B</v>
      </c>
      <c r="D141" s="26" t="str">
        <f t="shared" ca="1" si="114"/>
        <v>B</v>
      </c>
      <c r="E141" s="26" t="str">
        <f t="shared" ca="1" si="114"/>
        <v>B</v>
      </c>
      <c r="F141" s="26" t="str">
        <f t="shared" ca="1" si="114"/>
        <v>B</v>
      </c>
      <c r="G141" s="26" t="str">
        <f t="shared" ca="1" si="114"/>
        <v>B</v>
      </c>
      <c r="H141" s="26" t="str">
        <f t="shared" ca="1" si="114"/>
        <v>B</v>
      </c>
      <c r="I141" s="26" t="str">
        <f t="shared" ca="1" si="114"/>
        <v>B</v>
      </c>
      <c r="J141" s="26" t="str">
        <f t="shared" ca="1" si="114"/>
        <v>B</v>
      </c>
      <c r="K141" s="26" t="str">
        <f t="shared" ca="1" si="114"/>
        <v>B</v>
      </c>
      <c r="L141" s="26" t="str">
        <f t="shared" ca="1" si="114"/>
        <v>B</v>
      </c>
      <c r="M141" s="26" t="str">
        <f t="shared" ca="1" si="114"/>
        <v>B</v>
      </c>
      <c r="N141" s="27" t="str">
        <f t="shared" ca="1" si="114"/>
        <v>B</v>
      </c>
      <c r="O141" s="27" t="str">
        <f t="shared" ca="1" si="114"/>
        <v>B</v>
      </c>
      <c r="P141" s="27" t="str">
        <f t="shared" ca="1" si="114"/>
        <v>B</v>
      </c>
      <c r="Q141" s="27" t="str">
        <f t="shared" ca="1" si="114"/>
        <v>B</v>
      </c>
      <c r="R141" s="27" t="str">
        <f t="shared" ca="1" si="114"/>
        <v>B</v>
      </c>
      <c r="S141" s="6"/>
    </row>
    <row r="142" spans="1:19" x14ac:dyDescent="0.2">
      <c r="B142" s="17" t="s">
        <v>112</v>
      </c>
      <c r="C142" s="22" t="e">
        <f t="shared" ref="C142:R142" ca="1" si="115">IF(ISNA(C148),C149,C148)</f>
        <v>#N/A</v>
      </c>
      <c r="D142" s="23" t="e">
        <f t="shared" ca="1" si="115"/>
        <v>#N/A</v>
      </c>
      <c r="E142" s="23" t="e">
        <f t="shared" ca="1" si="115"/>
        <v>#N/A</v>
      </c>
      <c r="F142" s="23" t="e">
        <f t="shared" ca="1" si="115"/>
        <v>#N/A</v>
      </c>
      <c r="G142" s="23" t="e">
        <f t="shared" ca="1" si="115"/>
        <v>#N/A</v>
      </c>
      <c r="H142" s="23" t="e">
        <f t="shared" ca="1" si="115"/>
        <v>#N/A</v>
      </c>
      <c r="I142" s="23" t="e">
        <f t="shared" ca="1" si="115"/>
        <v>#N/A</v>
      </c>
      <c r="J142" s="23" t="e">
        <f t="shared" ca="1" si="115"/>
        <v>#N/A</v>
      </c>
      <c r="K142" s="23" t="e">
        <f t="shared" ca="1" si="115"/>
        <v>#N/A</v>
      </c>
      <c r="L142" s="23" t="e">
        <f t="shared" ca="1" si="115"/>
        <v>#N/A</v>
      </c>
      <c r="M142" s="23" t="e">
        <f t="shared" ca="1" si="115"/>
        <v>#N/A</v>
      </c>
      <c r="N142" s="24" t="e">
        <f t="shared" ca="1" si="115"/>
        <v>#N/A</v>
      </c>
      <c r="O142" s="24" t="e">
        <f t="shared" ca="1" si="115"/>
        <v>#N/A</v>
      </c>
      <c r="P142" s="24" t="e">
        <f t="shared" ca="1" si="115"/>
        <v>#N/A</v>
      </c>
      <c r="Q142" s="24" t="e">
        <f t="shared" ca="1" si="115"/>
        <v>#N/A</v>
      </c>
      <c r="R142" s="24" t="e">
        <f t="shared" ca="1" si="115"/>
        <v>#N/A</v>
      </c>
      <c r="S142" s="11"/>
    </row>
    <row r="143" spans="1:19" ht="9" customHeight="1" x14ac:dyDescent="0.2">
      <c r="C143" s="25" t="str">
        <f t="shared" ref="C143:R143" ca="1" si="116">IF(ISNA(C150),"B","W")</f>
        <v>B</v>
      </c>
      <c r="D143" s="26" t="str">
        <f t="shared" ca="1" si="116"/>
        <v>B</v>
      </c>
      <c r="E143" s="26" t="str">
        <f t="shared" ca="1" si="116"/>
        <v>B</v>
      </c>
      <c r="F143" s="26" t="str">
        <f t="shared" ca="1" si="116"/>
        <v>B</v>
      </c>
      <c r="G143" s="26" t="str">
        <f t="shared" ca="1" si="116"/>
        <v>B</v>
      </c>
      <c r="H143" s="26" t="str">
        <f t="shared" ca="1" si="116"/>
        <v>B</v>
      </c>
      <c r="I143" s="26" t="str">
        <f t="shared" ca="1" si="116"/>
        <v>B</v>
      </c>
      <c r="J143" s="26" t="str">
        <f t="shared" ca="1" si="116"/>
        <v>B</v>
      </c>
      <c r="K143" s="26" t="str">
        <f t="shared" ca="1" si="116"/>
        <v>B</v>
      </c>
      <c r="L143" s="26" t="str">
        <f t="shared" ca="1" si="116"/>
        <v>B</v>
      </c>
      <c r="M143" s="26" t="str">
        <f t="shared" ca="1" si="116"/>
        <v>B</v>
      </c>
      <c r="N143" s="27" t="str">
        <f t="shared" ca="1" si="116"/>
        <v>B</v>
      </c>
      <c r="O143" s="27" t="str">
        <f t="shared" ca="1" si="116"/>
        <v>B</v>
      </c>
      <c r="P143" s="27" t="str">
        <f t="shared" ca="1" si="116"/>
        <v>B</v>
      </c>
      <c r="Q143" s="27" t="str">
        <f t="shared" ca="1" si="116"/>
        <v>B</v>
      </c>
      <c r="R143" s="27" t="str">
        <f t="shared" ca="1" si="116"/>
        <v>B</v>
      </c>
      <c r="S143" s="6"/>
    </row>
    <row r="144" spans="1:19" ht="15.75" thickBot="1" x14ac:dyDescent="0.25">
      <c r="B144" s="17" t="s">
        <v>113</v>
      </c>
      <c r="C144" s="28" t="e">
        <f t="shared" ref="C144:R144" ca="1" si="117">IF(ISNA(C150),C151,C150)</f>
        <v>#N/A</v>
      </c>
      <c r="D144" s="29" t="e">
        <f t="shared" ca="1" si="117"/>
        <v>#N/A</v>
      </c>
      <c r="E144" s="29" t="e">
        <f t="shared" ca="1" si="117"/>
        <v>#N/A</v>
      </c>
      <c r="F144" s="29" t="e">
        <f t="shared" ca="1" si="117"/>
        <v>#N/A</v>
      </c>
      <c r="G144" s="29" t="e">
        <f t="shared" ca="1" si="117"/>
        <v>#N/A</v>
      </c>
      <c r="H144" s="29" t="e">
        <f t="shared" ca="1" si="117"/>
        <v>#N/A</v>
      </c>
      <c r="I144" s="29" t="e">
        <f t="shared" ca="1" si="117"/>
        <v>#N/A</v>
      </c>
      <c r="J144" s="29" t="e">
        <f t="shared" ca="1" si="117"/>
        <v>#N/A</v>
      </c>
      <c r="K144" s="29" t="e">
        <f t="shared" ca="1" si="117"/>
        <v>#N/A</v>
      </c>
      <c r="L144" s="29" t="e">
        <f t="shared" ca="1" si="117"/>
        <v>#N/A</v>
      </c>
      <c r="M144" s="29" t="e">
        <f t="shared" ca="1" si="117"/>
        <v>#N/A</v>
      </c>
      <c r="N144" s="30" t="e">
        <f t="shared" ca="1" si="117"/>
        <v>#N/A</v>
      </c>
      <c r="O144" s="30" t="e">
        <f t="shared" ca="1" si="117"/>
        <v>#N/A</v>
      </c>
      <c r="P144" s="30" t="e">
        <f t="shared" ca="1" si="117"/>
        <v>#N/A</v>
      </c>
      <c r="Q144" s="30" t="e">
        <f t="shared" ca="1" si="117"/>
        <v>#N/A</v>
      </c>
      <c r="R144" s="30" t="e">
        <f t="shared" ca="1" si="117"/>
        <v>#N/A</v>
      </c>
      <c r="S144" s="7"/>
    </row>
    <row r="145" spans="1:19" ht="15.75" customHeight="1" thickBot="1" x14ac:dyDescent="0.25">
      <c r="B145" s="17" t="s">
        <v>110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10"/>
      <c r="O145" s="10"/>
      <c r="P145" s="10"/>
      <c r="Q145" s="10"/>
      <c r="R145" s="10"/>
      <c r="S145" s="5"/>
    </row>
    <row r="146" spans="1:19" ht="15.75" hidden="1" customHeight="1" x14ac:dyDescent="0.2">
      <c r="B146" s="17">
        <v>1</v>
      </c>
      <c r="C146" s="1" t="e">
        <f ca="1">VLOOKUP(C138,OFFSET(Pairings!$D$2,($B146-1)*gamesPerRound,0,gamesPerRound,2),2,FALSE)</f>
        <v>#N/A</v>
      </c>
      <c r="D146" s="1" t="e">
        <f ca="1">VLOOKUP(D138,OFFSET(Pairings!$D$2,($B146-1)*gamesPerRound,0,gamesPerRound,2),2,FALSE)</f>
        <v>#N/A</v>
      </c>
      <c r="E146" s="1" t="e">
        <f ca="1">VLOOKUP(E138,OFFSET(Pairings!$D$2,($B146-1)*gamesPerRound,0,gamesPerRound,2),2,FALSE)</f>
        <v>#N/A</v>
      </c>
      <c r="F146" s="1" t="e">
        <f ca="1">VLOOKUP(F138,OFFSET(Pairings!$D$2,($B146-1)*gamesPerRound,0,gamesPerRound,2),2,FALSE)</f>
        <v>#N/A</v>
      </c>
      <c r="G146" s="1" t="e">
        <f ca="1">VLOOKUP(G138,OFFSET(Pairings!$D$2,($B146-1)*gamesPerRound,0,gamesPerRound,2),2,FALSE)</f>
        <v>#N/A</v>
      </c>
      <c r="H146" s="1" t="e">
        <f ca="1">VLOOKUP(H138,OFFSET(Pairings!$D$2,($B146-1)*gamesPerRound,0,gamesPerRound,2),2,FALSE)</f>
        <v>#N/A</v>
      </c>
      <c r="I146" s="1" t="e">
        <f ca="1">VLOOKUP(I138,OFFSET(Pairings!$D$2,($B146-1)*gamesPerRound,0,gamesPerRound,2),2,FALSE)</f>
        <v>#N/A</v>
      </c>
      <c r="J146" s="1" t="e">
        <f ca="1">VLOOKUP(J138,OFFSET(Pairings!$D$2,($B146-1)*gamesPerRound,0,gamesPerRound,2),2,FALSE)</f>
        <v>#N/A</v>
      </c>
      <c r="K146" s="1" t="e">
        <f ca="1">VLOOKUP(K138,OFFSET(Pairings!$D$2,($B146-1)*gamesPerRound,0,gamesPerRound,2),2,FALSE)</f>
        <v>#N/A</v>
      </c>
      <c r="L146" s="1" t="e">
        <f ca="1">VLOOKUP(L138,OFFSET(Pairings!$D$2,($B146-1)*gamesPerRound,0,gamesPerRound,2),2,FALSE)</f>
        <v>#N/A</v>
      </c>
      <c r="M146" s="1" t="e">
        <f ca="1">VLOOKUP(M138,OFFSET(Pairings!$D$2,($B146-1)*gamesPerRound,0,gamesPerRound,2),2,FALSE)</f>
        <v>#N/A</v>
      </c>
      <c r="N146" s="1" t="e">
        <f ca="1">VLOOKUP(N138,OFFSET(Pairings!$D$2,($B146-1)*gamesPerRound,0,gamesPerRound,2),2,FALSE)</f>
        <v>#N/A</v>
      </c>
      <c r="O146" s="1" t="e">
        <f ca="1">VLOOKUP(O138,OFFSET(Pairings!$D$2,($B146-1)*gamesPerRound,0,gamesPerRound,2),2,FALSE)</f>
        <v>#N/A</v>
      </c>
      <c r="P146" s="1" t="e">
        <f ca="1">VLOOKUP(P138,OFFSET(Pairings!$D$2,($B146-1)*gamesPerRound,0,gamesPerRound,2),2,FALSE)</f>
        <v>#N/A</v>
      </c>
      <c r="Q146" s="1" t="e">
        <f ca="1">VLOOKUP(Q138,OFFSET(Pairings!$D$2,($B146-1)*gamesPerRound,0,gamesPerRound,2),2,FALSE)</f>
        <v>#N/A</v>
      </c>
      <c r="R146" s="1" t="e">
        <f ca="1">VLOOKUP(R138,OFFSET(Pairings!$D$2,($B146-1)*gamesPerRound,0,gamesPerRound,2),2,FALSE)</f>
        <v>#N/A</v>
      </c>
    </row>
    <row r="147" spans="1:19" ht="15.75" hidden="1" customHeight="1" x14ac:dyDescent="0.2">
      <c r="B147" s="17">
        <v>1</v>
      </c>
      <c r="C147" s="1" t="e">
        <f ca="1">VLOOKUP(C138,OFFSET(Pairings!$E$2,($B147-1)*gamesPerRound,0,gamesPerRound,4),4,FALSE)</f>
        <v>#N/A</v>
      </c>
      <c r="D147" s="1" t="e">
        <f ca="1">VLOOKUP(D138,OFFSET(Pairings!$E$2,($B147-1)*gamesPerRound,0,gamesPerRound,4),4,FALSE)</f>
        <v>#N/A</v>
      </c>
      <c r="E147" s="1" t="e">
        <f ca="1">VLOOKUP(E138,OFFSET(Pairings!$E$2,($B147-1)*gamesPerRound,0,gamesPerRound,4),4,FALSE)</f>
        <v>#N/A</v>
      </c>
      <c r="F147" s="1" t="e">
        <f ca="1">VLOOKUP(F138,OFFSET(Pairings!$E$2,($B147-1)*gamesPerRound,0,gamesPerRound,4),4,FALSE)</f>
        <v>#N/A</v>
      </c>
      <c r="G147" s="1" t="e">
        <f ca="1">VLOOKUP(G138,OFFSET(Pairings!$E$2,($B147-1)*gamesPerRound,0,gamesPerRound,4),4,FALSE)</f>
        <v>#N/A</v>
      </c>
      <c r="H147" s="1" t="e">
        <f ca="1">VLOOKUP(H138,OFFSET(Pairings!$E$2,($B147-1)*gamesPerRound,0,gamesPerRound,4),4,FALSE)</f>
        <v>#N/A</v>
      </c>
      <c r="I147" s="1" t="e">
        <f ca="1">VLOOKUP(I138,OFFSET(Pairings!$E$2,($B147-1)*gamesPerRound,0,gamesPerRound,4),4,FALSE)</f>
        <v>#N/A</v>
      </c>
      <c r="J147" s="1" t="e">
        <f ca="1">VLOOKUP(J138,OFFSET(Pairings!$E$2,($B147-1)*gamesPerRound,0,gamesPerRound,4),4,FALSE)</f>
        <v>#N/A</v>
      </c>
      <c r="K147" s="1" t="e">
        <f ca="1">VLOOKUP(K138,OFFSET(Pairings!$E$2,($B147-1)*gamesPerRound,0,gamesPerRound,4),4,FALSE)</f>
        <v>#N/A</v>
      </c>
      <c r="L147" s="1" t="e">
        <f ca="1">VLOOKUP(L138,OFFSET(Pairings!$E$2,($B147-1)*gamesPerRound,0,gamesPerRound,4),4,FALSE)</f>
        <v>#N/A</v>
      </c>
      <c r="M147" s="1" t="e">
        <f ca="1">VLOOKUP(M138,OFFSET(Pairings!$E$2,($B147-1)*gamesPerRound,0,gamesPerRound,4),4,FALSE)</f>
        <v>#N/A</v>
      </c>
      <c r="N147" s="1" t="e">
        <f ca="1">VLOOKUP(N138,OFFSET(Pairings!$E$2,($B147-1)*gamesPerRound,0,gamesPerRound,4),4,FALSE)</f>
        <v>#N/A</v>
      </c>
      <c r="O147" s="1" t="e">
        <f ca="1">VLOOKUP(O138,OFFSET(Pairings!$E$2,($B147-1)*gamesPerRound,0,gamesPerRound,4),4,FALSE)</f>
        <v>#N/A</v>
      </c>
      <c r="P147" s="1" t="e">
        <f ca="1">VLOOKUP(P138,OFFSET(Pairings!$E$2,($B147-1)*gamesPerRound,0,gamesPerRound,4),4,FALSE)</f>
        <v>#N/A</v>
      </c>
      <c r="Q147" s="1" t="e">
        <f ca="1">VLOOKUP(Q138,OFFSET(Pairings!$E$2,($B147-1)*gamesPerRound,0,gamesPerRound,4),4,FALSE)</f>
        <v>#N/A</v>
      </c>
      <c r="R147" s="1" t="e">
        <f ca="1">VLOOKUP(R138,OFFSET(Pairings!$E$2,($B147-1)*gamesPerRound,0,gamesPerRound,4),4,FALSE)</f>
        <v>#N/A</v>
      </c>
    </row>
    <row r="148" spans="1:19" ht="15.75" hidden="1" customHeight="1" x14ac:dyDescent="0.2">
      <c r="B148" s="17">
        <v>2</v>
      </c>
      <c r="C148" s="1" t="e">
        <f ca="1">VLOOKUP(C138,OFFSET(Pairings!$D$2,($B148-1)*gamesPerRound,0,gamesPerRound,2),2,FALSE)</f>
        <v>#N/A</v>
      </c>
      <c r="D148" s="1" t="e">
        <f ca="1">VLOOKUP(D138,OFFSET(Pairings!$D$2,($B148-1)*gamesPerRound,0,gamesPerRound,2),2,FALSE)</f>
        <v>#N/A</v>
      </c>
      <c r="E148" s="1" t="e">
        <f ca="1">VLOOKUP(E138,OFFSET(Pairings!$D$2,($B148-1)*gamesPerRound,0,gamesPerRound,2),2,FALSE)</f>
        <v>#N/A</v>
      </c>
      <c r="F148" s="1" t="e">
        <f ca="1">VLOOKUP(F138,OFFSET(Pairings!$D$2,($B148-1)*gamesPerRound,0,gamesPerRound,2),2,FALSE)</f>
        <v>#N/A</v>
      </c>
      <c r="G148" s="1" t="e">
        <f ca="1">VLOOKUP(G138,OFFSET(Pairings!$D$2,($B148-1)*gamesPerRound,0,gamesPerRound,2),2,FALSE)</f>
        <v>#N/A</v>
      </c>
      <c r="H148" s="1" t="e">
        <f ca="1">VLOOKUP(H138,OFFSET(Pairings!$D$2,($B148-1)*gamesPerRound,0,gamesPerRound,2),2,FALSE)</f>
        <v>#N/A</v>
      </c>
      <c r="I148" s="1" t="e">
        <f ca="1">VLOOKUP(I138,OFFSET(Pairings!$D$2,($B148-1)*gamesPerRound,0,gamesPerRound,2),2,FALSE)</f>
        <v>#N/A</v>
      </c>
      <c r="J148" s="1" t="e">
        <f ca="1">VLOOKUP(J138,OFFSET(Pairings!$D$2,($B148-1)*gamesPerRound,0,gamesPerRound,2),2,FALSE)</f>
        <v>#N/A</v>
      </c>
      <c r="K148" s="1" t="e">
        <f ca="1">VLOOKUP(K138,OFFSET(Pairings!$D$2,($B148-1)*gamesPerRound,0,gamesPerRound,2),2,FALSE)</f>
        <v>#N/A</v>
      </c>
      <c r="L148" s="1" t="e">
        <f ca="1">VLOOKUP(L138,OFFSET(Pairings!$D$2,($B148-1)*gamesPerRound,0,gamesPerRound,2),2,FALSE)</f>
        <v>#N/A</v>
      </c>
      <c r="M148" s="1" t="e">
        <f ca="1">VLOOKUP(M138,OFFSET(Pairings!$D$2,($B148-1)*gamesPerRound,0,gamesPerRound,2),2,FALSE)</f>
        <v>#N/A</v>
      </c>
      <c r="N148" s="1" t="e">
        <f ca="1">VLOOKUP(N138,OFFSET(Pairings!$D$2,($B148-1)*gamesPerRound,0,gamesPerRound,2),2,FALSE)</f>
        <v>#N/A</v>
      </c>
      <c r="O148" s="1" t="e">
        <f ca="1">VLOOKUP(O138,OFFSET(Pairings!$D$2,($B148-1)*gamesPerRound,0,gamesPerRound,2),2,FALSE)</f>
        <v>#N/A</v>
      </c>
      <c r="P148" s="1" t="e">
        <f ca="1">VLOOKUP(P138,OFFSET(Pairings!$D$2,($B148-1)*gamesPerRound,0,gamesPerRound,2),2,FALSE)</f>
        <v>#N/A</v>
      </c>
      <c r="Q148" s="1" t="e">
        <f ca="1">VLOOKUP(Q138,OFFSET(Pairings!$D$2,($B148-1)*gamesPerRound,0,gamesPerRound,2),2,FALSE)</f>
        <v>#N/A</v>
      </c>
      <c r="R148" s="1" t="e">
        <f ca="1">VLOOKUP(R138,OFFSET(Pairings!$D$2,($B148-1)*gamesPerRound,0,gamesPerRound,2),2,FALSE)</f>
        <v>#N/A</v>
      </c>
    </row>
    <row r="149" spans="1:19" ht="15.75" hidden="1" customHeight="1" x14ac:dyDescent="0.2">
      <c r="B149" s="17">
        <v>2</v>
      </c>
      <c r="C149" s="1" t="e">
        <f ca="1">VLOOKUP(C138,OFFSET(Pairings!$E$2,($B149-1)*gamesPerRound,0,gamesPerRound,4),4,FALSE)</f>
        <v>#N/A</v>
      </c>
      <c r="D149" s="1" t="e">
        <f ca="1">VLOOKUP(D138,OFFSET(Pairings!$E$2,($B149-1)*gamesPerRound,0,gamesPerRound,4),4,FALSE)</f>
        <v>#N/A</v>
      </c>
      <c r="E149" s="1" t="e">
        <f ca="1">VLOOKUP(E138,OFFSET(Pairings!$E$2,($B149-1)*gamesPerRound,0,gamesPerRound,4),4,FALSE)</f>
        <v>#N/A</v>
      </c>
      <c r="F149" s="1" t="e">
        <f ca="1">VLOOKUP(F138,OFFSET(Pairings!$E$2,($B149-1)*gamesPerRound,0,gamesPerRound,4),4,FALSE)</f>
        <v>#N/A</v>
      </c>
      <c r="G149" s="1" t="e">
        <f ca="1">VLOOKUP(G138,OFFSET(Pairings!$E$2,($B149-1)*gamesPerRound,0,gamesPerRound,4),4,FALSE)</f>
        <v>#N/A</v>
      </c>
      <c r="H149" s="1" t="e">
        <f ca="1">VLOOKUP(H138,OFFSET(Pairings!$E$2,($B149-1)*gamesPerRound,0,gamesPerRound,4),4,FALSE)</f>
        <v>#N/A</v>
      </c>
      <c r="I149" s="1" t="e">
        <f ca="1">VLOOKUP(I138,OFFSET(Pairings!$E$2,($B149-1)*gamesPerRound,0,gamesPerRound,4),4,FALSE)</f>
        <v>#N/A</v>
      </c>
      <c r="J149" s="1" t="e">
        <f ca="1">VLOOKUP(J138,OFFSET(Pairings!$E$2,($B149-1)*gamesPerRound,0,gamesPerRound,4),4,FALSE)</f>
        <v>#N/A</v>
      </c>
      <c r="K149" s="1" t="e">
        <f ca="1">VLOOKUP(K138,OFFSET(Pairings!$E$2,($B149-1)*gamesPerRound,0,gamesPerRound,4),4,FALSE)</f>
        <v>#N/A</v>
      </c>
      <c r="L149" s="1" t="e">
        <f ca="1">VLOOKUP(L138,OFFSET(Pairings!$E$2,($B149-1)*gamesPerRound,0,gamesPerRound,4),4,FALSE)</f>
        <v>#N/A</v>
      </c>
      <c r="M149" s="1" t="e">
        <f ca="1">VLOOKUP(M138,OFFSET(Pairings!$E$2,($B149-1)*gamesPerRound,0,gamesPerRound,4),4,FALSE)</f>
        <v>#N/A</v>
      </c>
      <c r="N149" s="1" t="e">
        <f ca="1">VLOOKUP(N138,OFFSET(Pairings!$E$2,($B149-1)*gamesPerRound,0,gamesPerRound,4),4,FALSE)</f>
        <v>#N/A</v>
      </c>
      <c r="O149" s="1" t="e">
        <f ca="1">VLOOKUP(O138,OFFSET(Pairings!$E$2,($B149-1)*gamesPerRound,0,gamesPerRound,4),4,FALSE)</f>
        <v>#N/A</v>
      </c>
      <c r="P149" s="1" t="e">
        <f ca="1">VLOOKUP(P138,OFFSET(Pairings!$E$2,($B149-1)*gamesPerRound,0,gamesPerRound,4),4,FALSE)</f>
        <v>#N/A</v>
      </c>
      <c r="Q149" s="1" t="e">
        <f ca="1">VLOOKUP(Q138,OFFSET(Pairings!$E$2,($B149-1)*gamesPerRound,0,gamesPerRound,4),4,FALSE)</f>
        <v>#N/A</v>
      </c>
      <c r="R149" s="1" t="e">
        <f ca="1">VLOOKUP(R138,OFFSET(Pairings!$E$2,($B149-1)*gamesPerRound,0,gamesPerRound,4),4,FALSE)</f>
        <v>#N/A</v>
      </c>
    </row>
    <row r="150" spans="1:19" ht="15.6" hidden="1" customHeight="1" x14ac:dyDescent="0.2">
      <c r="B150" s="17">
        <v>3</v>
      </c>
      <c r="C150" s="1" t="e">
        <f ca="1">VLOOKUP(C138,OFFSET(Pairings!$D$2,($B150-1)*gamesPerRound,0,gamesPerRound,2),2,FALSE)</f>
        <v>#N/A</v>
      </c>
      <c r="D150" s="1" t="e">
        <f ca="1">VLOOKUP(D138,OFFSET(Pairings!$D$2,($B150-1)*gamesPerRound,0,gamesPerRound,2),2,FALSE)</f>
        <v>#N/A</v>
      </c>
      <c r="E150" s="1" t="e">
        <f ca="1">VLOOKUP(E138,OFFSET(Pairings!$D$2,($B150-1)*gamesPerRound,0,gamesPerRound,2),2,FALSE)</f>
        <v>#N/A</v>
      </c>
      <c r="F150" s="1" t="e">
        <f ca="1">VLOOKUP(F138,OFFSET(Pairings!$D$2,($B150-1)*gamesPerRound,0,gamesPerRound,2),2,FALSE)</f>
        <v>#N/A</v>
      </c>
      <c r="G150" s="1" t="e">
        <f ca="1">VLOOKUP(G138,OFFSET(Pairings!$D$2,($B150-1)*gamesPerRound,0,gamesPerRound,2),2,FALSE)</f>
        <v>#N/A</v>
      </c>
      <c r="H150" s="1" t="e">
        <f ca="1">VLOOKUP(H138,OFFSET(Pairings!$D$2,($B150-1)*gamesPerRound,0,gamesPerRound,2),2,FALSE)</f>
        <v>#N/A</v>
      </c>
      <c r="I150" s="1" t="e">
        <f ca="1">VLOOKUP(I138,OFFSET(Pairings!$D$2,($B150-1)*gamesPerRound,0,gamesPerRound,2),2,FALSE)</f>
        <v>#N/A</v>
      </c>
      <c r="J150" s="1" t="e">
        <f ca="1">VLOOKUP(J138,OFFSET(Pairings!$D$2,($B150-1)*gamesPerRound,0,gamesPerRound,2),2,FALSE)</f>
        <v>#N/A</v>
      </c>
      <c r="K150" s="1" t="e">
        <f ca="1">VLOOKUP(K138,OFFSET(Pairings!$D$2,($B150-1)*gamesPerRound,0,gamesPerRound,2),2,FALSE)</f>
        <v>#N/A</v>
      </c>
      <c r="L150" s="1" t="e">
        <f ca="1">VLOOKUP(L138,OFFSET(Pairings!$D$2,($B150-1)*gamesPerRound,0,gamesPerRound,2),2,FALSE)</f>
        <v>#N/A</v>
      </c>
      <c r="M150" s="1" t="e">
        <f ca="1">VLOOKUP(M138,OFFSET(Pairings!$D$2,($B150-1)*gamesPerRound,0,gamesPerRound,2),2,FALSE)</f>
        <v>#N/A</v>
      </c>
      <c r="N150" s="1" t="e">
        <f ca="1">VLOOKUP(N138,OFFSET(Pairings!$D$2,($B150-1)*gamesPerRound,0,gamesPerRound,2),2,FALSE)</f>
        <v>#N/A</v>
      </c>
      <c r="O150" s="1" t="e">
        <f ca="1">VLOOKUP(O138,OFFSET(Pairings!$D$2,($B150-1)*gamesPerRound,0,gamesPerRound,2),2,FALSE)</f>
        <v>#N/A</v>
      </c>
      <c r="P150" s="1" t="e">
        <f ca="1">VLOOKUP(P138,OFFSET(Pairings!$D$2,($B150-1)*gamesPerRound,0,gamesPerRound,2),2,FALSE)</f>
        <v>#N/A</v>
      </c>
      <c r="Q150" s="1" t="e">
        <f ca="1">VLOOKUP(Q138,OFFSET(Pairings!$D$2,($B150-1)*gamesPerRound,0,gamesPerRound,2),2,FALSE)</f>
        <v>#N/A</v>
      </c>
      <c r="R150" s="1" t="e">
        <f ca="1">VLOOKUP(R138,OFFSET(Pairings!$D$2,($B150-1)*gamesPerRound,0,gamesPerRound,2),2,FALSE)</f>
        <v>#N/A</v>
      </c>
    </row>
    <row r="151" spans="1:19" ht="15.6" hidden="1" customHeight="1" x14ac:dyDescent="0.2">
      <c r="B151" s="17">
        <v>3</v>
      </c>
      <c r="C151" s="1" t="e">
        <f ca="1">VLOOKUP(C138,OFFSET(Pairings!$E$2,($B151-1)*gamesPerRound,0,gamesPerRound,4),4,FALSE)</f>
        <v>#N/A</v>
      </c>
      <c r="D151" s="1" t="e">
        <f ca="1">VLOOKUP(D138,OFFSET(Pairings!$E$2,($B151-1)*gamesPerRound,0,gamesPerRound,4),4,FALSE)</f>
        <v>#N/A</v>
      </c>
      <c r="E151" s="1" t="e">
        <f ca="1">VLOOKUP(E138,OFFSET(Pairings!$E$2,($B151-1)*gamesPerRound,0,gamesPerRound,4),4,FALSE)</f>
        <v>#N/A</v>
      </c>
      <c r="F151" s="1" t="e">
        <f ca="1">VLOOKUP(F138,OFFSET(Pairings!$E$2,($B151-1)*gamesPerRound,0,gamesPerRound,4),4,FALSE)</f>
        <v>#N/A</v>
      </c>
      <c r="G151" s="1" t="e">
        <f ca="1">VLOOKUP(G138,OFFSET(Pairings!$E$2,($B151-1)*gamesPerRound,0,gamesPerRound,4),4,FALSE)</f>
        <v>#N/A</v>
      </c>
      <c r="H151" s="1" t="e">
        <f ca="1">VLOOKUP(H138,OFFSET(Pairings!$E$2,($B151-1)*gamesPerRound,0,gamesPerRound,4),4,FALSE)</f>
        <v>#N/A</v>
      </c>
      <c r="I151" s="1" t="e">
        <f ca="1">VLOOKUP(I138,OFFSET(Pairings!$E$2,($B151-1)*gamesPerRound,0,gamesPerRound,4),4,FALSE)</f>
        <v>#N/A</v>
      </c>
      <c r="J151" s="1" t="e">
        <f ca="1">VLOOKUP(J138,OFFSET(Pairings!$E$2,($B151-1)*gamesPerRound,0,gamesPerRound,4),4,FALSE)</f>
        <v>#N/A</v>
      </c>
      <c r="K151" s="1" t="e">
        <f ca="1">VLOOKUP(K138,OFFSET(Pairings!$E$2,($B151-1)*gamesPerRound,0,gamesPerRound,4),4,FALSE)</f>
        <v>#N/A</v>
      </c>
      <c r="L151" s="1" t="e">
        <f ca="1">VLOOKUP(L138,OFFSET(Pairings!$E$2,($B151-1)*gamesPerRound,0,gamesPerRound,4),4,FALSE)</f>
        <v>#N/A</v>
      </c>
      <c r="M151" s="1" t="e">
        <f ca="1">VLOOKUP(M138,OFFSET(Pairings!$E$2,($B151-1)*gamesPerRound,0,gamesPerRound,4),4,FALSE)</f>
        <v>#N/A</v>
      </c>
      <c r="N151" s="1" t="e">
        <f ca="1">VLOOKUP(N138,OFFSET(Pairings!$E$2,($B151-1)*gamesPerRound,0,gamesPerRound,4),4,FALSE)</f>
        <v>#N/A</v>
      </c>
      <c r="O151" s="1" t="e">
        <f ca="1">VLOOKUP(O138,OFFSET(Pairings!$E$2,($B151-1)*gamesPerRound,0,gamesPerRound,4),4,FALSE)</f>
        <v>#N/A</v>
      </c>
      <c r="P151" s="1" t="e">
        <f ca="1">VLOOKUP(P138,OFFSET(Pairings!$E$2,($B151-1)*gamesPerRound,0,gamesPerRound,4),4,FALSE)</f>
        <v>#N/A</v>
      </c>
      <c r="Q151" s="1" t="e">
        <f ca="1">VLOOKUP(Q138,OFFSET(Pairings!$E$2,($B151-1)*gamesPerRound,0,gamesPerRound,4),4,FALSE)</f>
        <v>#N/A</v>
      </c>
      <c r="R151" s="1" t="e">
        <f ca="1">VLOOKUP(R138,OFFSET(Pairings!$E$2,($B151-1)*gamesPerRound,0,gamesPerRound,4),4,FALSE)</f>
        <v>#N/A</v>
      </c>
    </row>
    <row r="152" spans="1:19" ht="15.75" thickBot="1" x14ac:dyDescent="0.25"/>
    <row r="153" spans="1:19" s="12" customFormat="1" ht="15.75" thickBot="1" x14ac:dyDescent="0.25">
      <c r="A153" s="12" t="s">
        <v>171</v>
      </c>
      <c r="B153" s="38">
        <f>VLOOKUP(A153,TeamLookup,2,FALSE)</f>
        <v>0</v>
      </c>
      <c r="C153" s="13" t="str">
        <f>$A153&amp;"."&amp;TEXT(C$1,"00")</f>
        <v>K.01</v>
      </c>
      <c r="D153" s="14" t="str">
        <f t="shared" ref="D153:R153" si="118">$A153&amp;"."&amp;TEXT(D$1,"00")</f>
        <v>K.02</v>
      </c>
      <c r="E153" s="14" t="str">
        <f t="shared" si="118"/>
        <v>K.03</v>
      </c>
      <c r="F153" s="14" t="str">
        <f t="shared" si="118"/>
        <v>K.04</v>
      </c>
      <c r="G153" s="14" t="str">
        <f t="shared" si="118"/>
        <v>K.05</v>
      </c>
      <c r="H153" s="14" t="str">
        <f t="shared" si="118"/>
        <v>K.06</v>
      </c>
      <c r="I153" s="14" t="str">
        <f t="shared" si="118"/>
        <v>K.07</v>
      </c>
      <c r="J153" s="14" t="str">
        <f t="shared" si="118"/>
        <v>K.08</v>
      </c>
      <c r="K153" s="14" t="str">
        <f t="shared" si="118"/>
        <v>K.09</v>
      </c>
      <c r="L153" s="14" t="str">
        <f t="shared" si="118"/>
        <v>K.10</v>
      </c>
      <c r="M153" s="14" t="str">
        <f t="shared" si="118"/>
        <v>K.11</v>
      </c>
      <c r="N153" s="15" t="str">
        <f t="shared" si="118"/>
        <v>K.12</v>
      </c>
      <c r="O153" s="15" t="str">
        <f t="shared" si="118"/>
        <v>K.13</v>
      </c>
      <c r="P153" s="15" t="str">
        <f t="shared" si="118"/>
        <v>K.14</v>
      </c>
      <c r="Q153" s="15" t="str">
        <f t="shared" si="118"/>
        <v>K.15</v>
      </c>
      <c r="R153" s="15" t="str">
        <f t="shared" si="118"/>
        <v>K.16</v>
      </c>
      <c r="S153" s="16" t="s">
        <v>110</v>
      </c>
    </row>
    <row r="154" spans="1:19" ht="9" customHeight="1" x14ac:dyDescent="0.2">
      <c r="C154" s="19" t="str">
        <f t="shared" ref="C154:R154" ca="1" si="119">IF(ISNA(C161),"B","W")</f>
        <v>B</v>
      </c>
      <c r="D154" s="20" t="str">
        <f t="shared" ca="1" si="119"/>
        <v>B</v>
      </c>
      <c r="E154" s="20" t="str">
        <f t="shared" ca="1" si="119"/>
        <v>B</v>
      </c>
      <c r="F154" s="20" t="str">
        <f t="shared" ca="1" si="119"/>
        <v>B</v>
      </c>
      <c r="G154" s="20" t="str">
        <f t="shared" ca="1" si="119"/>
        <v>B</v>
      </c>
      <c r="H154" s="20" t="str">
        <f t="shared" ca="1" si="119"/>
        <v>B</v>
      </c>
      <c r="I154" s="20" t="str">
        <f t="shared" ca="1" si="119"/>
        <v>B</v>
      </c>
      <c r="J154" s="20" t="str">
        <f t="shared" ca="1" si="119"/>
        <v>B</v>
      </c>
      <c r="K154" s="20" t="str">
        <f t="shared" ca="1" si="119"/>
        <v>B</v>
      </c>
      <c r="L154" s="20" t="str">
        <f t="shared" ca="1" si="119"/>
        <v>B</v>
      </c>
      <c r="M154" s="20" t="str">
        <f t="shared" ca="1" si="119"/>
        <v>B</v>
      </c>
      <c r="N154" s="21" t="str">
        <f t="shared" ca="1" si="119"/>
        <v>B</v>
      </c>
      <c r="O154" s="21" t="str">
        <f t="shared" ca="1" si="119"/>
        <v>B</v>
      </c>
      <c r="P154" s="21" t="str">
        <f t="shared" ca="1" si="119"/>
        <v>B</v>
      </c>
      <c r="Q154" s="21" t="str">
        <f t="shared" ca="1" si="119"/>
        <v>B</v>
      </c>
      <c r="R154" s="21" t="str">
        <f t="shared" ca="1" si="119"/>
        <v>B</v>
      </c>
      <c r="S154" s="6"/>
    </row>
    <row r="155" spans="1:19" x14ac:dyDescent="0.2">
      <c r="B155" s="17" t="s">
        <v>111</v>
      </c>
      <c r="C155" s="22" t="e">
        <f t="shared" ref="C155:R155" ca="1" si="120">IF(ISNA(C161),C162,C161)</f>
        <v>#N/A</v>
      </c>
      <c r="D155" s="23" t="e">
        <f t="shared" ca="1" si="120"/>
        <v>#N/A</v>
      </c>
      <c r="E155" s="23" t="e">
        <f t="shared" ca="1" si="120"/>
        <v>#N/A</v>
      </c>
      <c r="F155" s="23" t="e">
        <f t="shared" ca="1" si="120"/>
        <v>#N/A</v>
      </c>
      <c r="G155" s="23" t="e">
        <f t="shared" ca="1" si="120"/>
        <v>#N/A</v>
      </c>
      <c r="H155" s="23" t="e">
        <f t="shared" ca="1" si="120"/>
        <v>#N/A</v>
      </c>
      <c r="I155" s="23" t="e">
        <f t="shared" ca="1" si="120"/>
        <v>#N/A</v>
      </c>
      <c r="J155" s="23" t="e">
        <f t="shared" ca="1" si="120"/>
        <v>#N/A</v>
      </c>
      <c r="K155" s="23" t="e">
        <f t="shared" ca="1" si="120"/>
        <v>#N/A</v>
      </c>
      <c r="L155" s="23" t="e">
        <f t="shared" ca="1" si="120"/>
        <v>#N/A</v>
      </c>
      <c r="M155" s="23" t="e">
        <f t="shared" ca="1" si="120"/>
        <v>#N/A</v>
      </c>
      <c r="N155" s="24" t="e">
        <f t="shared" ca="1" si="120"/>
        <v>#N/A</v>
      </c>
      <c r="O155" s="24" t="e">
        <f t="shared" ca="1" si="120"/>
        <v>#N/A</v>
      </c>
      <c r="P155" s="24" t="e">
        <f t="shared" ca="1" si="120"/>
        <v>#N/A</v>
      </c>
      <c r="Q155" s="24" t="e">
        <f t="shared" ca="1" si="120"/>
        <v>#N/A</v>
      </c>
      <c r="R155" s="24" t="e">
        <f t="shared" ca="1" si="120"/>
        <v>#N/A</v>
      </c>
      <c r="S155" s="11"/>
    </row>
    <row r="156" spans="1:19" ht="9" customHeight="1" x14ac:dyDescent="0.2">
      <c r="C156" s="25" t="str">
        <f t="shared" ref="C156:R156" ca="1" si="121">IF(ISNA(C163),"B","W")</f>
        <v>B</v>
      </c>
      <c r="D156" s="26" t="str">
        <f t="shared" ca="1" si="121"/>
        <v>B</v>
      </c>
      <c r="E156" s="26" t="str">
        <f t="shared" ca="1" si="121"/>
        <v>B</v>
      </c>
      <c r="F156" s="26" t="str">
        <f t="shared" ca="1" si="121"/>
        <v>B</v>
      </c>
      <c r="G156" s="26" t="str">
        <f t="shared" ca="1" si="121"/>
        <v>B</v>
      </c>
      <c r="H156" s="26" t="str">
        <f t="shared" ca="1" si="121"/>
        <v>B</v>
      </c>
      <c r="I156" s="26" t="str">
        <f t="shared" ca="1" si="121"/>
        <v>B</v>
      </c>
      <c r="J156" s="26" t="str">
        <f t="shared" ca="1" si="121"/>
        <v>B</v>
      </c>
      <c r="K156" s="26" t="str">
        <f t="shared" ca="1" si="121"/>
        <v>B</v>
      </c>
      <c r="L156" s="26" t="str">
        <f t="shared" ca="1" si="121"/>
        <v>B</v>
      </c>
      <c r="M156" s="26" t="str">
        <f t="shared" ca="1" si="121"/>
        <v>B</v>
      </c>
      <c r="N156" s="27" t="str">
        <f t="shared" ca="1" si="121"/>
        <v>B</v>
      </c>
      <c r="O156" s="27" t="str">
        <f t="shared" ca="1" si="121"/>
        <v>B</v>
      </c>
      <c r="P156" s="27" t="str">
        <f t="shared" ca="1" si="121"/>
        <v>B</v>
      </c>
      <c r="Q156" s="27" t="str">
        <f t="shared" ca="1" si="121"/>
        <v>B</v>
      </c>
      <c r="R156" s="27" t="str">
        <f t="shared" ca="1" si="121"/>
        <v>B</v>
      </c>
      <c r="S156" s="6"/>
    </row>
    <row r="157" spans="1:19" x14ac:dyDescent="0.2">
      <c r="B157" s="17" t="s">
        <v>112</v>
      </c>
      <c r="C157" s="22" t="e">
        <f t="shared" ref="C157:R157" ca="1" si="122">IF(ISNA(C163),C164,C163)</f>
        <v>#N/A</v>
      </c>
      <c r="D157" s="23" t="e">
        <f t="shared" ca="1" si="122"/>
        <v>#N/A</v>
      </c>
      <c r="E157" s="23" t="e">
        <f t="shared" ca="1" si="122"/>
        <v>#N/A</v>
      </c>
      <c r="F157" s="23" t="e">
        <f t="shared" ca="1" si="122"/>
        <v>#N/A</v>
      </c>
      <c r="G157" s="23" t="e">
        <f t="shared" ca="1" si="122"/>
        <v>#N/A</v>
      </c>
      <c r="H157" s="23" t="e">
        <f t="shared" ca="1" si="122"/>
        <v>#N/A</v>
      </c>
      <c r="I157" s="23" t="e">
        <f t="shared" ca="1" si="122"/>
        <v>#N/A</v>
      </c>
      <c r="J157" s="23" t="e">
        <f t="shared" ca="1" si="122"/>
        <v>#N/A</v>
      </c>
      <c r="K157" s="23" t="e">
        <f t="shared" ca="1" si="122"/>
        <v>#N/A</v>
      </c>
      <c r="L157" s="23" t="e">
        <f t="shared" ca="1" si="122"/>
        <v>#N/A</v>
      </c>
      <c r="M157" s="23" t="e">
        <f t="shared" ca="1" si="122"/>
        <v>#N/A</v>
      </c>
      <c r="N157" s="24" t="e">
        <f t="shared" ca="1" si="122"/>
        <v>#N/A</v>
      </c>
      <c r="O157" s="24" t="e">
        <f t="shared" ca="1" si="122"/>
        <v>#N/A</v>
      </c>
      <c r="P157" s="24" t="e">
        <f t="shared" ca="1" si="122"/>
        <v>#N/A</v>
      </c>
      <c r="Q157" s="24" t="e">
        <f t="shared" ca="1" si="122"/>
        <v>#N/A</v>
      </c>
      <c r="R157" s="24" t="e">
        <f t="shared" ca="1" si="122"/>
        <v>#N/A</v>
      </c>
      <c r="S157" s="11"/>
    </row>
    <row r="158" spans="1:19" ht="9" customHeight="1" x14ac:dyDescent="0.2">
      <c r="C158" s="25" t="str">
        <f t="shared" ref="C158:R158" ca="1" si="123">IF(ISNA(C165),"B","W")</f>
        <v>B</v>
      </c>
      <c r="D158" s="26" t="str">
        <f t="shared" ca="1" si="123"/>
        <v>B</v>
      </c>
      <c r="E158" s="26" t="str">
        <f t="shared" ca="1" si="123"/>
        <v>B</v>
      </c>
      <c r="F158" s="26" t="str">
        <f t="shared" ca="1" si="123"/>
        <v>B</v>
      </c>
      <c r="G158" s="26" t="str">
        <f t="shared" ca="1" si="123"/>
        <v>B</v>
      </c>
      <c r="H158" s="26" t="str">
        <f t="shared" ca="1" si="123"/>
        <v>B</v>
      </c>
      <c r="I158" s="26" t="str">
        <f t="shared" ca="1" si="123"/>
        <v>B</v>
      </c>
      <c r="J158" s="26" t="str">
        <f t="shared" ca="1" si="123"/>
        <v>B</v>
      </c>
      <c r="K158" s="26" t="str">
        <f t="shared" ca="1" si="123"/>
        <v>B</v>
      </c>
      <c r="L158" s="26" t="str">
        <f t="shared" ca="1" si="123"/>
        <v>B</v>
      </c>
      <c r="M158" s="26" t="str">
        <f t="shared" ca="1" si="123"/>
        <v>B</v>
      </c>
      <c r="N158" s="27" t="str">
        <f t="shared" ca="1" si="123"/>
        <v>B</v>
      </c>
      <c r="O158" s="27" t="str">
        <f t="shared" ca="1" si="123"/>
        <v>B</v>
      </c>
      <c r="P158" s="27" t="str">
        <f t="shared" ca="1" si="123"/>
        <v>B</v>
      </c>
      <c r="Q158" s="27" t="str">
        <f t="shared" ca="1" si="123"/>
        <v>B</v>
      </c>
      <c r="R158" s="27" t="str">
        <f t="shared" ca="1" si="123"/>
        <v>B</v>
      </c>
      <c r="S158" s="6"/>
    </row>
    <row r="159" spans="1:19" ht="15.75" thickBot="1" x14ac:dyDescent="0.25">
      <c r="B159" s="17" t="s">
        <v>113</v>
      </c>
      <c r="C159" s="28" t="e">
        <f t="shared" ref="C159:R159" ca="1" si="124">IF(ISNA(C165),C166,C165)</f>
        <v>#N/A</v>
      </c>
      <c r="D159" s="29" t="e">
        <f t="shared" ca="1" si="124"/>
        <v>#N/A</v>
      </c>
      <c r="E159" s="29" t="e">
        <f t="shared" ca="1" si="124"/>
        <v>#N/A</v>
      </c>
      <c r="F159" s="29" t="e">
        <f t="shared" ca="1" si="124"/>
        <v>#N/A</v>
      </c>
      <c r="G159" s="29" t="e">
        <f t="shared" ca="1" si="124"/>
        <v>#N/A</v>
      </c>
      <c r="H159" s="29" t="e">
        <f t="shared" ca="1" si="124"/>
        <v>#N/A</v>
      </c>
      <c r="I159" s="29" t="e">
        <f t="shared" ca="1" si="124"/>
        <v>#N/A</v>
      </c>
      <c r="J159" s="29" t="e">
        <f t="shared" ca="1" si="124"/>
        <v>#N/A</v>
      </c>
      <c r="K159" s="29" t="e">
        <f t="shared" ca="1" si="124"/>
        <v>#N/A</v>
      </c>
      <c r="L159" s="29" t="e">
        <f t="shared" ca="1" si="124"/>
        <v>#N/A</v>
      </c>
      <c r="M159" s="29" t="e">
        <f t="shared" ca="1" si="124"/>
        <v>#N/A</v>
      </c>
      <c r="N159" s="30" t="e">
        <f t="shared" ca="1" si="124"/>
        <v>#N/A</v>
      </c>
      <c r="O159" s="30" t="e">
        <f t="shared" ca="1" si="124"/>
        <v>#N/A</v>
      </c>
      <c r="P159" s="30" t="e">
        <f t="shared" ca="1" si="124"/>
        <v>#N/A</v>
      </c>
      <c r="Q159" s="30" t="e">
        <f t="shared" ca="1" si="124"/>
        <v>#N/A</v>
      </c>
      <c r="R159" s="30" t="e">
        <f t="shared" ca="1" si="124"/>
        <v>#N/A</v>
      </c>
      <c r="S159" s="7"/>
    </row>
    <row r="160" spans="1:19" ht="15.75" customHeight="1" thickBot="1" x14ac:dyDescent="0.25">
      <c r="B160" s="17" t="s">
        <v>110</v>
      </c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10"/>
      <c r="O160" s="10"/>
      <c r="P160" s="10"/>
      <c r="Q160" s="10"/>
      <c r="R160" s="10"/>
      <c r="S160" s="5"/>
    </row>
    <row r="161" spans="1:19" ht="15.75" hidden="1" customHeight="1" x14ac:dyDescent="0.2">
      <c r="B161" s="17">
        <v>1</v>
      </c>
      <c r="C161" s="1" t="e">
        <f ca="1">VLOOKUP(C153,OFFSET(Pairings!$D$2,($B161-1)*gamesPerRound,0,gamesPerRound,2),2,FALSE)</f>
        <v>#N/A</v>
      </c>
      <c r="D161" s="1" t="e">
        <f ca="1">VLOOKUP(D153,OFFSET(Pairings!$D$2,($B161-1)*gamesPerRound,0,gamesPerRound,2),2,FALSE)</f>
        <v>#N/A</v>
      </c>
      <c r="E161" s="1" t="e">
        <f ca="1">VLOOKUP(E153,OFFSET(Pairings!$D$2,($B161-1)*gamesPerRound,0,gamesPerRound,2),2,FALSE)</f>
        <v>#N/A</v>
      </c>
      <c r="F161" s="1" t="e">
        <f ca="1">VLOOKUP(F153,OFFSET(Pairings!$D$2,($B161-1)*gamesPerRound,0,gamesPerRound,2),2,FALSE)</f>
        <v>#N/A</v>
      </c>
      <c r="G161" s="1" t="e">
        <f ca="1">VLOOKUP(G153,OFFSET(Pairings!$D$2,($B161-1)*gamesPerRound,0,gamesPerRound,2),2,FALSE)</f>
        <v>#N/A</v>
      </c>
      <c r="H161" s="1" t="e">
        <f ca="1">VLOOKUP(H153,OFFSET(Pairings!$D$2,($B161-1)*gamesPerRound,0,gamesPerRound,2),2,FALSE)</f>
        <v>#N/A</v>
      </c>
      <c r="I161" s="1" t="e">
        <f ca="1">VLOOKUP(I153,OFFSET(Pairings!$D$2,($B161-1)*gamesPerRound,0,gamesPerRound,2),2,FALSE)</f>
        <v>#N/A</v>
      </c>
      <c r="J161" s="1" t="e">
        <f ca="1">VLOOKUP(J153,OFFSET(Pairings!$D$2,($B161-1)*gamesPerRound,0,gamesPerRound,2),2,FALSE)</f>
        <v>#N/A</v>
      </c>
      <c r="K161" s="1" t="e">
        <f ca="1">VLOOKUP(K153,OFFSET(Pairings!$D$2,($B161-1)*gamesPerRound,0,gamesPerRound,2),2,FALSE)</f>
        <v>#N/A</v>
      </c>
      <c r="L161" s="1" t="e">
        <f ca="1">VLOOKUP(L153,OFFSET(Pairings!$D$2,($B161-1)*gamesPerRound,0,gamesPerRound,2),2,FALSE)</f>
        <v>#N/A</v>
      </c>
      <c r="M161" s="1" t="e">
        <f ca="1">VLOOKUP(M153,OFFSET(Pairings!$D$2,($B161-1)*gamesPerRound,0,gamesPerRound,2),2,FALSE)</f>
        <v>#N/A</v>
      </c>
      <c r="N161" s="1" t="e">
        <f ca="1">VLOOKUP(N153,OFFSET(Pairings!$D$2,($B161-1)*gamesPerRound,0,gamesPerRound,2),2,FALSE)</f>
        <v>#N/A</v>
      </c>
      <c r="O161" s="1" t="e">
        <f ca="1">VLOOKUP(O153,OFFSET(Pairings!$D$2,($B161-1)*gamesPerRound,0,gamesPerRound,2),2,FALSE)</f>
        <v>#N/A</v>
      </c>
      <c r="P161" s="1" t="e">
        <f ca="1">VLOOKUP(P153,OFFSET(Pairings!$D$2,($B161-1)*gamesPerRound,0,gamesPerRound,2),2,FALSE)</f>
        <v>#N/A</v>
      </c>
      <c r="Q161" s="1" t="e">
        <f ca="1">VLOOKUP(Q153,OFFSET(Pairings!$D$2,($B161-1)*gamesPerRound,0,gamesPerRound,2),2,FALSE)</f>
        <v>#N/A</v>
      </c>
      <c r="R161" s="1" t="e">
        <f ca="1">VLOOKUP(R153,OFFSET(Pairings!$D$2,($B161-1)*gamesPerRound,0,gamesPerRound,2),2,FALSE)</f>
        <v>#N/A</v>
      </c>
    </row>
    <row r="162" spans="1:19" ht="15.75" hidden="1" customHeight="1" x14ac:dyDescent="0.2">
      <c r="B162" s="17">
        <v>1</v>
      </c>
      <c r="C162" s="1" t="e">
        <f ca="1">VLOOKUP(C153,OFFSET(Pairings!$E$2,($B162-1)*gamesPerRound,0,gamesPerRound,4),4,FALSE)</f>
        <v>#N/A</v>
      </c>
      <c r="D162" s="1" t="e">
        <f ca="1">VLOOKUP(D153,OFFSET(Pairings!$E$2,($B162-1)*gamesPerRound,0,gamesPerRound,4),4,FALSE)</f>
        <v>#N/A</v>
      </c>
      <c r="E162" s="1" t="e">
        <f ca="1">VLOOKUP(E153,OFFSET(Pairings!$E$2,($B162-1)*gamesPerRound,0,gamesPerRound,4),4,FALSE)</f>
        <v>#N/A</v>
      </c>
      <c r="F162" s="1" t="e">
        <f ca="1">VLOOKUP(F153,OFFSET(Pairings!$E$2,($B162-1)*gamesPerRound,0,gamesPerRound,4),4,FALSE)</f>
        <v>#N/A</v>
      </c>
      <c r="G162" s="1" t="e">
        <f ca="1">VLOOKUP(G153,OFFSET(Pairings!$E$2,($B162-1)*gamesPerRound,0,gamesPerRound,4),4,FALSE)</f>
        <v>#N/A</v>
      </c>
      <c r="H162" s="1" t="e">
        <f ca="1">VLOOKUP(H153,OFFSET(Pairings!$E$2,($B162-1)*gamesPerRound,0,gamesPerRound,4),4,FALSE)</f>
        <v>#N/A</v>
      </c>
      <c r="I162" s="1" t="e">
        <f ca="1">VLOOKUP(I153,OFFSET(Pairings!$E$2,($B162-1)*gamesPerRound,0,gamesPerRound,4),4,FALSE)</f>
        <v>#N/A</v>
      </c>
      <c r="J162" s="1" t="e">
        <f ca="1">VLOOKUP(J153,OFFSET(Pairings!$E$2,($B162-1)*gamesPerRound,0,gamesPerRound,4),4,FALSE)</f>
        <v>#N/A</v>
      </c>
      <c r="K162" s="1" t="e">
        <f ca="1">VLOOKUP(K153,OFFSET(Pairings!$E$2,($B162-1)*gamesPerRound,0,gamesPerRound,4),4,FALSE)</f>
        <v>#N/A</v>
      </c>
      <c r="L162" s="1" t="e">
        <f ca="1">VLOOKUP(L153,OFFSET(Pairings!$E$2,($B162-1)*gamesPerRound,0,gamesPerRound,4),4,FALSE)</f>
        <v>#N/A</v>
      </c>
      <c r="M162" s="1" t="e">
        <f ca="1">VLOOKUP(M153,OFFSET(Pairings!$E$2,($B162-1)*gamesPerRound,0,gamesPerRound,4),4,FALSE)</f>
        <v>#N/A</v>
      </c>
      <c r="N162" s="1" t="e">
        <f ca="1">VLOOKUP(N153,OFFSET(Pairings!$E$2,($B162-1)*gamesPerRound,0,gamesPerRound,4),4,FALSE)</f>
        <v>#N/A</v>
      </c>
      <c r="O162" s="1" t="e">
        <f ca="1">VLOOKUP(O153,OFFSET(Pairings!$E$2,($B162-1)*gamesPerRound,0,gamesPerRound,4),4,FALSE)</f>
        <v>#N/A</v>
      </c>
      <c r="P162" s="1" t="e">
        <f ca="1">VLOOKUP(P153,OFFSET(Pairings!$E$2,($B162-1)*gamesPerRound,0,gamesPerRound,4),4,FALSE)</f>
        <v>#N/A</v>
      </c>
      <c r="Q162" s="1" t="e">
        <f ca="1">VLOOKUP(Q153,OFFSET(Pairings!$E$2,($B162-1)*gamesPerRound,0,gamesPerRound,4),4,FALSE)</f>
        <v>#N/A</v>
      </c>
      <c r="R162" s="1" t="e">
        <f ca="1">VLOOKUP(R153,OFFSET(Pairings!$E$2,($B162-1)*gamesPerRound,0,gamesPerRound,4),4,FALSE)</f>
        <v>#N/A</v>
      </c>
    </row>
    <row r="163" spans="1:19" ht="15.75" hidden="1" customHeight="1" x14ac:dyDescent="0.2">
      <c r="B163" s="17">
        <v>2</v>
      </c>
      <c r="C163" s="1" t="e">
        <f ca="1">VLOOKUP(C153,OFFSET(Pairings!$D$2,($B163-1)*gamesPerRound,0,gamesPerRound,2),2,FALSE)</f>
        <v>#N/A</v>
      </c>
      <c r="D163" s="1" t="e">
        <f ca="1">VLOOKUP(D153,OFFSET(Pairings!$D$2,($B163-1)*gamesPerRound,0,gamesPerRound,2),2,FALSE)</f>
        <v>#N/A</v>
      </c>
      <c r="E163" s="1" t="e">
        <f ca="1">VLOOKUP(E153,OFFSET(Pairings!$D$2,($B163-1)*gamesPerRound,0,gamesPerRound,2),2,FALSE)</f>
        <v>#N/A</v>
      </c>
      <c r="F163" s="1" t="e">
        <f ca="1">VLOOKUP(F153,OFFSET(Pairings!$D$2,($B163-1)*gamesPerRound,0,gamesPerRound,2),2,FALSE)</f>
        <v>#N/A</v>
      </c>
      <c r="G163" s="1" t="e">
        <f ca="1">VLOOKUP(G153,OFFSET(Pairings!$D$2,($B163-1)*gamesPerRound,0,gamesPerRound,2),2,FALSE)</f>
        <v>#N/A</v>
      </c>
      <c r="H163" s="1" t="e">
        <f ca="1">VLOOKUP(H153,OFFSET(Pairings!$D$2,($B163-1)*gamesPerRound,0,gamesPerRound,2),2,FALSE)</f>
        <v>#N/A</v>
      </c>
      <c r="I163" s="1" t="e">
        <f ca="1">VLOOKUP(I153,OFFSET(Pairings!$D$2,($B163-1)*gamesPerRound,0,gamesPerRound,2),2,FALSE)</f>
        <v>#N/A</v>
      </c>
      <c r="J163" s="1" t="e">
        <f ca="1">VLOOKUP(J153,OFFSET(Pairings!$D$2,($B163-1)*gamesPerRound,0,gamesPerRound,2),2,FALSE)</f>
        <v>#N/A</v>
      </c>
      <c r="K163" s="1" t="e">
        <f ca="1">VLOOKUP(K153,OFFSET(Pairings!$D$2,($B163-1)*gamesPerRound,0,gamesPerRound,2),2,FALSE)</f>
        <v>#N/A</v>
      </c>
      <c r="L163" s="1" t="e">
        <f ca="1">VLOOKUP(L153,OFFSET(Pairings!$D$2,($B163-1)*gamesPerRound,0,gamesPerRound,2),2,FALSE)</f>
        <v>#N/A</v>
      </c>
      <c r="M163" s="1" t="e">
        <f ca="1">VLOOKUP(M153,OFFSET(Pairings!$D$2,($B163-1)*gamesPerRound,0,gamesPerRound,2),2,FALSE)</f>
        <v>#N/A</v>
      </c>
      <c r="N163" s="1" t="e">
        <f ca="1">VLOOKUP(N153,OFFSET(Pairings!$D$2,($B163-1)*gamesPerRound,0,gamesPerRound,2),2,FALSE)</f>
        <v>#N/A</v>
      </c>
      <c r="O163" s="1" t="e">
        <f ca="1">VLOOKUP(O153,OFFSET(Pairings!$D$2,($B163-1)*gamesPerRound,0,gamesPerRound,2),2,FALSE)</f>
        <v>#N/A</v>
      </c>
      <c r="P163" s="1" t="e">
        <f ca="1">VLOOKUP(P153,OFFSET(Pairings!$D$2,($B163-1)*gamesPerRound,0,gamesPerRound,2),2,FALSE)</f>
        <v>#N/A</v>
      </c>
      <c r="Q163" s="1" t="e">
        <f ca="1">VLOOKUP(Q153,OFFSET(Pairings!$D$2,($B163-1)*gamesPerRound,0,gamesPerRound,2),2,FALSE)</f>
        <v>#N/A</v>
      </c>
      <c r="R163" s="1" t="e">
        <f ca="1">VLOOKUP(R153,OFFSET(Pairings!$D$2,($B163-1)*gamesPerRound,0,gamesPerRound,2),2,FALSE)</f>
        <v>#N/A</v>
      </c>
    </row>
    <row r="164" spans="1:19" ht="15.75" hidden="1" customHeight="1" x14ac:dyDescent="0.2">
      <c r="B164" s="17">
        <v>2</v>
      </c>
      <c r="C164" s="1" t="e">
        <f ca="1">VLOOKUP(C153,OFFSET(Pairings!$E$2,($B164-1)*gamesPerRound,0,gamesPerRound,4),4,FALSE)</f>
        <v>#N/A</v>
      </c>
      <c r="D164" s="1" t="e">
        <f ca="1">VLOOKUP(D153,OFFSET(Pairings!$E$2,($B164-1)*gamesPerRound,0,gamesPerRound,4),4,FALSE)</f>
        <v>#N/A</v>
      </c>
      <c r="E164" s="1" t="e">
        <f ca="1">VLOOKUP(E153,OFFSET(Pairings!$E$2,($B164-1)*gamesPerRound,0,gamesPerRound,4),4,FALSE)</f>
        <v>#N/A</v>
      </c>
      <c r="F164" s="1" t="e">
        <f ca="1">VLOOKUP(F153,OFFSET(Pairings!$E$2,($B164-1)*gamesPerRound,0,gamesPerRound,4),4,FALSE)</f>
        <v>#N/A</v>
      </c>
      <c r="G164" s="1" t="e">
        <f ca="1">VLOOKUP(G153,OFFSET(Pairings!$E$2,($B164-1)*gamesPerRound,0,gamesPerRound,4),4,FALSE)</f>
        <v>#N/A</v>
      </c>
      <c r="H164" s="1" t="e">
        <f ca="1">VLOOKUP(H153,OFFSET(Pairings!$E$2,($B164-1)*gamesPerRound,0,gamesPerRound,4),4,FALSE)</f>
        <v>#N/A</v>
      </c>
      <c r="I164" s="1" t="e">
        <f ca="1">VLOOKUP(I153,OFFSET(Pairings!$E$2,($B164-1)*gamesPerRound,0,gamesPerRound,4),4,FALSE)</f>
        <v>#N/A</v>
      </c>
      <c r="J164" s="1" t="e">
        <f ca="1">VLOOKUP(J153,OFFSET(Pairings!$E$2,($B164-1)*gamesPerRound,0,gamesPerRound,4),4,FALSE)</f>
        <v>#N/A</v>
      </c>
      <c r="K164" s="1" t="e">
        <f ca="1">VLOOKUP(K153,OFFSET(Pairings!$E$2,($B164-1)*gamesPerRound,0,gamesPerRound,4),4,FALSE)</f>
        <v>#N/A</v>
      </c>
      <c r="L164" s="1" t="e">
        <f ca="1">VLOOKUP(L153,OFFSET(Pairings!$E$2,($B164-1)*gamesPerRound,0,gamesPerRound,4),4,FALSE)</f>
        <v>#N/A</v>
      </c>
      <c r="M164" s="1" t="e">
        <f ca="1">VLOOKUP(M153,OFFSET(Pairings!$E$2,($B164-1)*gamesPerRound,0,gamesPerRound,4),4,FALSE)</f>
        <v>#N/A</v>
      </c>
      <c r="N164" s="1" t="e">
        <f ca="1">VLOOKUP(N153,OFFSET(Pairings!$E$2,($B164-1)*gamesPerRound,0,gamesPerRound,4),4,FALSE)</f>
        <v>#N/A</v>
      </c>
      <c r="O164" s="1" t="e">
        <f ca="1">VLOOKUP(O153,OFFSET(Pairings!$E$2,($B164-1)*gamesPerRound,0,gamesPerRound,4),4,FALSE)</f>
        <v>#N/A</v>
      </c>
      <c r="P164" s="1" t="e">
        <f ca="1">VLOOKUP(P153,OFFSET(Pairings!$E$2,($B164-1)*gamesPerRound,0,gamesPerRound,4),4,FALSE)</f>
        <v>#N/A</v>
      </c>
      <c r="Q164" s="1" t="e">
        <f ca="1">VLOOKUP(Q153,OFFSET(Pairings!$E$2,($B164-1)*gamesPerRound,0,gamesPerRound,4),4,FALSE)</f>
        <v>#N/A</v>
      </c>
      <c r="R164" s="1" t="e">
        <f ca="1">VLOOKUP(R153,OFFSET(Pairings!$E$2,($B164-1)*gamesPerRound,0,gamesPerRound,4),4,FALSE)</f>
        <v>#N/A</v>
      </c>
    </row>
    <row r="165" spans="1:19" ht="15.6" hidden="1" customHeight="1" x14ac:dyDescent="0.2">
      <c r="B165" s="17">
        <v>3</v>
      </c>
      <c r="C165" s="1" t="e">
        <f ca="1">VLOOKUP(C153,OFFSET(Pairings!$D$2,($B165-1)*gamesPerRound,0,gamesPerRound,2),2,FALSE)</f>
        <v>#N/A</v>
      </c>
      <c r="D165" s="1" t="e">
        <f ca="1">VLOOKUP(D153,OFFSET(Pairings!$D$2,($B165-1)*gamesPerRound,0,gamesPerRound,2),2,FALSE)</f>
        <v>#N/A</v>
      </c>
      <c r="E165" s="1" t="e">
        <f ca="1">VLOOKUP(E153,OFFSET(Pairings!$D$2,($B165-1)*gamesPerRound,0,gamesPerRound,2),2,FALSE)</f>
        <v>#N/A</v>
      </c>
      <c r="F165" s="1" t="e">
        <f ca="1">VLOOKUP(F153,OFFSET(Pairings!$D$2,($B165-1)*gamesPerRound,0,gamesPerRound,2),2,FALSE)</f>
        <v>#N/A</v>
      </c>
      <c r="G165" s="1" t="e">
        <f ca="1">VLOOKUP(G153,OFFSET(Pairings!$D$2,($B165-1)*gamesPerRound,0,gamesPerRound,2),2,FALSE)</f>
        <v>#N/A</v>
      </c>
      <c r="H165" s="1" t="e">
        <f ca="1">VLOOKUP(H153,OFFSET(Pairings!$D$2,($B165-1)*gamesPerRound,0,gamesPerRound,2),2,FALSE)</f>
        <v>#N/A</v>
      </c>
      <c r="I165" s="1" t="e">
        <f ca="1">VLOOKUP(I153,OFFSET(Pairings!$D$2,($B165-1)*gamesPerRound,0,gamesPerRound,2),2,FALSE)</f>
        <v>#N/A</v>
      </c>
      <c r="J165" s="1" t="e">
        <f ca="1">VLOOKUP(J153,OFFSET(Pairings!$D$2,($B165-1)*gamesPerRound,0,gamesPerRound,2),2,FALSE)</f>
        <v>#N/A</v>
      </c>
      <c r="K165" s="1" t="e">
        <f ca="1">VLOOKUP(K153,OFFSET(Pairings!$D$2,($B165-1)*gamesPerRound,0,gamesPerRound,2),2,FALSE)</f>
        <v>#N/A</v>
      </c>
      <c r="L165" s="1" t="e">
        <f ca="1">VLOOKUP(L153,OFFSET(Pairings!$D$2,($B165-1)*gamesPerRound,0,gamesPerRound,2),2,FALSE)</f>
        <v>#N/A</v>
      </c>
      <c r="M165" s="1" t="e">
        <f ca="1">VLOOKUP(M153,OFFSET(Pairings!$D$2,($B165-1)*gamesPerRound,0,gamesPerRound,2),2,FALSE)</f>
        <v>#N/A</v>
      </c>
      <c r="N165" s="1" t="e">
        <f ca="1">VLOOKUP(N153,OFFSET(Pairings!$D$2,($B165-1)*gamesPerRound,0,gamesPerRound,2),2,FALSE)</f>
        <v>#N/A</v>
      </c>
      <c r="O165" s="1" t="e">
        <f ca="1">VLOOKUP(O153,OFFSET(Pairings!$D$2,($B165-1)*gamesPerRound,0,gamesPerRound,2),2,FALSE)</f>
        <v>#N/A</v>
      </c>
      <c r="P165" s="1" t="e">
        <f ca="1">VLOOKUP(P153,OFFSET(Pairings!$D$2,($B165-1)*gamesPerRound,0,gamesPerRound,2),2,FALSE)</f>
        <v>#N/A</v>
      </c>
      <c r="Q165" s="1" t="e">
        <f ca="1">VLOOKUP(Q153,OFFSET(Pairings!$D$2,($B165-1)*gamesPerRound,0,gamesPerRound,2),2,FALSE)</f>
        <v>#N/A</v>
      </c>
      <c r="R165" s="1" t="e">
        <f ca="1">VLOOKUP(R153,OFFSET(Pairings!$D$2,($B165-1)*gamesPerRound,0,gamesPerRound,2),2,FALSE)</f>
        <v>#N/A</v>
      </c>
    </row>
    <row r="166" spans="1:19" ht="15.6" hidden="1" customHeight="1" x14ac:dyDescent="0.2">
      <c r="B166" s="17">
        <v>3</v>
      </c>
      <c r="C166" s="1" t="e">
        <f ca="1">VLOOKUP(C153,OFFSET(Pairings!$E$2,($B166-1)*gamesPerRound,0,gamesPerRound,4),4,FALSE)</f>
        <v>#N/A</v>
      </c>
      <c r="D166" s="1" t="e">
        <f ca="1">VLOOKUP(D153,OFFSET(Pairings!$E$2,($B166-1)*gamesPerRound,0,gamesPerRound,4),4,FALSE)</f>
        <v>#N/A</v>
      </c>
      <c r="E166" s="1" t="e">
        <f ca="1">VLOOKUP(E153,OFFSET(Pairings!$E$2,($B166-1)*gamesPerRound,0,gamesPerRound,4),4,FALSE)</f>
        <v>#N/A</v>
      </c>
      <c r="F166" s="1" t="e">
        <f ca="1">VLOOKUP(F153,OFFSET(Pairings!$E$2,($B166-1)*gamesPerRound,0,gamesPerRound,4),4,FALSE)</f>
        <v>#N/A</v>
      </c>
      <c r="G166" s="1" t="e">
        <f ca="1">VLOOKUP(G153,OFFSET(Pairings!$E$2,($B166-1)*gamesPerRound,0,gamesPerRound,4),4,FALSE)</f>
        <v>#N/A</v>
      </c>
      <c r="H166" s="1" t="e">
        <f ca="1">VLOOKUP(H153,OFFSET(Pairings!$E$2,($B166-1)*gamesPerRound,0,gamesPerRound,4),4,FALSE)</f>
        <v>#N/A</v>
      </c>
      <c r="I166" s="1" t="e">
        <f ca="1">VLOOKUP(I153,OFFSET(Pairings!$E$2,($B166-1)*gamesPerRound,0,gamesPerRound,4),4,FALSE)</f>
        <v>#N/A</v>
      </c>
      <c r="J166" s="1" t="e">
        <f ca="1">VLOOKUP(J153,OFFSET(Pairings!$E$2,($B166-1)*gamesPerRound,0,gamesPerRound,4),4,FALSE)</f>
        <v>#N/A</v>
      </c>
      <c r="K166" s="1" t="e">
        <f ca="1">VLOOKUP(K153,OFFSET(Pairings!$E$2,($B166-1)*gamesPerRound,0,gamesPerRound,4),4,FALSE)</f>
        <v>#N/A</v>
      </c>
      <c r="L166" s="1" t="e">
        <f ca="1">VLOOKUP(L153,OFFSET(Pairings!$E$2,($B166-1)*gamesPerRound,0,gamesPerRound,4),4,FALSE)</f>
        <v>#N/A</v>
      </c>
      <c r="M166" s="1" t="e">
        <f ca="1">VLOOKUP(M153,OFFSET(Pairings!$E$2,($B166-1)*gamesPerRound,0,gamesPerRound,4),4,FALSE)</f>
        <v>#N/A</v>
      </c>
      <c r="N166" s="1" t="e">
        <f ca="1">VLOOKUP(N153,OFFSET(Pairings!$E$2,($B166-1)*gamesPerRound,0,gamesPerRound,4),4,FALSE)</f>
        <v>#N/A</v>
      </c>
      <c r="O166" s="1" t="e">
        <f ca="1">VLOOKUP(O153,OFFSET(Pairings!$E$2,($B166-1)*gamesPerRound,0,gamesPerRound,4),4,FALSE)</f>
        <v>#N/A</v>
      </c>
      <c r="P166" s="1" t="e">
        <f ca="1">VLOOKUP(P153,OFFSET(Pairings!$E$2,($B166-1)*gamesPerRound,0,gamesPerRound,4),4,FALSE)</f>
        <v>#N/A</v>
      </c>
      <c r="Q166" s="1" t="e">
        <f ca="1">VLOOKUP(Q153,OFFSET(Pairings!$E$2,($B166-1)*gamesPerRound,0,gamesPerRound,4),4,FALSE)</f>
        <v>#N/A</v>
      </c>
      <c r="R166" s="1" t="e">
        <f ca="1">VLOOKUP(R153,OFFSET(Pairings!$E$2,($B166-1)*gamesPerRound,0,gamesPerRound,4),4,FALSE)</f>
        <v>#N/A</v>
      </c>
    </row>
    <row r="167" spans="1:19" ht="15.75" thickBot="1" x14ac:dyDescent="0.25"/>
    <row r="168" spans="1:19" s="12" customFormat="1" ht="15.75" thickBot="1" x14ac:dyDescent="0.25">
      <c r="A168" s="12" t="s">
        <v>172</v>
      </c>
      <c r="B168" s="38">
        <f>VLOOKUP(A168,TeamLookup,2,FALSE)</f>
        <v>0</v>
      </c>
      <c r="C168" s="13" t="str">
        <f>$A168&amp;"."&amp;TEXT(C$1,"00")</f>
        <v>L.01</v>
      </c>
      <c r="D168" s="14" t="str">
        <f t="shared" ref="D168:R168" si="125">$A168&amp;"."&amp;TEXT(D$1,"00")</f>
        <v>L.02</v>
      </c>
      <c r="E168" s="14" t="str">
        <f t="shared" si="125"/>
        <v>L.03</v>
      </c>
      <c r="F168" s="14" t="str">
        <f t="shared" si="125"/>
        <v>L.04</v>
      </c>
      <c r="G168" s="14" t="str">
        <f t="shared" si="125"/>
        <v>L.05</v>
      </c>
      <c r="H168" s="14" t="str">
        <f t="shared" si="125"/>
        <v>L.06</v>
      </c>
      <c r="I168" s="14" t="str">
        <f t="shared" si="125"/>
        <v>L.07</v>
      </c>
      <c r="J168" s="14" t="str">
        <f t="shared" si="125"/>
        <v>L.08</v>
      </c>
      <c r="K168" s="14" t="str">
        <f t="shared" si="125"/>
        <v>L.09</v>
      </c>
      <c r="L168" s="14" t="str">
        <f t="shared" si="125"/>
        <v>L.10</v>
      </c>
      <c r="M168" s="14" t="str">
        <f t="shared" si="125"/>
        <v>L.11</v>
      </c>
      <c r="N168" s="15" t="str">
        <f t="shared" si="125"/>
        <v>L.12</v>
      </c>
      <c r="O168" s="15" t="str">
        <f t="shared" si="125"/>
        <v>L.13</v>
      </c>
      <c r="P168" s="15" t="str">
        <f t="shared" si="125"/>
        <v>L.14</v>
      </c>
      <c r="Q168" s="15" t="str">
        <f t="shared" si="125"/>
        <v>L.15</v>
      </c>
      <c r="R168" s="15" t="str">
        <f t="shared" si="125"/>
        <v>L.16</v>
      </c>
      <c r="S168" s="16" t="s">
        <v>110</v>
      </c>
    </row>
    <row r="169" spans="1:19" ht="9" customHeight="1" x14ac:dyDescent="0.2">
      <c r="C169" s="19" t="str">
        <f t="shared" ref="C169:R169" ca="1" si="126">IF(ISNA(C176),"B","W")</f>
        <v>B</v>
      </c>
      <c r="D169" s="20" t="str">
        <f t="shared" ca="1" si="126"/>
        <v>B</v>
      </c>
      <c r="E169" s="20" t="str">
        <f t="shared" ca="1" si="126"/>
        <v>B</v>
      </c>
      <c r="F169" s="20" t="str">
        <f t="shared" ca="1" si="126"/>
        <v>B</v>
      </c>
      <c r="G169" s="20" t="str">
        <f t="shared" ca="1" si="126"/>
        <v>B</v>
      </c>
      <c r="H169" s="20" t="str">
        <f t="shared" ca="1" si="126"/>
        <v>B</v>
      </c>
      <c r="I169" s="20" t="str">
        <f t="shared" ca="1" si="126"/>
        <v>B</v>
      </c>
      <c r="J169" s="20" t="str">
        <f t="shared" ca="1" si="126"/>
        <v>B</v>
      </c>
      <c r="K169" s="20" t="str">
        <f t="shared" ca="1" si="126"/>
        <v>B</v>
      </c>
      <c r="L169" s="20" t="str">
        <f t="shared" ca="1" si="126"/>
        <v>B</v>
      </c>
      <c r="M169" s="20" t="str">
        <f t="shared" ca="1" si="126"/>
        <v>B</v>
      </c>
      <c r="N169" s="21" t="str">
        <f t="shared" ca="1" si="126"/>
        <v>B</v>
      </c>
      <c r="O169" s="21" t="str">
        <f t="shared" ca="1" si="126"/>
        <v>B</v>
      </c>
      <c r="P169" s="21" t="str">
        <f t="shared" ca="1" si="126"/>
        <v>B</v>
      </c>
      <c r="Q169" s="21" t="str">
        <f t="shared" ca="1" si="126"/>
        <v>B</v>
      </c>
      <c r="R169" s="21" t="str">
        <f t="shared" ca="1" si="126"/>
        <v>B</v>
      </c>
      <c r="S169" s="6"/>
    </row>
    <row r="170" spans="1:19" x14ac:dyDescent="0.2">
      <c r="B170" s="17" t="s">
        <v>111</v>
      </c>
      <c r="C170" s="22" t="e">
        <f ca="1">IF(ISNA(C176),C177,C176)</f>
        <v>#N/A</v>
      </c>
      <c r="D170" s="23" t="e">
        <f t="shared" ref="D170:R170" ca="1" si="127">IF(ISNA(D176),D177,D176)</f>
        <v>#N/A</v>
      </c>
      <c r="E170" s="23" t="e">
        <f t="shared" ca="1" si="127"/>
        <v>#N/A</v>
      </c>
      <c r="F170" s="23" t="e">
        <f t="shared" ca="1" si="127"/>
        <v>#N/A</v>
      </c>
      <c r="G170" s="23" t="e">
        <f t="shared" ca="1" si="127"/>
        <v>#N/A</v>
      </c>
      <c r="H170" s="23" t="e">
        <f t="shared" ca="1" si="127"/>
        <v>#N/A</v>
      </c>
      <c r="I170" s="23" t="e">
        <f t="shared" ca="1" si="127"/>
        <v>#N/A</v>
      </c>
      <c r="J170" s="23" t="e">
        <f t="shared" ca="1" si="127"/>
        <v>#N/A</v>
      </c>
      <c r="K170" s="23" t="e">
        <f t="shared" ca="1" si="127"/>
        <v>#N/A</v>
      </c>
      <c r="L170" s="23" t="e">
        <f t="shared" ca="1" si="127"/>
        <v>#N/A</v>
      </c>
      <c r="M170" s="23" t="e">
        <f t="shared" ca="1" si="127"/>
        <v>#N/A</v>
      </c>
      <c r="N170" s="24" t="e">
        <f t="shared" ca="1" si="127"/>
        <v>#N/A</v>
      </c>
      <c r="O170" s="24" t="e">
        <f t="shared" ca="1" si="127"/>
        <v>#N/A</v>
      </c>
      <c r="P170" s="24" t="e">
        <f t="shared" ca="1" si="127"/>
        <v>#N/A</v>
      </c>
      <c r="Q170" s="24" t="e">
        <f t="shared" ca="1" si="127"/>
        <v>#N/A</v>
      </c>
      <c r="R170" s="24" t="e">
        <f t="shared" ca="1" si="127"/>
        <v>#N/A</v>
      </c>
      <c r="S170" s="11"/>
    </row>
    <row r="171" spans="1:19" ht="9" customHeight="1" x14ac:dyDescent="0.2">
      <c r="C171" s="25" t="str">
        <f t="shared" ref="C171:R171" ca="1" si="128">IF(ISNA(C178),"B","W")</f>
        <v>B</v>
      </c>
      <c r="D171" s="26" t="str">
        <f t="shared" ca="1" si="128"/>
        <v>B</v>
      </c>
      <c r="E171" s="26" t="str">
        <f t="shared" ca="1" si="128"/>
        <v>B</v>
      </c>
      <c r="F171" s="26" t="str">
        <f t="shared" ca="1" si="128"/>
        <v>B</v>
      </c>
      <c r="G171" s="26" t="str">
        <f t="shared" ca="1" si="128"/>
        <v>B</v>
      </c>
      <c r="H171" s="26" t="str">
        <f t="shared" ca="1" si="128"/>
        <v>B</v>
      </c>
      <c r="I171" s="26" t="str">
        <f t="shared" ca="1" si="128"/>
        <v>B</v>
      </c>
      <c r="J171" s="26" t="str">
        <f t="shared" ca="1" si="128"/>
        <v>B</v>
      </c>
      <c r="K171" s="26" t="str">
        <f t="shared" ca="1" si="128"/>
        <v>B</v>
      </c>
      <c r="L171" s="26" t="str">
        <f t="shared" ca="1" si="128"/>
        <v>B</v>
      </c>
      <c r="M171" s="26" t="str">
        <f t="shared" ca="1" si="128"/>
        <v>B</v>
      </c>
      <c r="N171" s="27" t="str">
        <f t="shared" ca="1" si="128"/>
        <v>B</v>
      </c>
      <c r="O171" s="27" t="str">
        <f t="shared" ca="1" si="128"/>
        <v>B</v>
      </c>
      <c r="P171" s="27" t="str">
        <f t="shared" ca="1" si="128"/>
        <v>B</v>
      </c>
      <c r="Q171" s="27" t="str">
        <f t="shared" ca="1" si="128"/>
        <v>B</v>
      </c>
      <c r="R171" s="27" t="str">
        <f t="shared" ca="1" si="128"/>
        <v>B</v>
      </c>
      <c r="S171" s="6"/>
    </row>
    <row r="172" spans="1:19" x14ac:dyDescent="0.2">
      <c r="B172" s="17" t="s">
        <v>112</v>
      </c>
      <c r="C172" s="22" t="e">
        <f ca="1">IF(ISNA(C178),C179,C178)</f>
        <v>#N/A</v>
      </c>
      <c r="D172" s="23" t="e">
        <f t="shared" ref="D172:R172" ca="1" si="129">IF(ISNA(D178),D179,D178)</f>
        <v>#N/A</v>
      </c>
      <c r="E172" s="23" t="e">
        <f t="shared" ca="1" si="129"/>
        <v>#N/A</v>
      </c>
      <c r="F172" s="23" t="e">
        <f t="shared" ca="1" si="129"/>
        <v>#N/A</v>
      </c>
      <c r="G172" s="23" t="e">
        <f t="shared" ca="1" si="129"/>
        <v>#N/A</v>
      </c>
      <c r="H172" s="23" t="e">
        <f t="shared" ca="1" si="129"/>
        <v>#N/A</v>
      </c>
      <c r="I172" s="23" t="e">
        <f t="shared" ca="1" si="129"/>
        <v>#N/A</v>
      </c>
      <c r="J172" s="23" t="e">
        <f t="shared" ca="1" si="129"/>
        <v>#N/A</v>
      </c>
      <c r="K172" s="23" t="e">
        <f t="shared" ca="1" si="129"/>
        <v>#N/A</v>
      </c>
      <c r="L172" s="23" t="e">
        <f t="shared" ca="1" si="129"/>
        <v>#N/A</v>
      </c>
      <c r="M172" s="23" t="e">
        <f t="shared" ca="1" si="129"/>
        <v>#N/A</v>
      </c>
      <c r="N172" s="24" t="e">
        <f t="shared" ca="1" si="129"/>
        <v>#N/A</v>
      </c>
      <c r="O172" s="24" t="e">
        <f t="shared" ca="1" si="129"/>
        <v>#N/A</v>
      </c>
      <c r="P172" s="24" t="e">
        <f t="shared" ca="1" si="129"/>
        <v>#N/A</v>
      </c>
      <c r="Q172" s="24" t="e">
        <f t="shared" ca="1" si="129"/>
        <v>#N/A</v>
      </c>
      <c r="R172" s="24" t="e">
        <f t="shared" ca="1" si="129"/>
        <v>#N/A</v>
      </c>
      <c r="S172" s="11"/>
    </row>
    <row r="173" spans="1:19" ht="9" customHeight="1" x14ac:dyDescent="0.2">
      <c r="C173" s="25" t="str">
        <f t="shared" ref="C173:R173" ca="1" si="130">IF(ISNA(C180),"B","W")</f>
        <v>B</v>
      </c>
      <c r="D173" s="26" t="str">
        <f t="shared" ca="1" si="130"/>
        <v>B</v>
      </c>
      <c r="E173" s="26" t="str">
        <f t="shared" ca="1" si="130"/>
        <v>B</v>
      </c>
      <c r="F173" s="26" t="str">
        <f t="shared" ca="1" si="130"/>
        <v>B</v>
      </c>
      <c r="G173" s="26" t="str">
        <f t="shared" ca="1" si="130"/>
        <v>B</v>
      </c>
      <c r="H173" s="26" t="str">
        <f t="shared" ca="1" si="130"/>
        <v>B</v>
      </c>
      <c r="I173" s="26" t="str">
        <f t="shared" ca="1" si="130"/>
        <v>B</v>
      </c>
      <c r="J173" s="26" t="str">
        <f t="shared" ca="1" si="130"/>
        <v>B</v>
      </c>
      <c r="K173" s="26" t="str">
        <f t="shared" ca="1" si="130"/>
        <v>B</v>
      </c>
      <c r="L173" s="26" t="str">
        <f t="shared" ca="1" si="130"/>
        <v>B</v>
      </c>
      <c r="M173" s="26" t="str">
        <f t="shared" ca="1" si="130"/>
        <v>B</v>
      </c>
      <c r="N173" s="27" t="str">
        <f t="shared" ca="1" si="130"/>
        <v>B</v>
      </c>
      <c r="O173" s="27" t="str">
        <f t="shared" ca="1" si="130"/>
        <v>B</v>
      </c>
      <c r="P173" s="27" t="str">
        <f t="shared" ca="1" si="130"/>
        <v>B</v>
      </c>
      <c r="Q173" s="27" t="str">
        <f t="shared" ca="1" si="130"/>
        <v>B</v>
      </c>
      <c r="R173" s="27" t="str">
        <f t="shared" ca="1" si="130"/>
        <v>B</v>
      </c>
      <c r="S173" s="6"/>
    </row>
    <row r="174" spans="1:19" ht="15.75" thickBot="1" x14ac:dyDescent="0.25">
      <c r="B174" s="17" t="s">
        <v>113</v>
      </c>
      <c r="C174" s="28" t="e">
        <f ca="1">IF(ISNA(C180),C181,C180)</f>
        <v>#N/A</v>
      </c>
      <c r="D174" s="29" t="e">
        <f t="shared" ref="D174:R174" ca="1" si="131">IF(ISNA(D180),D181,D180)</f>
        <v>#N/A</v>
      </c>
      <c r="E174" s="29" t="e">
        <f t="shared" ca="1" si="131"/>
        <v>#N/A</v>
      </c>
      <c r="F174" s="29" t="e">
        <f t="shared" ca="1" si="131"/>
        <v>#N/A</v>
      </c>
      <c r="G174" s="29" t="e">
        <f t="shared" ca="1" si="131"/>
        <v>#N/A</v>
      </c>
      <c r="H174" s="29" t="e">
        <f t="shared" ca="1" si="131"/>
        <v>#N/A</v>
      </c>
      <c r="I174" s="29" t="e">
        <f t="shared" ca="1" si="131"/>
        <v>#N/A</v>
      </c>
      <c r="J174" s="29" t="e">
        <f t="shared" ca="1" si="131"/>
        <v>#N/A</v>
      </c>
      <c r="K174" s="29" t="e">
        <f t="shared" ca="1" si="131"/>
        <v>#N/A</v>
      </c>
      <c r="L174" s="29" t="e">
        <f t="shared" ca="1" si="131"/>
        <v>#N/A</v>
      </c>
      <c r="M174" s="29" t="e">
        <f t="shared" ca="1" si="131"/>
        <v>#N/A</v>
      </c>
      <c r="N174" s="30" t="e">
        <f t="shared" ca="1" si="131"/>
        <v>#N/A</v>
      </c>
      <c r="O174" s="30" t="e">
        <f t="shared" ca="1" si="131"/>
        <v>#N/A</v>
      </c>
      <c r="P174" s="30" t="e">
        <f t="shared" ca="1" si="131"/>
        <v>#N/A</v>
      </c>
      <c r="Q174" s="30" t="e">
        <f t="shared" ca="1" si="131"/>
        <v>#N/A</v>
      </c>
      <c r="R174" s="30" t="e">
        <f t="shared" ca="1" si="131"/>
        <v>#N/A</v>
      </c>
      <c r="S174" s="7"/>
    </row>
    <row r="175" spans="1:19" ht="15.75" customHeight="1" thickBot="1" x14ac:dyDescent="0.25">
      <c r="B175" s="17" t="s">
        <v>110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10"/>
      <c r="O175" s="10"/>
      <c r="P175" s="10"/>
      <c r="Q175" s="10"/>
      <c r="R175" s="10"/>
      <c r="S175" s="5"/>
    </row>
    <row r="176" spans="1:19" ht="15.75" hidden="1" customHeight="1" x14ac:dyDescent="0.2">
      <c r="B176" s="17">
        <v>1</v>
      </c>
      <c r="C176" s="1" t="e">
        <f ca="1">VLOOKUP(C168,OFFSET(Pairings!$D$2,($B176-1)*gamesPerRound,0,gamesPerRound,2),2,FALSE)</f>
        <v>#N/A</v>
      </c>
      <c r="D176" s="1" t="e">
        <f ca="1">VLOOKUP(D168,OFFSET(Pairings!$D$2,($B176-1)*gamesPerRound,0,gamesPerRound,2),2,FALSE)</f>
        <v>#N/A</v>
      </c>
      <c r="E176" s="1" t="e">
        <f ca="1">VLOOKUP(E168,OFFSET(Pairings!$D$2,($B176-1)*gamesPerRound,0,gamesPerRound,2),2,FALSE)</f>
        <v>#N/A</v>
      </c>
      <c r="F176" s="1" t="e">
        <f ca="1">VLOOKUP(F168,OFFSET(Pairings!$D$2,($B176-1)*gamesPerRound,0,gamesPerRound,2),2,FALSE)</f>
        <v>#N/A</v>
      </c>
      <c r="G176" s="1" t="e">
        <f ca="1">VLOOKUP(G168,OFFSET(Pairings!$D$2,($B176-1)*gamesPerRound,0,gamesPerRound,2),2,FALSE)</f>
        <v>#N/A</v>
      </c>
      <c r="H176" s="1" t="e">
        <f ca="1">VLOOKUP(H168,OFFSET(Pairings!$D$2,($B176-1)*gamesPerRound,0,gamesPerRound,2),2,FALSE)</f>
        <v>#N/A</v>
      </c>
      <c r="I176" s="1" t="e">
        <f ca="1">VLOOKUP(I168,OFFSET(Pairings!$D$2,($B176-1)*gamesPerRound,0,gamesPerRound,2),2,FALSE)</f>
        <v>#N/A</v>
      </c>
      <c r="J176" s="1" t="e">
        <f ca="1">VLOOKUP(J168,OFFSET(Pairings!$D$2,($B176-1)*gamesPerRound,0,gamesPerRound,2),2,FALSE)</f>
        <v>#N/A</v>
      </c>
      <c r="K176" s="1" t="e">
        <f ca="1">VLOOKUP(K168,OFFSET(Pairings!$D$2,($B176-1)*gamesPerRound,0,gamesPerRound,2),2,FALSE)</f>
        <v>#N/A</v>
      </c>
      <c r="L176" s="1" t="e">
        <f ca="1">VLOOKUP(L168,OFFSET(Pairings!$D$2,($B176-1)*gamesPerRound,0,gamesPerRound,2),2,FALSE)</f>
        <v>#N/A</v>
      </c>
      <c r="M176" s="1" t="e">
        <f ca="1">VLOOKUP(M168,OFFSET(Pairings!$D$2,($B176-1)*gamesPerRound,0,gamesPerRound,2),2,FALSE)</f>
        <v>#N/A</v>
      </c>
      <c r="N176" s="1" t="e">
        <f ca="1">VLOOKUP(N168,OFFSET(Pairings!$D$2,($B176-1)*gamesPerRound,0,gamesPerRound,2),2,FALSE)</f>
        <v>#N/A</v>
      </c>
      <c r="O176" s="1" t="e">
        <f ca="1">VLOOKUP(O168,OFFSET(Pairings!$D$2,($B176-1)*gamesPerRound,0,gamesPerRound,2),2,FALSE)</f>
        <v>#N/A</v>
      </c>
      <c r="P176" s="1" t="e">
        <f ca="1">VLOOKUP(P168,OFFSET(Pairings!$D$2,($B176-1)*gamesPerRound,0,gamesPerRound,2),2,FALSE)</f>
        <v>#N/A</v>
      </c>
      <c r="Q176" s="1" t="e">
        <f ca="1">VLOOKUP(Q168,OFFSET(Pairings!$D$2,($B176-1)*gamesPerRound,0,gamesPerRound,2),2,FALSE)</f>
        <v>#N/A</v>
      </c>
      <c r="R176" s="1" t="e">
        <f ca="1">VLOOKUP(R168,OFFSET(Pairings!$D$2,($B176-1)*gamesPerRound,0,gamesPerRound,2),2,FALSE)</f>
        <v>#N/A</v>
      </c>
    </row>
    <row r="177" spans="1:19" ht="15.75" hidden="1" customHeight="1" x14ac:dyDescent="0.2">
      <c r="B177" s="17">
        <v>1</v>
      </c>
      <c r="C177" s="1" t="e">
        <f ca="1">VLOOKUP(C168,OFFSET(Pairings!$E$2,($B177-1)*gamesPerRound,0,gamesPerRound,4),4,FALSE)</f>
        <v>#N/A</v>
      </c>
      <c r="D177" s="1" t="e">
        <f ca="1">VLOOKUP(D168,OFFSET(Pairings!$E$2,($B177-1)*gamesPerRound,0,gamesPerRound,4),4,FALSE)</f>
        <v>#N/A</v>
      </c>
      <c r="E177" s="1" t="e">
        <f ca="1">VLOOKUP(E168,OFFSET(Pairings!$E$2,($B177-1)*gamesPerRound,0,gamesPerRound,4),4,FALSE)</f>
        <v>#N/A</v>
      </c>
      <c r="F177" s="1" t="e">
        <f ca="1">VLOOKUP(F168,OFFSET(Pairings!$E$2,($B177-1)*gamesPerRound,0,gamesPerRound,4),4,FALSE)</f>
        <v>#N/A</v>
      </c>
      <c r="G177" s="1" t="e">
        <f ca="1">VLOOKUP(G168,OFFSET(Pairings!$E$2,($B177-1)*gamesPerRound,0,gamesPerRound,4),4,FALSE)</f>
        <v>#N/A</v>
      </c>
      <c r="H177" s="1" t="e">
        <f ca="1">VLOOKUP(H168,OFFSET(Pairings!$E$2,($B177-1)*gamesPerRound,0,gamesPerRound,4),4,FALSE)</f>
        <v>#N/A</v>
      </c>
      <c r="I177" s="1" t="e">
        <f ca="1">VLOOKUP(I168,OFFSET(Pairings!$E$2,($B177-1)*gamesPerRound,0,gamesPerRound,4),4,FALSE)</f>
        <v>#N/A</v>
      </c>
      <c r="J177" s="1" t="e">
        <f ca="1">VLOOKUP(J168,OFFSET(Pairings!$E$2,($B177-1)*gamesPerRound,0,gamesPerRound,4),4,FALSE)</f>
        <v>#N/A</v>
      </c>
      <c r="K177" s="1" t="e">
        <f ca="1">VLOOKUP(K168,OFFSET(Pairings!$E$2,($B177-1)*gamesPerRound,0,gamesPerRound,4),4,FALSE)</f>
        <v>#N/A</v>
      </c>
      <c r="L177" s="1" t="e">
        <f ca="1">VLOOKUP(L168,OFFSET(Pairings!$E$2,($B177-1)*gamesPerRound,0,gamesPerRound,4),4,FALSE)</f>
        <v>#N/A</v>
      </c>
      <c r="M177" s="1" t="e">
        <f ca="1">VLOOKUP(M168,OFFSET(Pairings!$E$2,($B177-1)*gamesPerRound,0,gamesPerRound,4),4,FALSE)</f>
        <v>#N/A</v>
      </c>
      <c r="N177" s="1" t="e">
        <f ca="1">VLOOKUP(N168,OFFSET(Pairings!$E$2,($B177-1)*gamesPerRound,0,gamesPerRound,4),4,FALSE)</f>
        <v>#N/A</v>
      </c>
      <c r="O177" s="1" t="e">
        <f ca="1">VLOOKUP(O168,OFFSET(Pairings!$E$2,($B177-1)*gamesPerRound,0,gamesPerRound,4),4,FALSE)</f>
        <v>#N/A</v>
      </c>
      <c r="P177" s="1" t="e">
        <f ca="1">VLOOKUP(P168,OFFSET(Pairings!$E$2,($B177-1)*gamesPerRound,0,gamesPerRound,4),4,FALSE)</f>
        <v>#N/A</v>
      </c>
      <c r="Q177" s="1" t="e">
        <f ca="1">VLOOKUP(Q168,OFFSET(Pairings!$E$2,($B177-1)*gamesPerRound,0,gamesPerRound,4),4,FALSE)</f>
        <v>#N/A</v>
      </c>
      <c r="R177" s="1" t="e">
        <f ca="1">VLOOKUP(R168,OFFSET(Pairings!$E$2,($B177-1)*gamesPerRound,0,gamesPerRound,4),4,FALSE)</f>
        <v>#N/A</v>
      </c>
    </row>
    <row r="178" spans="1:19" ht="15.75" hidden="1" customHeight="1" x14ac:dyDescent="0.2">
      <c r="B178" s="17">
        <v>2</v>
      </c>
      <c r="C178" s="1" t="e">
        <f ca="1">VLOOKUP(C168,OFFSET(Pairings!$D$2,($B178-1)*gamesPerRound,0,gamesPerRound,2),2,FALSE)</f>
        <v>#N/A</v>
      </c>
      <c r="D178" s="1" t="e">
        <f ca="1">VLOOKUP(D168,OFFSET(Pairings!$D$2,($B178-1)*gamesPerRound,0,gamesPerRound,2),2,FALSE)</f>
        <v>#N/A</v>
      </c>
      <c r="E178" s="1" t="e">
        <f ca="1">VLOOKUP(E168,OFFSET(Pairings!$D$2,($B178-1)*gamesPerRound,0,gamesPerRound,2),2,FALSE)</f>
        <v>#N/A</v>
      </c>
      <c r="F178" s="1" t="e">
        <f ca="1">VLOOKUP(F168,OFFSET(Pairings!$D$2,($B178-1)*gamesPerRound,0,gamesPerRound,2),2,FALSE)</f>
        <v>#N/A</v>
      </c>
      <c r="G178" s="1" t="e">
        <f ca="1">VLOOKUP(G168,OFFSET(Pairings!$D$2,($B178-1)*gamesPerRound,0,gamesPerRound,2),2,FALSE)</f>
        <v>#N/A</v>
      </c>
      <c r="H178" s="1" t="e">
        <f ca="1">VLOOKUP(H168,OFFSET(Pairings!$D$2,($B178-1)*gamesPerRound,0,gamesPerRound,2),2,FALSE)</f>
        <v>#N/A</v>
      </c>
      <c r="I178" s="1" t="e">
        <f ca="1">VLOOKUP(I168,OFFSET(Pairings!$D$2,($B178-1)*gamesPerRound,0,gamesPerRound,2),2,FALSE)</f>
        <v>#N/A</v>
      </c>
      <c r="J178" s="1" t="e">
        <f ca="1">VLOOKUP(J168,OFFSET(Pairings!$D$2,($B178-1)*gamesPerRound,0,gamesPerRound,2),2,FALSE)</f>
        <v>#N/A</v>
      </c>
      <c r="K178" s="1" t="e">
        <f ca="1">VLOOKUP(K168,OFFSET(Pairings!$D$2,($B178-1)*gamesPerRound,0,gamesPerRound,2),2,FALSE)</f>
        <v>#N/A</v>
      </c>
      <c r="L178" s="1" t="e">
        <f ca="1">VLOOKUP(L168,OFFSET(Pairings!$D$2,($B178-1)*gamesPerRound,0,gamesPerRound,2),2,FALSE)</f>
        <v>#N/A</v>
      </c>
      <c r="M178" s="1" t="e">
        <f ca="1">VLOOKUP(M168,OFFSET(Pairings!$D$2,($B178-1)*gamesPerRound,0,gamesPerRound,2),2,FALSE)</f>
        <v>#N/A</v>
      </c>
      <c r="N178" s="1" t="e">
        <f ca="1">VLOOKUP(N168,OFFSET(Pairings!$D$2,($B178-1)*gamesPerRound,0,gamesPerRound,2),2,FALSE)</f>
        <v>#N/A</v>
      </c>
      <c r="O178" s="1" t="e">
        <f ca="1">VLOOKUP(O168,OFFSET(Pairings!$D$2,($B178-1)*gamesPerRound,0,gamesPerRound,2),2,FALSE)</f>
        <v>#N/A</v>
      </c>
      <c r="P178" s="1" t="e">
        <f ca="1">VLOOKUP(P168,OFFSET(Pairings!$D$2,($B178-1)*gamesPerRound,0,gamesPerRound,2),2,FALSE)</f>
        <v>#N/A</v>
      </c>
      <c r="Q178" s="1" t="e">
        <f ca="1">VLOOKUP(Q168,OFFSET(Pairings!$D$2,($B178-1)*gamesPerRound,0,gamesPerRound,2),2,FALSE)</f>
        <v>#N/A</v>
      </c>
      <c r="R178" s="1" t="e">
        <f ca="1">VLOOKUP(R168,OFFSET(Pairings!$D$2,($B178-1)*gamesPerRound,0,gamesPerRound,2),2,FALSE)</f>
        <v>#N/A</v>
      </c>
    </row>
    <row r="179" spans="1:19" ht="15.75" hidden="1" customHeight="1" x14ac:dyDescent="0.2">
      <c r="B179" s="17">
        <v>2</v>
      </c>
      <c r="C179" s="1" t="e">
        <f ca="1">VLOOKUP(C168,OFFSET(Pairings!$E$2,($B179-1)*gamesPerRound,0,gamesPerRound,4),4,FALSE)</f>
        <v>#N/A</v>
      </c>
      <c r="D179" s="1" t="e">
        <f ca="1">VLOOKUP(D168,OFFSET(Pairings!$E$2,($B179-1)*gamesPerRound,0,gamesPerRound,4),4,FALSE)</f>
        <v>#N/A</v>
      </c>
      <c r="E179" s="1" t="e">
        <f ca="1">VLOOKUP(E168,OFFSET(Pairings!$E$2,($B179-1)*gamesPerRound,0,gamesPerRound,4),4,FALSE)</f>
        <v>#N/A</v>
      </c>
      <c r="F179" s="1" t="e">
        <f ca="1">VLOOKUP(F168,OFFSET(Pairings!$E$2,($B179-1)*gamesPerRound,0,gamesPerRound,4),4,FALSE)</f>
        <v>#N/A</v>
      </c>
      <c r="G179" s="1" t="e">
        <f ca="1">VLOOKUP(G168,OFFSET(Pairings!$E$2,($B179-1)*gamesPerRound,0,gamesPerRound,4),4,FALSE)</f>
        <v>#N/A</v>
      </c>
      <c r="H179" s="1" t="e">
        <f ca="1">VLOOKUP(H168,OFFSET(Pairings!$E$2,($B179-1)*gamesPerRound,0,gamesPerRound,4),4,FALSE)</f>
        <v>#N/A</v>
      </c>
      <c r="I179" s="1" t="e">
        <f ca="1">VLOOKUP(I168,OFFSET(Pairings!$E$2,($B179-1)*gamesPerRound,0,gamesPerRound,4),4,FALSE)</f>
        <v>#N/A</v>
      </c>
      <c r="J179" s="1" t="e">
        <f ca="1">VLOOKUP(J168,OFFSET(Pairings!$E$2,($B179-1)*gamesPerRound,0,gamesPerRound,4),4,FALSE)</f>
        <v>#N/A</v>
      </c>
      <c r="K179" s="1" t="e">
        <f ca="1">VLOOKUP(K168,OFFSET(Pairings!$E$2,($B179-1)*gamesPerRound,0,gamesPerRound,4),4,FALSE)</f>
        <v>#N/A</v>
      </c>
      <c r="L179" s="1" t="e">
        <f ca="1">VLOOKUP(L168,OFFSET(Pairings!$E$2,($B179-1)*gamesPerRound,0,gamesPerRound,4),4,FALSE)</f>
        <v>#N/A</v>
      </c>
      <c r="M179" s="1" t="e">
        <f ca="1">VLOOKUP(M168,OFFSET(Pairings!$E$2,($B179-1)*gamesPerRound,0,gamesPerRound,4),4,FALSE)</f>
        <v>#N/A</v>
      </c>
      <c r="N179" s="1" t="e">
        <f ca="1">VLOOKUP(N168,OFFSET(Pairings!$E$2,($B179-1)*gamesPerRound,0,gamesPerRound,4),4,FALSE)</f>
        <v>#N/A</v>
      </c>
      <c r="O179" s="1" t="e">
        <f ca="1">VLOOKUP(O168,OFFSET(Pairings!$E$2,($B179-1)*gamesPerRound,0,gamesPerRound,4),4,FALSE)</f>
        <v>#N/A</v>
      </c>
      <c r="P179" s="1" t="e">
        <f ca="1">VLOOKUP(P168,OFFSET(Pairings!$E$2,($B179-1)*gamesPerRound,0,gamesPerRound,4),4,FALSE)</f>
        <v>#N/A</v>
      </c>
      <c r="Q179" s="1" t="e">
        <f ca="1">VLOOKUP(Q168,OFFSET(Pairings!$E$2,($B179-1)*gamesPerRound,0,gamesPerRound,4),4,FALSE)</f>
        <v>#N/A</v>
      </c>
      <c r="R179" s="1" t="e">
        <f ca="1">VLOOKUP(R168,OFFSET(Pairings!$E$2,($B179-1)*gamesPerRound,0,gamesPerRound,4),4,FALSE)</f>
        <v>#N/A</v>
      </c>
    </row>
    <row r="180" spans="1:19" ht="15.6" hidden="1" customHeight="1" x14ac:dyDescent="0.2">
      <c r="B180" s="17">
        <v>3</v>
      </c>
      <c r="C180" s="1" t="e">
        <f ca="1">VLOOKUP(C168,OFFSET(Pairings!$D$2,($B180-1)*gamesPerRound,0,gamesPerRound,2),2,FALSE)</f>
        <v>#N/A</v>
      </c>
      <c r="D180" s="1" t="e">
        <f ca="1">VLOOKUP(D168,OFFSET(Pairings!$D$2,($B180-1)*gamesPerRound,0,gamesPerRound,2),2,FALSE)</f>
        <v>#N/A</v>
      </c>
      <c r="E180" s="1" t="e">
        <f ca="1">VLOOKUP(E168,OFFSET(Pairings!$D$2,($B180-1)*gamesPerRound,0,gamesPerRound,2),2,FALSE)</f>
        <v>#N/A</v>
      </c>
      <c r="F180" s="1" t="e">
        <f ca="1">VLOOKUP(F168,OFFSET(Pairings!$D$2,($B180-1)*gamesPerRound,0,gamesPerRound,2),2,FALSE)</f>
        <v>#N/A</v>
      </c>
      <c r="G180" s="1" t="e">
        <f ca="1">VLOOKUP(G168,OFFSET(Pairings!$D$2,($B180-1)*gamesPerRound,0,gamesPerRound,2),2,FALSE)</f>
        <v>#N/A</v>
      </c>
      <c r="H180" s="1" t="e">
        <f ca="1">VLOOKUP(H168,OFFSET(Pairings!$D$2,($B180-1)*gamesPerRound,0,gamesPerRound,2),2,FALSE)</f>
        <v>#N/A</v>
      </c>
      <c r="I180" s="1" t="e">
        <f ca="1">VLOOKUP(I168,OFFSET(Pairings!$D$2,($B180-1)*gamesPerRound,0,gamesPerRound,2),2,FALSE)</f>
        <v>#N/A</v>
      </c>
      <c r="J180" s="1" t="e">
        <f ca="1">VLOOKUP(J168,OFFSET(Pairings!$D$2,($B180-1)*gamesPerRound,0,gamesPerRound,2),2,FALSE)</f>
        <v>#N/A</v>
      </c>
      <c r="K180" s="1" t="e">
        <f ca="1">VLOOKUP(K168,OFFSET(Pairings!$D$2,($B180-1)*gamesPerRound,0,gamesPerRound,2),2,FALSE)</f>
        <v>#N/A</v>
      </c>
      <c r="L180" s="1" t="e">
        <f ca="1">VLOOKUP(L168,OFFSET(Pairings!$D$2,($B180-1)*gamesPerRound,0,gamesPerRound,2),2,FALSE)</f>
        <v>#N/A</v>
      </c>
      <c r="M180" s="1" t="e">
        <f ca="1">VLOOKUP(M168,OFFSET(Pairings!$D$2,($B180-1)*gamesPerRound,0,gamesPerRound,2),2,FALSE)</f>
        <v>#N/A</v>
      </c>
      <c r="N180" s="1" t="e">
        <f ca="1">VLOOKUP(N168,OFFSET(Pairings!$D$2,($B180-1)*gamesPerRound,0,gamesPerRound,2),2,FALSE)</f>
        <v>#N/A</v>
      </c>
      <c r="O180" s="1" t="e">
        <f ca="1">VLOOKUP(O168,OFFSET(Pairings!$D$2,($B180-1)*gamesPerRound,0,gamesPerRound,2),2,FALSE)</f>
        <v>#N/A</v>
      </c>
      <c r="P180" s="1" t="e">
        <f ca="1">VLOOKUP(P168,OFFSET(Pairings!$D$2,($B180-1)*gamesPerRound,0,gamesPerRound,2),2,FALSE)</f>
        <v>#N/A</v>
      </c>
      <c r="Q180" s="1" t="e">
        <f ca="1">VLOOKUP(Q168,OFFSET(Pairings!$D$2,($B180-1)*gamesPerRound,0,gamesPerRound,2),2,FALSE)</f>
        <v>#N/A</v>
      </c>
      <c r="R180" s="1" t="e">
        <f ca="1">VLOOKUP(R168,OFFSET(Pairings!$D$2,($B180-1)*gamesPerRound,0,gamesPerRound,2),2,FALSE)</f>
        <v>#N/A</v>
      </c>
    </row>
    <row r="181" spans="1:19" ht="15.6" hidden="1" customHeight="1" x14ac:dyDescent="0.2">
      <c r="B181" s="17">
        <v>3</v>
      </c>
      <c r="C181" s="1" t="e">
        <f ca="1">VLOOKUP(C168,OFFSET(Pairings!$E$2,($B181-1)*gamesPerRound,0,gamesPerRound,4),4,FALSE)</f>
        <v>#N/A</v>
      </c>
      <c r="D181" s="1" t="e">
        <f ca="1">VLOOKUP(D168,OFFSET(Pairings!$E$2,($B181-1)*gamesPerRound,0,gamesPerRound,4),4,FALSE)</f>
        <v>#N/A</v>
      </c>
      <c r="E181" s="1" t="e">
        <f ca="1">VLOOKUP(E168,OFFSET(Pairings!$E$2,($B181-1)*gamesPerRound,0,gamesPerRound,4),4,FALSE)</f>
        <v>#N/A</v>
      </c>
      <c r="F181" s="1" t="e">
        <f ca="1">VLOOKUP(F168,OFFSET(Pairings!$E$2,($B181-1)*gamesPerRound,0,gamesPerRound,4),4,FALSE)</f>
        <v>#N/A</v>
      </c>
      <c r="G181" s="1" t="e">
        <f ca="1">VLOOKUP(G168,OFFSET(Pairings!$E$2,($B181-1)*gamesPerRound,0,gamesPerRound,4),4,FALSE)</f>
        <v>#N/A</v>
      </c>
      <c r="H181" s="1" t="e">
        <f ca="1">VLOOKUP(H168,OFFSET(Pairings!$E$2,($B181-1)*gamesPerRound,0,gamesPerRound,4),4,FALSE)</f>
        <v>#N/A</v>
      </c>
      <c r="I181" s="1" t="e">
        <f ca="1">VLOOKUP(I168,OFFSET(Pairings!$E$2,($B181-1)*gamesPerRound,0,gamesPerRound,4),4,FALSE)</f>
        <v>#N/A</v>
      </c>
      <c r="J181" s="1" t="e">
        <f ca="1">VLOOKUP(J168,OFFSET(Pairings!$E$2,($B181-1)*gamesPerRound,0,gamesPerRound,4),4,FALSE)</f>
        <v>#N/A</v>
      </c>
      <c r="K181" s="1" t="e">
        <f ca="1">VLOOKUP(K168,OFFSET(Pairings!$E$2,($B181-1)*gamesPerRound,0,gamesPerRound,4),4,FALSE)</f>
        <v>#N/A</v>
      </c>
      <c r="L181" s="1" t="e">
        <f ca="1">VLOOKUP(L168,OFFSET(Pairings!$E$2,($B181-1)*gamesPerRound,0,gamesPerRound,4),4,FALSE)</f>
        <v>#N/A</v>
      </c>
      <c r="M181" s="1" t="e">
        <f ca="1">VLOOKUP(M168,OFFSET(Pairings!$E$2,($B181-1)*gamesPerRound,0,gamesPerRound,4),4,FALSE)</f>
        <v>#N/A</v>
      </c>
      <c r="N181" s="1" t="e">
        <f ca="1">VLOOKUP(N168,OFFSET(Pairings!$E$2,($B181-1)*gamesPerRound,0,gamesPerRound,4),4,FALSE)</f>
        <v>#N/A</v>
      </c>
      <c r="O181" s="1" t="e">
        <f ca="1">VLOOKUP(O168,OFFSET(Pairings!$E$2,($B181-1)*gamesPerRound,0,gamesPerRound,4),4,FALSE)</f>
        <v>#N/A</v>
      </c>
      <c r="P181" s="1" t="e">
        <f ca="1">VLOOKUP(P168,OFFSET(Pairings!$E$2,($B181-1)*gamesPerRound,0,gamesPerRound,4),4,FALSE)</f>
        <v>#N/A</v>
      </c>
      <c r="Q181" s="1" t="e">
        <f ca="1">VLOOKUP(Q168,OFFSET(Pairings!$E$2,($B181-1)*gamesPerRound,0,gamesPerRound,4),4,FALSE)</f>
        <v>#N/A</v>
      </c>
      <c r="R181" s="1" t="e">
        <f ca="1">VLOOKUP(R168,OFFSET(Pairings!$E$2,($B181-1)*gamesPerRound,0,gamesPerRound,4),4,FALSE)</f>
        <v>#N/A</v>
      </c>
    </row>
    <row r="182" spans="1:19" ht="15.75" thickBot="1" x14ac:dyDescent="0.25"/>
    <row r="183" spans="1:19" s="12" customFormat="1" ht="15.75" thickBot="1" x14ac:dyDescent="0.25">
      <c r="A183" s="12" t="s">
        <v>173</v>
      </c>
      <c r="B183" s="38">
        <f>VLOOKUP(A183,TeamLookup,2,FALSE)</f>
        <v>0</v>
      </c>
      <c r="C183" s="13" t="str">
        <f>$A183&amp;"."&amp;TEXT(C$1,"00")</f>
        <v>M.01</v>
      </c>
      <c r="D183" s="14" t="str">
        <f t="shared" ref="D183:R183" si="132">$A183&amp;"."&amp;TEXT(D$1,"00")</f>
        <v>M.02</v>
      </c>
      <c r="E183" s="14" t="str">
        <f t="shared" si="132"/>
        <v>M.03</v>
      </c>
      <c r="F183" s="14" t="str">
        <f t="shared" si="132"/>
        <v>M.04</v>
      </c>
      <c r="G183" s="14" t="str">
        <f t="shared" si="132"/>
        <v>M.05</v>
      </c>
      <c r="H183" s="14" t="str">
        <f t="shared" si="132"/>
        <v>M.06</v>
      </c>
      <c r="I183" s="14" t="str">
        <f t="shared" si="132"/>
        <v>M.07</v>
      </c>
      <c r="J183" s="14" t="str">
        <f t="shared" si="132"/>
        <v>M.08</v>
      </c>
      <c r="K183" s="14" t="str">
        <f t="shared" si="132"/>
        <v>M.09</v>
      </c>
      <c r="L183" s="14" t="str">
        <f t="shared" si="132"/>
        <v>M.10</v>
      </c>
      <c r="M183" s="14" t="str">
        <f t="shared" si="132"/>
        <v>M.11</v>
      </c>
      <c r="N183" s="15" t="str">
        <f t="shared" si="132"/>
        <v>M.12</v>
      </c>
      <c r="O183" s="15" t="str">
        <f t="shared" si="132"/>
        <v>M.13</v>
      </c>
      <c r="P183" s="15" t="str">
        <f t="shared" si="132"/>
        <v>M.14</v>
      </c>
      <c r="Q183" s="15" t="str">
        <f t="shared" si="132"/>
        <v>M.15</v>
      </c>
      <c r="R183" s="15" t="str">
        <f t="shared" si="132"/>
        <v>M.16</v>
      </c>
      <c r="S183" s="16" t="s">
        <v>110</v>
      </c>
    </row>
    <row r="184" spans="1:19" ht="9" customHeight="1" x14ac:dyDescent="0.2">
      <c r="C184" s="19" t="str">
        <f t="shared" ref="C184:R184" ca="1" si="133">IF(ISNA(C191),"B","W")</f>
        <v>B</v>
      </c>
      <c r="D184" s="20" t="str">
        <f t="shared" ca="1" si="133"/>
        <v>B</v>
      </c>
      <c r="E184" s="20" t="str">
        <f t="shared" ca="1" si="133"/>
        <v>B</v>
      </c>
      <c r="F184" s="20" t="str">
        <f t="shared" ca="1" si="133"/>
        <v>B</v>
      </c>
      <c r="G184" s="20" t="str">
        <f t="shared" ca="1" si="133"/>
        <v>B</v>
      </c>
      <c r="H184" s="20" t="str">
        <f t="shared" ca="1" si="133"/>
        <v>B</v>
      </c>
      <c r="I184" s="20" t="str">
        <f t="shared" ca="1" si="133"/>
        <v>B</v>
      </c>
      <c r="J184" s="20" t="str">
        <f t="shared" ca="1" si="133"/>
        <v>B</v>
      </c>
      <c r="K184" s="20" t="str">
        <f t="shared" ca="1" si="133"/>
        <v>B</v>
      </c>
      <c r="L184" s="20" t="str">
        <f t="shared" ca="1" si="133"/>
        <v>B</v>
      </c>
      <c r="M184" s="20" t="str">
        <f t="shared" ca="1" si="133"/>
        <v>B</v>
      </c>
      <c r="N184" s="21" t="str">
        <f t="shared" ca="1" si="133"/>
        <v>B</v>
      </c>
      <c r="O184" s="21" t="str">
        <f t="shared" ca="1" si="133"/>
        <v>B</v>
      </c>
      <c r="P184" s="21" t="str">
        <f t="shared" ca="1" si="133"/>
        <v>B</v>
      </c>
      <c r="Q184" s="21" t="str">
        <f t="shared" ca="1" si="133"/>
        <v>B</v>
      </c>
      <c r="R184" s="21" t="str">
        <f t="shared" ca="1" si="133"/>
        <v>B</v>
      </c>
      <c r="S184" s="6"/>
    </row>
    <row r="185" spans="1:19" x14ac:dyDescent="0.2">
      <c r="B185" s="17" t="s">
        <v>111</v>
      </c>
      <c r="C185" s="22" t="e">
        <f ca="1">IF(ISNA(C191),C192,C191)</f>
        <v>#N/A</v>
      </c>
      <c r="D185" s="23" t="e">
        <f t="shared" ref="D185:R185" ca="1" si="134">IF(ISNA(D191),D192,D191)</f>
        <v>#N/A</v>
      </c>
      <c r="E185" s="23" t="e">
        <f t="shared" ca="1" si="134"/>
        <v>#N/A</v>
      </c>
      <c r="F185" s="23" t="e">
        <f t="shared" ca="1" si="134"/>
        <v>#N/A</v>
      </c>
      <c r="G185" s="23" t="e">
        <f t="shared" ca="1" si="134"/>
        <v>#N/A</v>
      </c>
      <c r="H185" s="23" t="e">
        <f t="shared" ca="1" si="134"/>
        <v>#N/A</v>
      </c>
      <c r="I185" s="23" t="e">
        <f t="shared" ca="1" si="134"/>
        <v>#N/A</v>
      </c>
      <c r="J185" s="23" t="e">
        <f t="shared" ca="1" si="134"/>
        <v>#N/A</v>
      </c>
      <c r="K185" s="23" t="e">
        <f t="shared" ca="1" si="134"/>
        <v>#N/A</v>
      </c>
      <c r="L185" s="23" t="e">
        <f t="shared" ca="1" si="134"/>
        <v>#N/A</v>
      </c>
      <c r="M185" s="23" t="e">
        <f t="shared" ca="1" si="134"/>
        <v>#N/A</v>
      </c>
      <c r="N185" s="24" t="e">
        <f t="shared" ca="1" si="134"/>
        <v>#N/A</v>
      </c>
      <c r="O185" s="24" t="e">
        <f t="shared" ca="1" si="134"/>
        <v>#N/A</v>
      </c>
      <c r="P185" s="24" t="e">
        <f t="shared" ca="1" si="134"/>
        <v>#N/A</v>
      </c>
      <c r="Q185" s="24" t="e">
        <f t="shared" ca="1" si="134"/>
        <v>#N/A</v>
      </c>
      <c r="R185" s="24" t="e">
        <f t="shared" ca="1" si="134"/>
        <v>#N/A</v>
      </c>
      <c r="S185" s="11"/>
    </row>
    <row r="186" spans="1:19" ht="9" customHeight="1" x14ac:dyDescent="0.2">
      <c r="C186" s="25" t="str">
        <f t="shared" ref="C186:R186" ca="1" si="135">IF(ISNA(C193),"B","W")</f>
        <v>B</v>
      </c>
      <c r="D186" s="26" t="str">
        <f t="shared" ca="1" si="135"/>
        <v>B</v>
      </c>
      <c r="E186" s="26" t="str">
        <f t="shared" ca="1" si="135"/>
        <v>B</v>
      </c>
      <c r="F186" s="26" t="str">
        <f t="shared" ca="1" si="135"/>
        <v>B</v>
      </c>
      <c r="G186" s="26" t="str">
        <f t="shared" ca="1" si="135"/>
        <v>B</v>
      </c>
      <c r="H186" s="26" t="str">
        <f t="shared" ca="1" si="135"/>
        <v>B</v>
      </c>
      <c r="I186" s="26" t="str">
        <f t="shared" ca="1" si="135"/>
        <v>B</v>
      </c>
      <c r="J186" s="26" t="str">
        <f t="shared" ca="1" si="135"/>
        <v>B</v>
      </c>
      <c r="K186" s="26" t="str">
        <f t="shared" ca="1" si="135"/>
        <v>B</v>
      </c>
      <c r="L186" s="26" t="str">
        <f t="shared" ca="1" si="135"/>
        <v>B</v>
      </c>
      <c r="M186" s="26" t="str">
        <f t="shared" ca="1" si="135"/>
        <v>B</v>
      </c>
      <c r="N186" s="27" t="str">
        <f t="shared" ca="1" si="135"/>
        <v>B</v>
      </c>
      <c r="O186" s="27" t="str">
        <f t="shared" ca="1" si="135"/>
        <v>B</v>
      </c>
      <c r="P186" s="27" t="str">
        <f t="shared" ca="1" si="135"/>
        <v>B</v>
      </c>
      <c r="Q186" s="27" t="str">
        <f t="shared" ca="1" si="135"/>
        <v>B</v>
      </c>
      <c r="R186" s="27" t="str">
        <f t="shared" ca="1" si="135"/>
        <v>B</v>
      </c>
      <c r="S186" s="6"/>
    </row>
    <row r="187" spans="1:19" x14ac:dyDescent="0.2">
      <c r="B187" s="17" t="s">
        <v>112</v>
      </c>
      <c r="C187" s="22" t="e">
        <f ca="1">IF(ISNA(C193),C194,C193)</f>
        <v>#N/A</v>
      </c>
      <c r="D187" s="23" t="e">
        <f t="shared" ref="D187:R187" ca="1" si="136">IF(ISNA(D193),D194,D193)</f>
        <v>#N/A</v>
      </c>
      <c r="E187" s="23" t="e">
        <f t="shared" ca="1" si="136"/>
        <v>#N/A</v>
      </c>
      <c r="F187" s="23" t="e">
        <f t="shared" ca="1" si="136"/>
        <v>#N/A</v>
      </c>
      <c r="G187" s="23" t="e">
        <f t="shared" ca="1" si="136"/>
        <v>#N/A</v>
      </c>
      <c r="H187" s="23" t="e">
        <f t="shared" ca="1" si="136"/>
        <v>#N/A</v>
      </c>
      <c r="I187" s="23" t="e">
        <f t="shared" ca="1" si="136"/>
        <v>#N/A</v>
      </c>
      <c r="J187" s="23" t="e">
        <f t="shared" ca="1" si="136"/>
        <v>#N/A</v>
      </c>
      <c r="K187" s="23" t="e">
        <f t="shared" ca="1" si="136"/>
        <v>#N/A</v>
      </c>
      <c r="L187" s="23" t="e">
        <f t="shared" ca="1" si="136"/>
        <v>#N/A</v>
      </c>
      <c r="M187" s="23" t="e">
        <f t="shared" ca="1" si="136"/>
        <v>#N/A</v>
      </c>
      <c r="N187" s="24" t="e">
        <f t="shared" ca="1" si="136"/>
        <v>#N/A</v>
      </c>
      <c r="O187" s="24" t="e">
        <f t="shared" ca="1" si="136"/>
        <v>#N/A</v>
      </c>
      <c r="P187" s="24" t="e">
        <f t="shared" ca="1" si="136"/>
        <v>#N/A</v>
      </c>
      <c r="Q187" s="24" t="e">
        <f t="shared" ca="1" si="136"/>
        <v>#N/A</v>
      </c>
      <c r="R187" s="24" t="e">
        <f t="shared" ca="1" si="136"/>
        <v>#N/A</v>
      </c>
      <c r="S187" s="11"/>
    </row>
    <row r="188" spans="1:19" ht="9" customHeight="1" x14ac:dyDescent="0.2">
      <c r="C188" s="25" t="str">
        <f t="shared" ref="C188:R188" ca="1" si="137">IF(ISNA(C195),"B","W")</f>
        <v>B</v>
      </c>
      <c r="D188" s="26" t="str">
        <f t="shared" ca="1" si="137"/>
        <v>B</v>
      </c>
      <c r="E188" s="26" t="str">
        <f t="shared" ca="1" si="137"/>
        <v>B</v>
      </c>
      <c r="F188" s="26" t="str">
        <f t="shared" ca="1" si="137"/>
        <v>B</v>
      </c>
      <c r="G188" s="26" t="str">
        <f t="shared" ca="1" si="137"/>
        <v>B</v>
      </c>
      <c r="H188" s="26" t="str">
        <f t="shared" ca="1" si="137"/>
        <v>B</v>
      </c>
      <c r="I188" s="26" t="str">
        <f t="shared" ca="1" si="137"/>
        <v>B</v>
      </c>
      <c r="J188" s="26" t="str">
        <f t="shared" ca="1" si="137"/>
        <v>B</v>
      </c>
      <c r="K188" s="26" t="str">
        <f t="shared" ca="1" si="137"/>
        <v>B</v>
      </c>
      <c r="L188" s="26" t="str">
        <f t="shared" ca="1" si="137"/>
        <v>B</v>
      </c>
      <c r="M188" s="26" t="str">
        <f t="shared" ca="1" si="137"/>
        <v>B</v>
      </c>
      <c r="N188" s="27" t="str">
        <f t="shared" ca="1" si="137"/>
        <v>B</v>
      </c>
      <c r="O188" s="27" t="str">
        <f t="shared" ca="1" si="137"/>
        <v>B</v>
      </c>
      <c r="P188" s="27" t="str">
        <f t="shared" ca="1" si="137"/>
        <v>B</v>
      </c>
      <c r="Q188" s="27" t="str">
        <f t="shared" ca="1" si="137"/>
        <v>B</v>
      </c>
      <c r="R188" s="27" t="str">
        <f t="shared" ca="1" si="137"/>
        <v>B</v>
      </c>
      <c r="S188" s="6"/>
    </row>
    <row r="189" spans="1:19" ht="15.75" thickBot="1" x14ac:dyDescent="0.25">
      <c r="B189" s="17" t="s">
        <v>113</v>
      </c>
      <c r="C189" s="28" t="e">
        <f ca="1">IF(ISNA(C195),C196,C195)</f>
        <v>#N/A</v>
      </c>
      <c r="D189" s="29" t="e">
        <f t="shared" ref="D189:R189" ca="1" si="138">IF(ISNA(D195),D196,D195)</f>
        <v>#N/A</v>
      </c>
      <c r="E189" s="29" t="e">
        <f t="shared" ca="1" si="138"/>
        <v>#N/A</v>
      </c>
      <c r="F189" s="29" t="e">
        <f t="shared" ca="1" si="138"/>
        <v>#N/A</v>
      </c>
      <c r="G189" s="29" t="e">
        <f t="shared" ca="1" si="138"/>
        <v>#N/A</v>
      </c>
      <c r="H189" s="29" t="e">
        <f t="shared" ca="1" si="138"/>
        <v>#N/A</v>
      </c>
      <c r="I189" s="29" t="e">
        <f t="shared" ca="1" si="138"/>
        <v>#N/A</v>
      </c>
      <c r="J189" s="29" t="e">
        <f t="shared" ca="1" si="138"/>
        <v>#N/A</v>
      </c>
      <c r="K189" s="29" t="e">
        <f t="shared" ca="1" si="138"/>
        <v>#N/A</v>
      </c>
      <c r="L189" s="29" t="e">
        <f t="shared" ca="1" si="138"/>
        <v>#N/A</v>
      </c>
      <c r="M189" s="29" t="e">
        <f t="shared" ca="1" si="138"/>
        <v>#N/A</v>
      </c>
      <c r="N189" s="30" t="e">
        <f t="shared" ca="1" si="138"/>
        <v>#N/A</v>
      </c>
      <c r="O189" s="30" t="e">
        <f t="shared" ca="1" si="138"/>
        <v>#N/A</v>
      </c>
      <c r="P189" s="30" t="e">
        <f t="shared" ca="1" si="138"/>
        <v>#N/A</v>
      </c>
      <c r="Q189" s="30" t="e">
        <f t="shared" ca="1" si="138"/>
        <v>#N/A</v>
      </c>
      <c r="R189" s="30" t="e">
        <f t="shared" ca="1" si="138"/>
        <v>#N/A</v>
      </c>
      <c r="S189" s="7"/>
    </row>
    <row r="190" spans="1:19" ht="15.75" customHeight="1" thickBot="1" x14ac:dyDescent="0.25">
      <c r="B190" s="17" t="s">
        <v>110</v>
      </c>
      <c r="C190" s="8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10"/>
      <c r="O190" s="10"/>
      <c r="P190" s="10"/>
      <c r="Q190" s="10"/>
      <c r="R190" s="10"/>
      <c r="S190" s="5"/>
    </row>
    <row r="191" spans="1:19" ht="15.75" hidden="1" customHeight="1" x14ac:dyDescent="0.2">
      <c r="B191" s="17">
        <v>1</v>
      </c>
      <c r="C191" s="1" t="e">
        <f ca="1">VLOOKUP(C183,OFFSET(Pairings!$D$2,($B191-1)*gamesPerRound,0,gamesPerRound,2),2,FALSE)</f>
        <v>#N/A</v>
      </c>
      <c r="D191" s="1" t="e">
        <f ca="1">VLOOKUP(D183,OFFSET(Pairings!$D$2,($B191-1)*gamesPerRound,0,gamesPerRound,2),2,FALSE)</f>
        <v>#N/A</v>
      </c>
      <c r="E191" s="1" t="e">
        <f ca="1">VLOOKUP(E183,OFFSET(Pairings!$D$2,($B191-1)*gamesPerRound,0,gamesPerRound,2),2,FALSE)</f>
        <v>#N/A</v>
      </c>
      <c r="F191" s="1" t="e">
        <f ca="1">VLOOKUP(F183,OFFSET(Pairings!$D$2,($B191-1)*gamesPerRound,0,gamesPerRound,2),2,FALSE)</f>
        <v>#N/A</v>
      </c>
      <c r="G191" s="1" t="e">
        <f ca="1">VLOOKUP(G183,OFFSET(Pairings!$D$2,($B191-1)*gamesPerRound,0,gamesPerRound,2),2,FALSE)</f>
        <v>#N/A</v>
      </c>
      <c r="H191" s="1" t="e">
        <f ca="1">VLOOKUP(H183,OFFSET(Pairings!$D$2,($B191-1)*gamesPerRound,0,gamesPerRound,2),2,FALSE)</f>
        <v>#N/A</v>
      </c>
      <c r="I191" s="1" t="e">
        <f ca="1">VLOOKUP(I183,OFFSET(Pairings!$D$2,($B191-1)*gamesPerRound,0,gamesPerRound,2),2,FALSE)</f>
        <v>#N/A</v>
      </c>
      <c r="J191" s="1" t="e">
        <f ca="1">VLOOKUP(J183,OFFSET(Pairings!$D$2,($B191-1)*gamesPerRound,0,gamesPerRound,2),2,FALSE)</f>
        <v>#N/A</v>
      </c>
      <c r="K191" s="1" t="e">
        <f ca="1">VLOOKUP(K183,OFFSET(Pairings!$D$2,($B191-1)*gamesPerRound,0,gamesPerRound,2),2,FALSE)</f>
        <v>#N/A</v>
      </c>
      <c r="L191" s="1" t="e">
        <f ca="1">VLOOKUP(L183,OFFSET(Pairings!$D$2,($B191-1)*gamesPerRound,0,gamesPerRound,2),2,FALSE)</f>
        <v>#N/A</v>
      </c>
      <c r="M191" s="1" t="e">
        <f ca="1">VLOOKUP(M183,OFFSET(Pairings!$D$2,($B191-1)*gamesPerRound,0,gamesPerRound,2),2,FALSE)</f>
        <v>#N/A</v>
      </c>
      <c r="N191" s="1" t="e">
        <f ca="1">VLOOKUP(N183,OFFSET(Pairings!$D$2,($B191-1)*gamesPerRound,0,gamesPerRound,2),2,FALSE)</f>
        <v>#N/A</v>
      </c>
      <c r="O191" s="1" t="e">
        <f ca="1">VLOOKUP(O183,OFFSET(Pairings!$D$2,($B191-1)*gamesPerRound,0,gamesPerRound,2),2,FALSE)</f>
        <v>#N/A</v>
      </c>
      <c r="P191" s="1" t="e">
        <f ca="1">VLOOKUP(P183,OFFSET(Pairings!$D$2,($B191-1)*gamesPerRound,0,gamesPerRound,2),2,FALSE)</f>
        <v>#N/A</v>
      </c>
      <c r="Q191" s="1" t="e">
        <f ca="1">VLOOKUP(Q183,OFFSET(Pairings!$D$2,($B191-1)*gamesPerRound,0,gamesPerRound,2),2,FALSE)</f>
        <v>#N/A</v>
      </c>
      <c r="R191" s="1" t="e">
        <f ca="1">VLOOKUP(R183,OFFSET(Pairings!$D$2,($B191-1)*gamesPerRound,0,gamesPerRound,2),2,FALSE)</f>
        <v>#N/A</v>
      </c>
    </row>
    <row r="192" spans="1:19" ht="15.75" hidden="1" customHeight="1" x14ac:dyDescent="0.2">
      <c r="B192" s="17">
        <v>1</v>
      </c>
      <c r="C192" s="1" t="e">
        <f ca="1">VLOOKUP(C183,OFFSET(Pairings!$E$2,($B192-1)*gamesPerRound,0,gamesPerRound,4),4,FALSE)</f>
        <v>#N/A</v>
      </c>
      <c r="D192" s="1" t="e">
        <f ca="1">VLOOKUP(D183,OFFSET(Pairings!$E$2,($B192-1)*gamesPerRound,0,gamesPerRound,4),4,FALSE)</f>
        <v>#N/A</v>
      </c>
      <c r="E192" s="1" t="e">
        <f ca="1">VLOOKUP(E183,OFFSET(Pairings!$E$2,($B192-1)*gamesPerRound,0,gamesPerRound,4),4,FALSE)</f>
        <v>#N/A</v>
      </c>
      <c r="F192" s="1" t="e">
        <f ca="1">VLOOKUP(F183,OFFSET(Pairings!$E$2,($B192-1)*gamesPerRound,0,gamesPerRound,4),4,FALSE)</f>
        <v>#N/A</v>
      </c>
      <c r="G192" s="1" t="e">
        <f ca="1">VLOOKUP(G183,OFFSET(Pairings!$E$2,($B192-1)*gamesPerRound,0,gamesPerRound,4),4,FALSE)</f>
        <v>#N/A</v>
      </c>
      <c r="H192" s="1" t="e">
        <f ca="1">VLOOKUP(H183,OFFSET(Pairings!$E$2,($B192-1)*gamesPerRound,0,gamesPerRound,4),4,FALSE)</f>
        <v>#N/A</v>
      </c>
      <c r="I192" s="1" t="e">
        <f ca="1">VLOOKUP(I183,OFFSET(Pairings!$E$2,($B192-1)*gamesPerRound,0,gamesPerRound,4),4,FALSE)</f>
        <v>#N/A</v>
      </c>
      <c r="J192" s="1" t="e">
        <f ca="1">VLOOKUP(J183,OFFSET(Pairings!$E$2,($B192-1)*gamesPerRound,0,gamesPerRound,4),4,FALSE)</f>
        <v>#N/A</v>
      </c>
      <c r="K192" s="1" t="e">
        <f ca="1">VLOOKUP(K183,OFFSET(Pairings!$E$2,($B192-1)*gamesPerRound,0,gamesPerRound,4),4,FALSE)</f>
        <v>#N/A</v>
      </c>
      <c r="L192" s="1" t="e">
        <f ca="1">VLOOKUP(L183,OFFSET(Pairings!$E$2,($B192-1)*gamesPerRound,0,gamesPerRound,4),4,FALSE)</f>
        <v>#N/A</v>
      </c>
      <c r="M192" s="1" t="e">
        <f ca="1">VLOOKUP(M183,OFFSET(Pairings!$E$2,($B192-1)*gamesPerRound,0,gamesPerRound,4),4,FALSE)</f>
        <v>#N/A</v>
      </c>
      <c r="N192" s="1" t="e">
        <f ca="1">VLOOKUP(N183,OFFSET(Pairings!$E$2,($B192-1)*gamesPerRound,0,gamesPerRound,4),4,FALSE)</f>
        <v>#N/A</v>
      </c>
      <c r="O192" s="1" t="e">
        <f ca="1">VLOOKUP(O183,OFFSET(Pairings!$E$2,($B192-1)*gamesPerRound,0,gamesPerRound,4),4,FALSE)</f>
        <v>#N/A</v>
      </c>
      <c r="P192" s="1" t="e">
        <f ca="1">VLOOKUP(P183,OFFSET(Pairings!$E$2,($B192-1)*gamesPerRound,0,gamesPerRound,4),4,FALSE)</f>
        <v>#N/A</v>
      </c>
      <c r="Q192" s="1" t="e">
        <f ca="1">VLOOKUP(Q183,OFFSET(Pairings!$E$2,($B192-1)*gamesPerRound,0,gamesPerRound,4),4,FALSE)</f>
        <v>#N/A</v>
      </c>
      <c r="R192" s="1" t="e">
        <f ca="1">VLOOKUP(R183,OFFSET(Pairings!$E$2,($B192-1)*gamesPerRound,0,gamesPerRound,4),4,FALSE)</f>
        <v>#N/A</v>
      </c>
    </row>
    <row r="193" spans="1:19" ht="15.75" hidden="1" customHeight="1" x14ac:dyDescent="0.2">
      <c r="B193" s="17">
        <v>2</v>
      </c>
      <c r="C193" s="1" t="e">
        <f ca="1">VLOOKUP(C183,OFFSET(Pairings!$D$2,($B193-1)*gamesPerRound,0,gamesPerRound,2),2,FALSE)</f>
        <v>#N/A</v>
      </c>
      <c r="D193" s="1" t="e">
        <f ca="1">VLOOKUP(D183,OFFSET(Pairings!$D$2,($B193-1)*gamesPerRound,0,gamesPerRound,2),2,FALSE)</f>
        <v>#N/A</v>
      </c>
      <c r="E193" s="1" t="e">
        <f ca="1">VLOOKUP(E183,OFFSET(Pairings!$D$2,($B193-1)*gamesPerRound,0,gamesPerRound,2),2,FALSE)</f>
        <v>#N/A</v>
      </c>
      <c r="F193" s="1" t="e">
        <f ca="1">VLOOKUP(F183,OFFSET(Pairings!$D$2,($B193-1)*gamesPerRound,0,gamesPerRound,2),2,FALSE)</f>
        <v>#N/A</v>
      </c>
      <c r="G193" s="1" t="e">
        <f ca="1">VLOOKUP(G183,OFFSET(Pairings!$D$2,($B193-1)*gamesPerRound,0,gamesPerRound,2),2,FALSE)</f>
        <v>#N/A</v>
      </c>
      <c r="H193" s="1" t="e">
        <f ca="1">VLOOKUP(H183,OFFSET(Pairings!$D$2,($B193-1)*gamesPerRound,0,gamesPerRound,2),2,FALSE)</f>
        <v>#N/A</v>
      </c>
      <c r="I193" s="1" t="e">
        <f ca="1">VLOOKUP(I183,OFFSET(Pairings!$D$2,($B193-1)*gamesPerRound,0,gamesPerRound,2),2,FALSE)</f>
        <v>#N/A</v>
      </c>
      <c r="J193" s="1" t="e">
        <f ca="1">VLOOKUP(J183,OFFSET(Pairings!$D$2,($B193-1)*gamesPerRound,0,gamesPerRound,2),2,FALSE)</f>
        <v>#N/A</v>
      </c>
      <c r="K193" s="1" t="e">
        <f ca="1">VLOOKUP(K183,OFFSET(Pairings!$D$2,($B193-1)*gamesPerRound,0,gamesPerRound,2),2,FALSE)</f>
        <v>#N/A</v>
      </c>
      <c r="L193" s="1" t="e">
        <f ca="1">VLOOKUP(L183,OFFSET(Pairings!$D$2,($B193-1)*gamesPerRound,0,gamesPerRound,2),2,FALSE)</f>
        <v>#N/A</v>
      </c>
      <c r="M193" s="1" t="e">
        <f ca="1">VLOOKUP(M183,OFFSET(Pairings!$D$2,($B193-1)*gamesPerRound,0,gamesPerRound,2),2,FALSE)</f>
        <v>#N/A</v>
      </c>
      <c r="N193" s="1" t="e">
        <f ca="1">VLOOKUP(N183,OFFSET(Pairings!$D$2,($B193-1)*gamesPerRound,0,gamesPerRound,2),2,FALSE)</f>
        <v>#N/A</v>
      </c>
      <c r="O193" s="1" t="e">
        <f ca="1">VLOOKUP(O183,OFFSET(Pairings!$D$2,($B193-1)*gamesPerRound,0,gamesPerRound,2),2,FALSE)</f>
        <v>#N/A</v>
      </c>
      <c r="P193" s="1" t="e">
        <f ca="1">VLOOKUP(P183,OFFSET(Pairings!$D$2,($B193-1)*gamesPerRound,0,gamesPerRound,2),2,FALSE)</f>
        <v>#N/A</v>
      </c>
      <c r="Q193" s="1" t="e">
        <f ca="1">VLOOKUP(Q183,OFFSET(Pairings!$D$2,($B193-1)*gamesPerRound,0,gamesPerRound,2),2,FALSE)</f>
        <v>#N/A</v>
      </c>
      <c r="R193" s="1" t="e">
        <f ca="1">VLOOKUP(R183,OFFSET(Pairings!$D$2,($B193-1)*gamesPerRound,0,gamesPerRound,2),2,FALSE)</f>
        <v>#N/A</v>
      </c>
    </row>
    <row r="194" spans="1:19" ht="15.75" hidden="1" customHeight="1" x14ac:dyDescent="0.2">
      <c r="B194" s="17">
        <v>2</v>
      </c>
      <c r="C194" s="1" t="e">
        <f ca="1">VLOOKUP(C183,OFFSET(Pairings!$E$2,($B194-1)*gamesPerRound,0,gamesPerRound,4),4,FALSE)</f>
        <v>#N/A</v>
      </c>
      <c r="D194" s="1" t="e">
        <f ca="1">VLOOKUP(D183,OFFSET(Pairings!$E$2,($B194-1)*gamesPerRound,0,gamesPerRound,4),4,FALSE)</f>
        <v>#N/A</v>
      </c>
      <c r="E194" s="1" t="e">
        <f ca="1">VLOOKUP(E183,OFFSET(Pairings!$E$2,($B194-1)*gamesPerRound,0,gamesPerRound,4),4,FALSE)</f>
        <v>#N/A</v>
      </c>
      <c r="F194" s="1" t="e">
        <f ca="1">VLOOKUP(F183,OFFSET(Pairings!$E$2,($B194-1)*gamesPerRound,0,gamesPerRound,4),4,FALSE)</f>
        <v>#N/A</v>
      </c>
      <c r="G194" s="1" t="e">
        <f ca="1">VLOOKUP(G183,OFFSET(Pairings!$E$2,($B194-1)*gamesPerRound,0,gamesPerRound,4),4,FALSE)</f>
        <v>#N/A</v>
      </c>
      <c r="H194" s="1" t="e">
        <f ca="1">VLOOKUP(H183,OFFSET(Pairings!$E$2,($B194-1)*gamesPerRound,0,gamesPerRound,4),4,FALSE)</f>
        <v>#N/A</v>
      </c>
      <c r="I194" s="1" t="e">
        <f ca="1">VLOOKUP(I183,OFFSET(Pairings!$E$2,($B194-1)*gamesPerRound,0,gamesPerRound,4),4,FALSE)</f>
        <v>#N/A</v>
      </c>
      <c r="J194" s="1" t="e">
        <f ca="1">VLOOKUP(J183,OFFSET(Pairings!$E$2,($B194-1)*gamesPerRound,0,gamesPerRound,4),4,FALSE)</f>
        <v>#N/A</v>
      </c>
      <c r="K194" s="1" t="e">
        <f ca="1">VLOOKUP(K183,OFFSET(Pairings!$E$2,($B194-1)*gamesPerRound,0,gamesPerRound,4),4,FALSE)</f>
        <v>#N/A</v>
      </c>
      <c r="L194" s="1" t="e">
        <f ca="1">VLOOKUP(L183,OFFSET(Pairings!$E$2,($B194-1)*gamesPerRound,0,gamesPerRound,4),4,FALSE)</f>
        <v>#N/A</v>
      </c>
      <c r="M194" s="1" t="e">
        <f ca="1">VLOOKUP(M183,OFFSET(Pairings!$E$2,($B194-1)*gamesPerRound,0,gamesPerRound,4),4,FALSE)</f>
        <v>#N/A</v>
      </c>
      <c r="N194" s="1" t="e">
        <f ca="1">VLOOKUP(N183,OFFSET(Pairings!$E$2,($B194-1)*gamesPerRound,0,gamesPerRound,4),4,FALSE)</f>
        <v>#N/A</v>
      </c>
      <c r="O194" s="1" t="e">
        <f ca="1">VLOOKUP(O183,OFFSET(Pairings!$E$2,($B194-1)*gamesPerRound,0,gamesPerRound,4),4,FALSE)</f>
        <v>#N/A</v>
      </c>
      <c r="P194" s="1" t="e">
        <f ca="1">VLOOKUP(P183,OFFSET(Pairings!$E$2,($B194-1)*gamesPerRound,0,gamesPerRound,4),4,FALSE)</f>
        <v>#N/A</v>
      </c>
      <c r="Q194" s="1" t="e">
        <f ca="1">VLOOKUP(Q183,OFFSET(Pairings!$E$2,($B194-1)*gamesPerRound,0,gamesPerRound,4),4,FALSE)</f>
        <v>#N/A</v>
      </c>
      <c r="R194" s="1" t="e">
        <f ca="1">VLOOKUP(R183,OFFSET(Pairings!$E$2,($B194-1)*gamesPerRound,0,gamesPerRound,4),4,FALSE)</f>
        <v>#N/A</v>
      </c>
    </row>
    <row r="195" spans="1:19" ht="15.6" hidden="1" customHeight="1" x14ac:dyDescent="0.2">
      <c r="B195" s="17">
        <v>3</v>
      </c>
      <c r="C195" s="1" t="e">
        <f ca="1">VLOOKUP(C183,OFFSET(Pairings!$D$2,($B195-1)*gamesPerRound,0,gamesPerRound,2),2,FALSE)</f>
        <v>#N/A</v>
      </c>
      <c r="D195" s="1" t="e">
        <f ca="1">VLOOKUP(D183,OFFSET(Pairings!$D$2,($B195-1)*gamesPerRound,0,gamesPerRound,2),2,FALSE)</f>
        <v>#N/A</v>
      </c>
      <c r="E195" s="1" t="e">
        <f ca="1">VLOOKUP(E183,OFFSET(Pairings!$D$2,($B195-1)*gamesPerRound,0,gamesPerRound,2),2,FALSE)</f>
        <v>#N/A</v>
      </c>
      <c r="F195" s="1" t="e">
        <f ca="1">VLOOKUP(F183,OFFSET(Pairings!$D$2,($B195-1)*gamesPerRound,0,gamesPerRound,2),2,FALSE)</f>
        <v>#N/A</v>
      </c>
      <c r="G195" s="1" t="e">
        <f ca="1">VLOOKUP(G183,OFFSET(Pairings!$D$2,($B195-1)*gamesPerRound,0,gamesPerRound,2),2,FALSE)</f>
        <v>#N/A</v>
      </c>
      <c r="H195" s="1" t="e">
        <f ca="1">VLOOKUP(H183,OFFSET(Pairings!$D$2,($B195-1)*gamesPerRound,0,gamesPerRound,2),2,FALSE)</f>
        <v>#N/A</v>
      </c>
      <c r="I195" s="1" t="e">
        <f ca="1">VLOOKUP(I183,OFFSET(Pairings!$D$2,($B195-1)*gamesPerRound,0,gamesPerRound,2),2,FALSE)</f>
        <v>#N/A</v>
      </c>
      <c r="J195" s="1" t="e">
        <f ca="1">VLOOKUP(J183,OFFSET(Pairings!$D$2,($B195-1)*gamesPerRound,0,gamesPerRound,2),2,FALSE)</f>
        <v>#N/A</v>
      </c>
      <c r="K195" s="1" t="e">
        <f ca="1">VLOOKUP(K183,OFFSET(Pairings!$D$2,($B195-1)*gamesPerRound,0,gamesPerRound,2),2,FALSE)</f>
        <v>#N/A</v>
      </c>
      <c r="L195" s="1" t="e">
        <f ca="1">VLOOKUP(L183,OFFSET(Pairings!$D$2,($B195-1)*gamesPerRound,0,gamesPerRound,2),2,FALSE)</f>
        <v>#N/A</v>
      </c>
      <c r="M195" s="1" t="e">
        <f ca="1">VLOOKUP(M183,OFFSET(Pairings!$D$2,($B195-1)*gamesPerRound,0,gamesPerRound,2),2,FALSE)</f>
        <v>#N/A</v>
      </c>
      <c r="N195" s="1" t="e">
        <f ca="1">VLOOKUP(N183,OFFSET(Pairings!$D$2,($B195-1)*gamesPerRound,0,gamesPerRound,2),2,FALSE)</f>
        <v>#N/A</v>
      </c>
      <c r="O195" s="1" t="e">
        <f ca="1">VLOOKUP(O183,OFFSET(Pairings!$D$2,($B195-1)*gamesPerRound,0,gamesPerRound,2),2,FALSE)</f>
        <v>#N/A</v>
      </c>
      <c r="P195" s="1" t="e">
        <f ca="1">VLOOKUP(P183,OFFSET(Pairings!$D$2,($B195-1)*gamesPerRound,0,gamesPerRound,2),2,FALSE)</f>
        <v>#N/A</v>
      </c>
      <c r="Q195" s="1" t="e">
        <f ca="1">VLOOKUP(Q183,OFFSET(Pairings!$D$2,($B195-1)*gamesPerRound,0,gamesPerRound,2),2,FALSE)</f>
        <v>#N/A</v>
      </c>
      <c r="R195" s="1" t="e">
        <f ca="1">VLOOKUP(R183,OFFSET(Pairings!$D$2,($B195-1)*gamesPerRound,0,gamesPerRound,2),2,FALSE)</f>
        <v>#N/A</v>
      </c>
    </row>
    <row r="196" spans="1:19" ht="15.6" hidden="1" customHeight="1" x14ac:dyDescent="0.2">
      <c r="B196" s="17">
        <v>3</v>
      </c>
      <c r="C196" s="1" t="e">
        <f ca="1">VLOOKUP(C183,OFFSET(Pairings!$E$2,($B196-1)*gamesPerRound,0,gamesPerRound,4),4,FALSE)</f>
        <v>#N/A</v>
      </c>
      <c r="D196" s="1" t="e">
        <f ca="1">VLOOKUP(D183,OFFSET(Pairings!$E$2,($B196-1)*gamesPerRound,0,gamesPerRound,4),4,FALSE)</f>
        <v>#N/A</v>
      </c>
      <c r="E196" s="1" t="e">
        <f ca="1">VLOOKUP(E183,OFFSET(Pairings!$E$2,($B196-1)*gamesPerRound,0,gamesPerRound,4),4,FALSE)</f>
        <v>#N/A</v>
      </c>
      <c r="F196" s="1" t="e">
        <f ca="1">VLOOKUP(F183,OFFSET(Pairings!$E$2,($B196-1)*gamesPerRound,0,gamesPerRound,4),4,FALSE)</f>
        <v>#N/A</v>
      </c>
      <c r="G196" s="1" t="e">
        <f ca="1">VLOOKUP(G183,OFFSET(Pairings!$E$2,($B196-1)*gamesPerRound,0,gamesPerRound,4),4,FALSE)</f>
        <v>#N/A</v>
      </c>
      <c r="H196" s="1" t="e">
        <f ca="1">VLOOKUP(H183,OFFSET(Pairings!$E$2,($B196-1)*gamesPerRound,0,gamesPerRound,4),4,FALSE)</f>
        <v>#N/A</v>
      </c>
      <c r="I196" s="1" t="e">
        <f ca="1">VLOOKUP(I183,OFFSET(Pairings!$E$2,($B196-1)*gamesPerRound,0,gamesPerRound,4),4,FALSE)</f>
        <v>#N/A</v>
      </c>
      <c r="J196" s="1" t="e">
        <f ca="1">VLOOKUP(J183,OFFSET(Pairings!$E$2,($B196-1)*gamesPerRound,0,gamesPerRound,4),4,FALSE)</f>
        <v>#N/A</v>
      </c>
      <c r="K196" s="1" t="e">
        <f ca="1">VLOOKUP(K183,OFFSET(Pairings!$E$2,($B196-1)*gamesPerRound,0,gamesPerRound,4),4,FALSE)</f>
        <v>#N/A</v>
      </c>
      <c r="L196" s="1" t="e">
        <f ca="1">VLOOKUP(L183,OFFSET(Pairings!$E$2,($B196-1)*gamesPerRound,0,gamesPerRound,4),4,FALSE)</f>
        <v>#N/A</v>
      </c>
      <c r="M196" s="1" t="e">
        <f ca="1">VLOOKUP(M183,OFFSET(Pairings!$E$2,($B196-1)*gamesPerRound,0,gamesPerRound,4),4,FALSE)</f>
        <v>#N/A</v>
      </c>
      <c r="N196" s="1" t="e">
        <f ca="1">VLOOKUP(N183,OFFSET(Pairings!$E$2,($B196-1)*gamesPerRound,0,gamesPerRound,4),4,FALSE)</f>
        <v>#N/A</v>
      </c>
      <c r="O196" s="1" t="e">
        <f ca="1">VLOOKUP(O183,OFFSET(Pairings!$E$2,($B196-1)*gamesPerRound,0,gamesPerRound,4),4,FALSE)</f>
        <v>#N/A</v>
      </c>
      <c r="P196" s="1" t="e">
        <f ca="1">VLOOKUP(P183,OFFSET(Pairings!$E$2,($B196-1)*gamesPerRound,0,gamesPerRound,4),4,FALSE)</f>
        <v>#N/A</v>
      </c>
      <c r="Q196" s="1" t="e">
        <f ca="1">VLOOKUP(Q183,OFFSET(Pairings!$E$2,($B196-1)*gamesPerRound,0,gamesPerRound,4),4,FALSE)</f>
        <v>#N/A</v>
      </c>
      <c r="R196" s="1" t="e">
        <f ca="1">VLOOKUP(R183,OFFSET(Pairings!$E$2,($B196-1)*gamesPerRound,0,gamesPerRound,4),4,FALSE)</f>
        <v>#N/A</v>
      </c>
    </row>
    <row r="197" spans="1:19" ht="15.75" thickBot="1" x14ac:dyDescent="0.25"/>
    <row r="198" spans="1:19" s="12" customFormat="1" ht="15.75" thickBot="1" x14ac:dyDescent="0.25">
      <c r="A198" s="12" t="s">
        <v>174</v>
      </c>
      <c r="B198" s="38">
        <f>VLOOKUP(A198,TeamLookup,2,FALSE)</f>
        <v>0</v>
      </c>
      <c r="C198" s="13" t="str">
        <f>$A198&amp;"."&amp;TEXT(C$1,"00")</f>
        <v>N.01</v>
      </c>
      <c r="D198" s="14" t="str">
        <f t="shared" ref="D198:R198" si="139">$A198&amp;"."&amp;TEXT(D$1,"00")</f>
        <v>N.02</v>
      </c>
      <c r="E198" s="14" t="str">
        <f t="shared" si="139"/>
        <v>N.03</v>
      </c>
      <c r="F198" s="14" t="str">
        <f t="shared" si="139"/>
        <v>N.04</v>
      </c>
      <c r="G198" s="14" t="str">
        <f t="shared" si="139"/>
        <v>N.05</v>
      </c>
      <c r="H198" s="14" t="str">
        <f t="shared" si="139"/>
        <v>N.06</v>
      </c>
      <c r="I198" s="14" t="str">
        <f t="shared" si="139"/>
        <v>N.07</v>
      </c>
      <c r="J198" s="14" t="str">
        <f t="shared" si="139"/>
        <v>N.08</v>
      </c>
      <c r="K198" s="14" t="str">
        <f t="shared" si="139"/>
        <v>N.09</v>
      </c>
      <c r="L198" s="14" t="str">
        <f t="shared" si="139"/>
        <v>N.10</v>
      </c>
      <c r="M198" s="14" t="str">
        <f t="shared" si="139"/>
        <v>N.11</v>
      </c>
      <c r="N198" s="15" t="str">
        <f t="shared" si="139"/>
        <v>N.12</v>
      </c>
      <c r="O198" s="15" t="str">
        <f t="shared" si="139"/>
        <v>N.13</v>
      </c>
      <c r="P198" s="15" t="str">
        <f t="shared" si="139"/>
        <v>N.14</v>
      </c>
      <c r="Q198" s="15" t="str">
        <f t="shared" si="139"/>
        <v>N.15</v>
      </c>
      <c r="R198" s="15" t="str">
        <f t="shared" si="139"/>
        <v>N.16</v>
      </c>
      <c r="S198" s="16" t="s">
        <v>110</v>
      </c>
    </row>
    <row r="199" spans="1:19" ht="9" customHeight="1" x14ac:dyDescent="0.2">
      <c r="C199" s="19" t="str">
        <f t="shared" ref="C199:R199" ca="1" si="140">IF(ISNA(C206),"B","W")</f>
        <v>B</v>
      </c>
      <c r="D199" s="20" t="str">
        <f t="shared" ca="1" si="140"/>
        <v>B</v>
      </c>
      <c r="E199" s="20" t="str">
        <f t="shared" ca="1" si="140"/>
        <v>B</v>
      </c>
      <c r="F199" s="20" t="str">
        <f t="shared" ca="1" si="140"/>
        <v>B</v>
      </c>
      <c r="G199" s="20" t="str">
        <f t="shared" ca="1" si="140"/>
        <v>B</v>
      </c>
      <c r="H199" s="20" t="str">
        <f t="shared" ca="1" si="140"/>
        <v>B</v>
      </c>
      <c r="I199" s="20" t="str">
        <f t="shared" ca="1" si="140"/>
        <v>B</v>
      </c>
      <c r="J199" s="20" t="str">
        <f t="shared" ca="1" si="140"/>
        <v>B</v>
      </c>
      <c r="K199" s="20" t="str">
        <f t="shared" ca="1" si="140"/>
        <v>B</v>
      </c>
      <c r="L199" s="20" t="str">
        <f t="shared" ca="1" si="140"/>
        <v>B</v>
      </c>
      <c r="M199" s="20" t="str">
        <f t="shared" ca="1" si="140"/>
        <v>B</v>
      </c>
      <c r="N199" s="21" t="str">
        <f t="shared" ca="1" si="140"/>
        <v>B</v>
      </c>
      <c r="O199" s="21" t="str">
        <f t="shared" ca="1" si="140"/>
        <v>B</v>
      </c>
      <c r="P199" s="21" t="str">
        <f t="shared" ca="1" si="140"/>
        <v>B</v>
      </c>
      <c r="Q199" s="21" t="str">
        <f t="shared" ca="1" si="140"/>
        <v>B</v>
      </c>
      <c r="R199" s="21" t="str">
        <f t="shared" ca="1" si="140"/>
        <v>B</v>
      </c>
      <c r="S199" s="6"/>
    </row>
    <row r="200" spans="1:19" x14ac:dyDescent="0.2">
      <c r="B200" s="17" t="s">
        <v>111</v>
      </c>
      <c r="C200" s="22" t="e">
        <f ca="1">IF(ISNA(C206),C207,C206)</f>
        <v>#N/A</v>
      </c>
      <c r="D200" s="23" t="e">
        <f t="shared" ref="D200:R200" ca="1" si="141">IF(ISNA(D206),D207,D206)</f>
        <v>#N/A</v>
      </c>
      <c r="E200" s="23" t="e">
        <f t="shared" ca="1" si="141"/>
        <v>#N/A</v>
      </c>
      <c r="F200" s="23" t="e">
        <f t="shared" ca="1" si="141"/>
        <v>#N/A</v>
      </c>
      <c r="G200" s="23" t="e">
        <f t="shared" ca="1" si="141"/>
        <v>#N/A</v>
      </c>
      <c r="H200" s="23" t="e">
        <f t="shared" ca="1" si="141"/>
        <v>#N/A</v>
      </c>
      <c r="I200" s="23" t="e">
        <f t="shared" ca="1" si="141"/>
        <v>#N/A</v>
      </c>
      <c r="J200" s="23" t="e">
        <f t="shared" ca="1" si="141"/>
        <v>#N/A</v>
      </c>
      <c r="K200" s="23" t="e">
        <f t="shared" ca="1" si="141"/>
        <v>#N/A</v>
      </c>
      <c r="L200" s="23" t="e">
        <f t="shared" ca="1" si="141"/>
        <v>#N/A</v>
      </c>
      <c r="M200" s="23" t="e">
        <f t="shared" ca="1" si="141"/>
        <v>#N/A</v>
      </c>
      <c r="N200" s="24" t="e">
        <f t="shared" ca="1" si="141"/>
        <v>#N/A</v>
      </c>
      <c r="O200" s="24" t="e">
        <f t="shared" ca="1" si="141"/>
        <v>#N/A</v>
      </c>
      <c r="P200" s="24" t="e">
        <f t="shared" ca="1" si="141"/>
        <v>#N/A</v>
      </c>
      <c r="Q200" s="24" t="e">
        <f t="shared" ca="1" si="141"/>
        <v>#N/A</v>
      </c>
      <c r="R200" s="24" t="e">
        <f t="shared" ca="1" si="141"/>
        <v>#N/A</v>
      </c>
      <c r="S200" s="11"/>
    </row>
    <row r="201" spans="1:19" ht="9" customHeight="1" x14ac:dyDescent="0.2">
      <c r="C201" s="25" t="str">
        <f t="shared" ref="C201:R201" ca="1" si="142">IF(ISNA(C208),"B","W")</f>
        <v>B</v>
      </c>
      <c r="D201" s="26" t="str">
        <f t="shared" ca="1" si="142"/>
        <v>B</v>
      </c>
      <c r="E201" s="26" t="str">
        <f t="shared" ca="1" si="142"/>
        <v>B</v>
      </c>
      <c r="F201" s="26" t="str">
        <f t="shared" ca="1" si="142"/>
        <v>B</v>
      </c>
      <c r="G201" s="26" t="str">
        <f t="shared" ca="1" si="142"/>
        <v>B</v>
      </c>
      <c r="H201" s="26" t="str">
        <f t="shared" ca="1" si="142"/>
        <v>B</v>
      </c>
      <c r="I201" s="26" t="str">
        <f t="shared" ca="1" si="142"/>
        <v>B</v>
      </c>
      <c r="J201" s="26" t="str">
        <f t="shared" ca="1" si="142"/>
        <v>B</v>
      </c>
      <c r="K201" s="26" t="str">
        <f t="shared" ca="1" si="142"/>
        <v>B</v>
      </c>
      <c r="L201" s="26" t="str">
        <f t="shared" ca="1" si="142"/>
        <v>B</v>
      </c>
      <c r="M201" s="26" t="str">
        <f t="shared" ca="1" si="142"/>
        <v>B</v>
      </c>
      <c r="N201" s="27" t="str">
        <f t="shared" ca="1" si="142"/>
        <v>B</v>
      </c>
      <c r="O201" s="27" t="str">
        <f t="shared" ca="1" si="142"/>
        <v>B</v>
      </c>
      <c r="P201" s="27" t="str">
        <f t="shared" ca="1" si="142"/>
        <v>B</v>
      </c>
      <c r="Q201" s="27" t="str">
        <f t="shared" ca="1" si="142"/>
        <v>B</v>
      </c>
      <c r="R201" s="27" t="str">
        <f t="shared" ca="1" si="142"/>
        <v>B</v>
      </c>
      <c r="S201" s="6"/>
    </row>
    <row r="202" spans="1:19" x14ac:dyDescent="0.2">
      <c r="B202" s="17" t="s">
        <v>112</v>
      </c>
      <c r="C202" s="22" t="e">
        <f ca="1">IF(ISNA(C208),C209,C208)</f>
        <v>#N/A</v>
      </c>
      <c r="D202" s="23" t="e">
        <f t="shared" ref="D202:R202" ca="1" si="143">IF(ISNA(D208),D209,D208)</f>
        <v>#N/A</v>
      </c>
      <c r="E202" s="23" t="e">
        <f t="shared" ca="1" si="143"/>
        <v>#N/A</v>
      </c>
      <c r="F202" s="23" t="e">
        <f t="shared" ca="1" si="143"/>
        <v>#N/A</v>
      </c>
      <c r="G202" s="23" t="e">
        <f t="shared" ca="1" si="143"/>
        <v>#N/A</v>
      </c>
      <c r="H202" s="23" t="e">
        <f t="shared" ca="1" si="143"/>
        <v>#N/A</v>
      </c>
      <c r="I202" s="23" t="e">
        <f t="shared" ca="1" si="143"/>
        <v>#N/A</v>
      </c>
      <c r="J202" s="23" t="e">
        <f t="shared" ca="1" si="143"/>
        <v>#N/A</v>
      </c>
      <c r="K202" s="23" t="e">
        <f t="shared" ca="1" si="143"/>
        <v>#N/A</v>
      </c>
      <c r="L202" s="23" t="e">
        <f t="shared" ca="1" si="143"/>
        <v>#N/A</v>
      </c>
      <c r="M202" s="23" t="e">
        <f t="shared" ca="1" si="143"/>
        <v>#N/A</v>
      </c>
      <c r="N202" s="24" t="e">
        <f t="shared" ca="1" si="143"/>
        <v>#N/A</v>
      </c>
      <c r="O202" s="24" t="e">
        <f t="shared" ca="1" si="143"/>
        <v>#N/A</v>
      </c>
      <c r="P202" s="24" t="e">
        <f t="shared" ca="1" si="143"/>
        <v>#N/A</v>
      </c>
      <c r="Q202" s="24" t="e">
        <f t="shared" ca="1" si="143"/>
        <v>#N/A</v>
      </c>
      <c r="R202" s="24" t="e">
        <f t="shared" ca="1" si="143"/>
        <v>#N/A</v>
      </c>
      <c r="S202" s="11"/>
    </row>
    <row r="203" spans="1:19" ht="9" customHeight="1" x14ac:dyDescent="0.2">
      <c r="C203" s="25" t="str">
        <f t="shared" ref="C203:R203" ca="1" si="144">IF(ISNA(C210),"B","W")</f>
        <v>B</v>
      </c>
      <c r="D203" s="26" t="str">
        <f t="shared" ca="1" si="144"/>
        <v>B</v>
      </c>
      <c r="E203" s="26" t="str">
        <f t="shared" ca="1" si="144"/>
        <v>B</v>
      </c>
      <c r="F203" s="26" t="str">
        <f t="shared" ca="1" si="144"/>
        <v>B</v>
      </c>
      <c r="G203" s="26" t="str">
        <f t="shared" ca="1" si="144"/>
        <v>B</v>
      </c>
      <c r="H203" s="26" t="str">
        <f t="shared" ca="1" si="144"/>
        <v>B</v>
      </c>
      <c r="I203" s="26" t="str">
        <f t="shared" ca="1" si="144"/>
        <v>B</v>
      </c>
      <c r="J203" s="26" t="str">
        <f t="shared" ca="1" si="144"/>
        <v>B</v>
      </c>
      <c r="K203" s="26" t="str">
        <f t="shared" ca="1" si="144"/>
        <v>B</v>
      </c>
      <c r="L203" s="26" t="str">
        <f t="shared" ca="1" si="144"/>
        <v>B</v>
      </c>
      <c r="M203" s="26" t="str">
        <f t="shared" ca="1" si="144"/>
        <v>B</v>
      </c>
      <c r="N203" s="27" t="str">
        <f t="shared" ca="1" si="144"/>
        <v>B</v>
      </c>
      <c r="O203" s="27" t="str">
        <f t="shared" ca="1" si="144"/>
        <v>B</v>
      </c>
      <c r="P203" s="27" t="str">
        <f t="shared" ca="1" si="144"/>
        <v>B</v>
      </c>
      <c r="Q203" s="27" t="str">
        <f t="shared" ca="1" si="144"/>
        <v>B</v>
      </c>
      <c r="R203" s="27" t="str">
        <f t="shared" ca="1" si="144"/>
        <v>B</v>
      </c>
      <c r="S203" s="6"/>
    </row>
    <row r="204" spans="1:19" ht="15.75" thickBot="1" x14ac:dyDescent="0.25">
      <c r="B204" s="17" t="s">
        <v>113</v>
      </c>
      <c r="C204" s="28" t="e">
        <f ca="1">IF(ISNA(C210),C211,C210)</f>
        <v>#N/A</v>
      </c>
      <c r="D204" s="29" t="e">
        <f t="shared" ref="D204:R204" ca="1" si="145">IF(ISNA(D210),D211,D210)</f>
        <v>#N/A</v>
      </c>
      <c r="E204" s="29" t="e">
        <f t="shared" ca="1" si="145"/>
        <v>#N/A</v>
      </c>
      <c r="F204" s="29" t="e">
        <f t="shared" ca="1" si="145"/>
        <v>#N/A</v>
      </c>
      <c r="G204" s="29" t="e">
        <f t="shared" ca="1" si="145"/>
        <v>#N/A</v>
      </c>
      <c r="H204" s="29" t="e">
        <f t="shared" ca="1" si="145"/>
        <v>#N/A</v>
      </c>
      <c r="I204" s="29" t="e">
        <f t="shared" ca="1" si="145"/>
        <v>#N/A</v>
      </c>
      <c r="J204" s="29" t="e">
        <f t="shared" ca="1" si="145"/>
        <v>#N/A</v>
      </c>
      <c r="K204" s="29" t="e">
        <f t="shared" ca="1" si="145"/>
        <v>#N/A</v>
      </c>
      <c r="L204" s="29" t="e">
        <f t="shared" ca="1" si="145"/>
        <v>#N/A</v>
      </c>
      <c r="M204" s="29" t="e">
        <f t="shared" ca="1" si="145"/>
        <v>#N/A</v>
      </c>
      <c r="N204" s="30" t="e">
        <f t="shared" ca="1" si="145"/>
        <v>#N/A</v>
      </c>
      <c r="O204" s="30" t="e">
        <f t="shared" ca="1" si="145"/>
        <v>#N/A</v>
      </c>
      <c r="P204" s="30" t="e">
        <f t="shared" ca="1" si="145"/>
        <v>#N/A</v>
      </c>
      <c r="Q204" s="30" t="e">
        <f t="shared" ca="1" si="145"/>
        <v>#N/A</v>
      </c>
      <c r="R204" s="30" t="e">
        <f t="shared" ca="1" si="145"/>
        <v>#N/A</v>
      </c>
      <c r="S204" s="7"/>
    </row>
    <row r="205" spans="1:19" ht="15.75" customHeight="1" thickBot="1" x14ac:dyDescent="0.25">
      <c r="B205" s="17" t="s">
        <v>110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10"/>
      <c r="O205" s="10"/>
      <c r="P205" s="10"/>
      <c r="Q205" s="10"/>
      <c r="R205" s="10"/>
      <c r="S205" s="5"/>
    </row>
    <row r="206" spans="1:19" ht="15.75" hidden="1" customHeight="1" x14ac:dyDescent="0.2">
      <c r="B206" s="17">
        <v>1</v>
      </c>
      <c r="C206" s="1" t="e">
        <f ca="1">VLOOKUP(C198,OFFSET(Pairings!$D$2,($B206-1)*gamesPerRound,0,gamesPerRound,2),2,FALSE)</f>
        <v>#N/A</v>
      </c>
      <c r="D206" s="1" t="e">
        <f ca="1">VLOOKUP(D198,OFFSET(Pairings!$D$2,($B206-1)*gamesPerRound,0,gamesPerRound,2),2,FALSE)</f>
        <v>#N/A</v>
      </c>
      <c r="E206" s="1" t="e">
        <f ca="1">VLOOKUP(E198,OFFSET(Pairings!$D$2,($B206-1)*gamesPerRound,0,gamesPerRound,2),2,FALSE)</f>
        <v>#N/A</v>
      </c>
      <c r="F206" s="1" t="e">
        <f ca="1">VLOOKUP(F198,OFFSET(Pairings!$D$2,($B206-1)*gamesPerRound,0,gamesPerRound,2),2,FALSE)</f>
        <v>#N/A</v>
      </c>
      <c r="G206" s="1" t="e">
        <f ca="1">VLOOKUP(G198,OFFSET(Pairings!$D$2,($B206-1)*gamesPerRound,0,gamesPerRound,2),2,FALSE)</f>
        <v>#N/A</v>
      </c>
      <c r="H206" s="1" t="e">
        <f ca="1">VLOOKUP(H198,OFFSET(Pairings!$D$2,($B206-1)*gamesPerRound,0,gamesPerRound,2),2,FALSE)</f>
        <v>#N/A</v>
      </c>
      <c r="I206" s="1" t="e">
        <f ca="1">VLOOKUP(I198,OFFSET(Pairings!$D$2,($B206-1)*gamesPerRound,0,gamesPerRound,2),2,FALSE)</f>
        <v>#N/A</v>
      </c>
      <c r="J206" s="1" t="e">
        <f ca="1">VLOOKUP(J198,OFFSET(Pairings!$D$2,($B206-1)*gamesPerRound,0,gamesPerRound,2),2,FALSE)</f>
        <v>#N/A</v>
      </c>
      <c r="K206" s="1" t="e">
        <f ca="1">VLOOKUP(K198,OFFSET(Pairings!$D$2,($B206-1)*gamesPerRound,0,gamesPerRound,2),2,FALSE)</f>
        <v>#N/A</v>
      </c>
      <c r="L206" s="1" t="e">
        <f ca="1">VLOOKUP(L198,OFFSET(Pairings!$D$2,($B206-1)*gamesPerRound,0,gamesPerRound,2),2,FALSE)</f>
        <v>#N/A</v>
      </c>
      <c r="M206" s="1" t="e">
        <f ca="1">VLOOKUP(M198,OFFSET(Pairings!$D$2,($B206-1)*gamesPerRound,0,gamesPerRound,2),2,FALSE)</f>
        <v>#N/A</v>
      </c>
      <c r="N206" s="1" t="e">
        <f ca="1">VLOOKUP(N198,OFFSET(Pairings!$D$2,($B206-1)*gamesPerRound,0,gamesPerRound,2),2,FALSE)</f>
        <v>#N/A</v>
      </c>
      <c r="O206" s="1" t="e">
        <f ca="1">VLOOKUP(O198,OFFSET(Pairings!$D$2,($B206-1)*gamesPerRound,0,gamesPerRound,2),2,FALSE)</f>
        <v>#N/A</v>
      </c>
      <c r="P206" s="1" t="e">
        <f ca="1">VLOOKUP(P198,OFFSET(Pairings!$D$2,($B206-1)*gamesPerRound,0,gamesPerRound,2),2,FALSE)</f>
        <v>#N/A</v>
      </c>
      <c r="Q206" s="1" t="e">
        <f ca="1">VLOOKUP(Q198,OFFSET(Pairings!$D$2,($B206-1)*gamesPerRound,0,gamesPerRound,2),2,FALSE)</f>
        <v>#N/A</v>
      </c>
      <c r="R206" s="1" t="e">
        <f ca="1">VLOOKUP(R198,OFFSET(Pairings!$D$2,($B206-1)*gamesPerRound,0,gamesPerRound,2),2,FALSE)</f>
        <v>#N/A</v>
      </c>
    </row>
    <row r="207" spans="1:19" ht="15.75" hidden="1" customHeight="1" x14ac:dyDescent="0.2">
      <c r="B207" s="17">
        <v>1</v>
      </c>
      <c r="C207" s="1" t="e">
        <f ca="1">VLOOKUP(C198,OFFSET(Pairings!$E$2,($B207-1)*gamesPerRound,0,gamesPerRound,4),4,FALSE)</f>
        <v>#N/A</v>
      </c>
      <c r="D207" s="1" t="e">
        <f ca="1">VLOOKUP(D198,OFFSET(Pairings!$E$2,($B207-1)*gamesPerRound,0,gamesPerRound,4),4,FALSE)</f>
        <v>#N/A</v>
      </c>
      <c r="E207" s="1" t="e">
        <f ca="1">VLOOKUP(E198,OFFSET(Pairings!$E$2,($B207-1)*gamesPerRound,0,gamesPerRound,4),4,FALSE)</f>
        <v>#N/A</v>
      </c>
      <c r="F207" s="1" t="e">
        <f ca="1">VLOOKUP(F198,OFFSET(Pairings!$E$2,($B207-1)*gamesPerRound,0,gamesPerRound,4),4,FALSE)</f>
        <v>#N/A</v>
      </c>
      <c r="G207" s="1" t="e">
        <f ca="1">VLOOKUP(G198,OFFSET(Pairings!$E$2,($B207-1)*gamesPerRound,0,gamesPerRound,4),4,FALSE)</f>
        <v>#N/A</v>
      </c>
      <c r="H207" s="1" t="e">
        <f ca="1">VLOOKUP(H198,OFFSET(Pairings!$E$2,($B207-1)*gamesPerRound,0,gamesPerRound,4),4,FALSE)</f>
        <v>#N/A</v>
      </c>
      <c r="I207" s="1" t="e">
        <f ca="1">VLOOKUP(I198,OFFSET(Pairings!$E$2,($B207-1)*gamesPerRound,0,gamesPerRound,4),4,FALSE)</f>
        <v>#N/A</v>
      </c>
      <c r="J207" s="1" t="e">
        <f ca="1">VLOOKUP(J198,OFFSET(Pairings!$E$2,($B207-1)*gamesPerRound,0,gamesPerRound,4),4,FALSE)</f>
        <v>#N/A</v>
      </c>
      <c r="K207" s="1" t="e">
        <f ca="1">VLOOKUP(K198,OFFSET(Pairings!$E$2,($B207-1)*gamesPerRound,0,gamesPerRound,4),4,FALSE)</f>
        <v>#N/A</v>
      </c>
      <c r="L207" s="1" t="e">
        <f ca="1">VLOOKUP(L198,OFFSET(Pairings!$E$2,($B207-1)*gamesPerRound,0,gamesPerRound,4),4,FALSE)</f>
        <v>#N/A</v>
      </c>
      <c r="M207" s="1" t="e">
        <f ca="1">VLOOKUP(M198,OFFSET(Pairings!$E$2,($B207-1)*gamesPerRound,0,gamesPerRound,4),4,FALSE)</f>
        <v>#N/A</v>
      </c>
      <c r="N207" s="1" t="e">
        <f ca="1">VLOOKUP(N198,OFFSET(Pairings!$E$2,($B207-1)*gamesPerRound,0,gamesPerRound,4),4,FALSE)</f>
        <v>#N/A</v>
      </c>
      <c r="O207" s="1" t="e">
        <f ca="1">VLOOKUP(O198,OFFSET(Pairings!$E$2,($B207-1)*gamesPerRound,0,gamesPerRound,4),4,FALSE)</f>
        <v>#N/A</v>
      </c>
      <c r="P207" s="1" t="e">
        <f ca="1">VLOOKUP(P198,OFFSET(Pairings!$E$2,($B207-1)*gamesPerRound,0,gamesPerRound,4),4,FALSE)</f>
        <v>#N/A</v>
      </c>
      <c r="Q207" s="1" t="e">
        <f ca="1">VLOOKUP(Q198,OFFSET(Pairings!$E$2,($B207-1)*gamesPerRound,0,gamesPerRound,4),4,FALSE)</f>
        <v>#N/A</v>
      </c>
      <c r="R207" s="1" t="e">
        <f ca="1">VLOOKUP(R198,OFFSET(Pairings!$E$2,($B207-1)*gamesPerRound,0,gamesPerRound,4),4,FALSE)</f>
        <v>#N/A</v>
      </c>
    </row>
    <row r="208" spans="1:19" ht="15.75" hidden="1" customHeight="1" x14ac:dyDescent="0.2">
      <c r="B208" s="17">
        <v>2</v>
      </c>
      <c r="C208" s="1" t="e">
        <f ca="1">VLOOKUP(C198,OFFSET(Pairings!$D$2,($B208-1)*gamesPerRound,0,gamesPerRound,2),2,FALSE)</f>
        <v>#N/A</v>
      </c>
      <c r="D208" s="1" t="e">
        <f ca="1">VLOOKUP(D198,OFFSET(Pairings!$D$2,($B208-1)*gamesPerRound,0,gamesPerRound,2),2,FALSE)</f>
        <v>#N/A</v>
      </c>
      <c r="E208" s="1" t="e">
        <f ca="1">VLOOKUP(E198,OFFSET(Pairings!$D$2,($B208-1)*gamesPerRound,0,gamesPerRound,2),2,FALSE)</f>
        <v>#N/A</v>
      </c>
      <c r="F208" s="1" t="e">
        <f ca="1">VLOOKUP(F198,OFFSET(Pairings!$D$2,($B208-1)*gamesPerRound,0,gamesPerRound,2),2,FALSE)</f>
        <v>#N/A</v>
      </c>
      <c r="G208" s="1" t="e">
        <f ca="1">VLOOKUP(G198,OFFSET(Pairings!$D$2,($B208-1)*gamesPerRound,0,gamesPerRound,2),2,FALSE)</f>
        <v>#N/A</v>
      </c>
      <c r="H208" s="1" t="e">
        <f ca="1">VLOOKUP(H198,OFFSET(Pairings!$D$2,($B208-1)*gamesPerRound,0,gamesPerRound,2),2,FALSE)</f>
        <v>#N/A</v>
      </c>
      <c r="I208" s="1" t="e">
        <f ca="1">VLOOKUP(I198,OFFSET(Pairings!$D$2,($B208-1)*gamesPerRound,0,gamesPerRound,2),2,FALSE)</f>
        <v>#N/A</v>
      </c>
      <c r="J208" s="1" t="e">
        <f ca="1">VLOOKUP(J198,OFFSET(Pairings!$D$2,($B208-1)*gamesPerRound,0,gamesPerRound,2),2,FALSE)</f>
        <v>#N/A</v>
      </c>
      <c r="K208" s="1" t="e">
        <f ca="1">VLOOKUP(K198,OFFSET(Pairings!$D$2,($B208-1)*gamesPerRound,0,gamesPerRound,2),2,FALSE)</f>
        <v>#N/A</v>
      </c>
      <c r="L208" s="1" t="e">
        <f ca="1">VLOOKUP(L198,OFFSET(Pairings!$D$2,($B208-1)*gamesPerRound,0,gamesPerRound,2),2,FALSE)</f>
        <v>#N/A</v>
      </c>
      <c r="M208" s="1" t="e">
        <f ca="1">VLOOKUP(M198,OFFSET(Pairings!$D$2,($B208-1)*gamesPerRound,0,gamesPerRound,2),2,FALSE)</f>
        <v>#N/A</v>
      </c>
      <c r="N208" s="1" t="e">
        <f ca="1">VLOOKUP(N198,OFFSET(Pairings!$D$2,($B208-1)*gamesPerRound,0,gamesPerRound,2),2,FALSE)</f>
        <v>#N/A</v>
      </c>
      <c r="O208" s="1" t="e">
        <f ca="1">VLOOKUP(O198,OFFSET(Pairings!$D$2,($B208-1)*gamesPerRound,0,gamesPerRound,2),2,FALSE)</f>
        <v>#N/A</v>
      </c>
      <c r="P208" s="1" t="e">
        <f ca="1">VLOOKUP(P198,OFFSET(Pairings!$D$2,($B208-1)*gamesPerRound,0,gamesPerRound,2),2,FALSE)</f>
        <v>#N/A</v>
      </c>
      <c r="Q208" s="1" t="e">
        <f ca="1">VLOOKUP(Q198,OFFSET(Pairings!$D$2,($B208-1)*gamesPerRound,0,gamesPerRound,2),2,FALSE)</f>
        <v>#N/A</v>
      </c>
      <c r="R208" s="1" t="e">
        <f ca="1">VLOOKUP(R198,OFFSET(Pairings!$D$2,($B208-1)*gamesPerRound,0,gamesPerRound,2),2,FALSE)</f>
        <v>#N/A</v>
      </c>
    </row>
    <row r="209" spans="1:19" ht="15.75" hidden="1" customHeight="1" x14ac:dyDescent="0.2">
      <c r="B209" s="17">
        <v>2</v>
      </c>
      <c r="C209" s="1" t="e">
        <f ca="1">VLOOKUP(C198,OFFSET(Pairings!$E$2,($B209-1)*gamesPerRound,0,gamesPerRound,4),4,FALSE)</f>
        <v>#N/A</v>
      </c>
      <c r="D209" s="1" t="e">
        <f ca="1">VLOOKUP(D198,OFFSET(Pairings!$E$2,($B209-1)*gamesPerRound,0,gamesPerRound,4),4,FALSE)</f>
        <v>#N/A</v>
      </c>
      <c r="E209" s="1" t="e">
        <f ca="1">VLOOKUP(E198,OFFSET(Pairings!$E$2,($B209-1)*gamesPerRound,0,gamesPerRound,4),4,FALSE)</f>
        <v>#N/A</v>
      </c>
      <c r="F209" s="1" t="e">
        <f ca="1">VLOOKUP(F198,OFFSET(Pairings!$E$2,($B209-1)*gamesPerRound,0,gamesPerRound,4),4,FALSE)</f>
        <v>#N/A</v>
      </c>
      <c r="G209" s="1" t="e">
        <f ca="1">VLOOKUP(G198,OFFSET(Pairings!$E$2,($B209-1)*gamesPerRound,0,gamesPerRound,4),4,FALSE)</f>
        <v>#N/A</v>
      </c>
      <c r="H209" s="1" t="e">
        <f ca="1">VLOOKUP(H198,OFFSET(Pairings!$E$2,($B209-1)*gamesPerRound,0,gamesPerRound,4),4,FALSE)</f>
        <v>#N/A</v>
      </c>
      <c r="I209" s="1" t="e">
        <f ca="1">VLOOKUP(I198,OFFSET(Pairings!$E$2,($B209-1)*gamesPerRound,0,gamesPerRound,4),4,FALSE)</f>
        <v>#N/A</v>
      </c>
      <c r="J209" s="1" t="e">
        <f ca="1">VLOOKUP(J198,OFFSET(Pairings!$E$2,($B209-1)*gamesPerRound,0,gamesPerRound,4),4,FALSE)</f>
        <v>#N/A</v>
      </c>
      <c r="K209" s="1" t="e">
        <f ca="1">VLOOKUP(K198,OFFSET(Pairings!$E$2,($B209-1)*gamesPerRound,0,gamesPerRound,4),4,FALSE)</f>
        <v>#N/A</v>
      </c>
      <c r="L209" s="1" t="e">
        <f ca="1">VLOOKUP(L198,OFFSET(Pairings!$E$2,($B209-1)*gamesPerRound,0,gamesPerRound,4),4,FALSE)</f>
        <v>#N/A</v>
      </c>
      <c r="M209" s="1" t="e">
        <f ca="1">VLOOKUP(M198,OFFSET(Pairings!$E$2,($B209-1)*gamesPerRound,0,gamesPerRound,4),4,FALSE)</f>
        <v>#N/A</v>
      </c>
      <c r="N209" s="1" t="e">
        <f ca="1">VLOOKUP(N198,OFFSET(Pairings!$E$2,($B209-1)*gamesPerRound,0,gamesPerRound,4),4,FALSE)</f>
        <v>#N/A</v>
      </c>
      <c r="O209" s="1" t="e">
        <f ca="1">VLOOKUP(O198,OFFSET(Pairings!$E$2,($B209-1)*gamesPerRound,0,gamesPerRound,4),4,FALSE)</f>
        <v>#N/A</v>
      </c>
      <c r="P209" s="1" t="e">
        <f ca="1">VLOOKUP(P198,OFFSET(Pairings!$E$2,($B209-1)*gamesPerRound,0,gamesPerRound,4),4,FALSE)</f>
        <v>#N/A</v>
      </c>
      <c r="Q209" s="1" t="e">
        <f ca="1">VLOOKUP(Q198,OFFSET(Pairings!$E$2,($B209-1)*gamesPerRound,0,gamesPerRound,4),4,FALSE)</f>
        <v>#N/A</v>
      </c>
      <c r="R209" s="1" t="e">
        <f ca="1">VLOOKUP(R198,OFFSET(Pairings!$E$2,($B209-1)*gamesPerRound,0,gamesPerRound,4),4,FALSE)</f>
        <v>#N/A</v>
      </c>
    </row>
    <row r="210" spans="1:19" ht="15.6" hidden="1" customHeight="1" x14ac:dyDescent="0.2">
      <c r="B210" s="17">
        <v>3</v>
      </c>
      <c r="C210" s="1" t="e">
        <f ca="1">VLOOKUP(C198,OFFSET(Pairings!$D$2,($B210-1)*gamesPerRound,0,gamesPerRound,2),2,FALSE)</f>
        <v>#N/A</v>
      </c>
      <c r="D210" s="1" t="e">
        <f ca="1">VLOOKUP(D198,OFFSET(Pairings!$D$2,($B210-1)*gamesPerRound,0,gamesPerRound,2),2,FALSE)</f>
        <v>#N/A</v>
      </c>
      <c r="E210" s="1" t="e">
        <f ca="1">VLOOKUP(E198,OFFSET(Pairings!$D$2,($B210-1)*gamesPerRound,0,gamesPerRound,2),2,FALSE)</f>
        <v>#N/A</v>
      </c>
      <c r="F210" s="1" t="e">
        <f ca="1">VLOOKUP(F198,OFFSET(Pairings!$D$2,($B210-1)*gamesPerRound,0,gamesPerRound,2),2,FALSE)</f>
        <v>#N/A</v>
      </c>
      <c r="G210" s="1" t="e">
        <f ca="1">VLOOKUP(G198,OFFSET(Pairings!$D$2,($B210-1)*gamesPerRound,0,gamesPerRound,2),2,FALSE)</f>
        <v>#N/A</v>
      </c>
      <c r="H210" s="1" t="e">
        <f ca="1">VLOOKUP(H198,OFFSET(Pairings!$D$2,($B210-1)*gamesPerRound,0,gamesPerRound,2),2,FALSE)</f>
        <v>#N/A</v>
      </c>
      <c r="I210" s="1" t="e">
        <f ca="1">VLOOKUP(I198,OFFSET(Pairings!$D$2,($B210-1)*gamesPerRound,0,gamesPerRound,2),2,FALSE)</f>
        <v>#N/A</v>
      </c>
      <c r="J210" s="1" t="e">
        <f ca="1">VLOOKUP(J198,OFFSET(Pairings!$D$2,($B210-1)*gamesPerRound,0,gamesPerRound,2),2,FALSE)</f>
        <v>#N/A</v>
      </c>
      <c r="K210" s="1" t="e">
        <f ca="1">VLOOKUP(K198,OFFSET(Pairings!$D$2,($B210-1)*gamesPerRound,0,gamesPerRound,2),2,FALSE)</f>
        <v>#N/A</v>
      </c>
      <c r="L210" s="1" t="e">
        <f ca="1">VLOOKUP(L198,OFFSET(Pairings!$D$2,($B210-1)*gamesPerRound,0,gamesPerRound,2),2,FALSE)</f>
        <v>#N/A</v>
      </c>
      <c r="M210" s="1" t="e">
        <f ca="1">VLOOKUP(M198,OFFSET(Pairings!$D$2,($B210-1)*gamesPerRound,0,gamesPerRound,2),2,FALSE)</f>
        <v>#N/A</v>
      </c>
      <c r="N210" s="1" t="e">
        <f ca="1">VLOOKUP(N198,OFFSET(Pairings!$D$2,($B210-1)*gamesPerRound,0,gamesPerRound,2),2,FALSE)</f>
        <v>#N/A</v>
      </c>
      <c r="O210" s="1" t="e">
        <f ca="1">VLOOKUP(O198,OFFSET(Pairings!$D$2,($B210-1)*gamesPerRound,0,gamesPerRound,2),2,FALSE)</f>
        <v>#N/A</v>
      </c>
      <c r="P210" s="1" t="e">
        <f ca="1">VLOOKUP(P198,OFFSET(Pairings!$D$2,($B210-1)*gamesPerRound,0,gamesPerRound,2),2,FALSE)</f>
        <v>#N/A</v>
      </c>
      <c r="Q210" s="1" t="e">
        <f ca="1">VLOOKUP(Q198,OFFSET(Pairings!$D$2,($B210-1)*gamesPerRound,0,gamesPerRound,2),2,FALSE)</f>
        <v>#N/A</v>
      </c>
      <c r="R210" s="1" t="e">
        <f ca="1">VLOOKUP(R198,OFFSET(Pairings!$D$2,($B210-1)*gamesPerRound,0,gamesPerRound,2),2,FALSE)</f>
        <v>#N/A</v>
      </c>
    </row>
    <row r="211" spans="1:19" ht="15.6" hidden="1" customHeight="1" x14ac:dyDescent="0.2">
      <c r="B211" s="17">
        <v>3</v>
      </c>
      <c r="C211" s="1" t="e">
        <f ca="1">VLOOKUP(C198,OFFSET(Pairings!$E$2,($B211-1)*gamesPerRound,0,gamesPerRound,4),4,FALSE)</f>
        <v>#N/A</v>
      </c>
      <c r="D211" s="1" t="e">
        <f ca="1">VLOOKUP(D198,OFFSET(Pairings!$E$2,($B211-1)*gamesPerRound,0,gamesPerRound,4),4,FALSE)</f>
        <v>#N/A</v>
      </c>
      <c r="E211" s="1" t="e">
        <f ca="1">VLOOKUP(E198,OFFSET(Pairings!$E$2,($B211-1)*gamesPerRound,0,gamesPerRound,4),4,FALSE)</f>
        <v>#N/A</v>
      </c>
      <c r="F211" s="1" t="e">
        <f ca="1">VLOOKUP(F198,OFFSET(Pairings!$E$2,($B211-1)*gamesPerRound,0,gamesPerRound,4),4,FALSE)</f>
        <v>#N/A</v>
      </c>
      <c r="G211" s="1" t="e">
        <f ca="1">VLOOKUP(G198,OFFSET(Pairings!$E$2,($B211-1)*gamesPerRound,0,gamesPerRound,4),4,FALSE)</f>
        <v>#N/A</v>
      </c>
      <c r="H211" s="1" t="e">
        <f ca="1">VLOOKUP(H198,OFFSET(Pairings!$E$2,($B211-1)*gamesPerRound,0,gamesPerRound,4),4,FALSE)</f>
        <v>#N/A</v>
      </c>
      <c r="I211" s="1" t="e">
        <f ca="1">VLOOKUP(I198,OFFSET(Pairings!$E$2,($B211-1)*gamesPerRound,0,gamesPerRound,4),4,FALSE)</f>
        <v>#N/A</v>
      </c>
      <c r="J211" s="1" t="e">
        <f ca="1">VLOOKUP(J198,OFFSET(Pairings!$E$2,($B211-1)*gamesPerRound,0,gamesPerRound,4),4,FALSE)</f>
        <v>#N/A</v>
      </c>
      <c r="K211" s="1" t="e">
        <f ca="1">VLOOKUP(K198,OFFSET(Pairings!$E$2,($B211-1)*gamesPerRound,0,gamesPerRound,4),4,FALSE)</f>
        <v>#N/A</v>
      </c>
      <c r="L211" s="1" t="e">
        <f ca="1">VLOOKUP(L198,OFFSET(Pairings!$E$2,($B211-1)*gamesPerRound,0,gamesPerRound,4),4,FALSE)</f>
        <v>#N/A</v>
      </c>
      <c r="M211" s="1" t="e">
        <f ca="1">VLOOKUP(M198,OFFSET(Pairings!$E$2,($B211-1)*gamesPerRound,0,gamesPerRound,4),4,FALSE)</f>
        <v>#N/A</v>
      </c>
      <c r="N211" s="1" t="e">
        <f ca="1">VLOOKUP(N198,OFFSET(Pairings!$E$2,($B211-1)*gamesPerRound,0,gamesPerRound,4),4,FALSE)</f>
        <v>#N/A</v>
      </c>
      <c r="O211" s="1" t="e">
        <f ca="1">VLOOKUP(O198,OFFSET(Pairings!$E$2,($B211-1)*gamesPerRound,0,gamesPerRound,4),4,FALSE)</f>
        <v>#N/A</v>
      </c>
      <c r="P211" s="1" t="e">
        <f ca="1">VLOOKUP(P198,OFFSET(Pairings!$E$2,($B211-1)*gamesPerRound,0,gamesPerRound,4),4,FALSE)</f>
        <v>#N/A</v>
      </c>
      <c r="Q211" s="1" t="e">
        <f ca="1">VLOOKUP(Q198,OFFSET(Pairings!$E$2,($B211-1)*gamesPerRound,0,gamesPerRound,4),4,FALSE)</f>
        <v>#N/A</v>
      </c>
      <c r="R211" s="1" t="e">
        <f ca="1">VLOOKUP(R198,OFFSET(Pairings!$E$2,($B211-1)*gamesPerRound,0,gamesPerRound,4),4,FALSE)</f>
        <v>#N/A</v>
      </c>
    </row>
    <row r="212" spans="1:19" ht="15.75" thickBot="1" x14ac:dyDescent="0.25"/>
    <row r="213" spans="1:19" s="12" customFormat="1" ht="15.75" thickBot="1" x14ac:dyDescent="0.25">
      <c r="A213" s="12" t="s">
        <v>175</v>
      </c>
      <c r="B213" s="38">
        <f>VLOOKUP(A213,TeamLookup,2,FALSE)</f>
        <v>0</v>
      </c>
      <c r="C213" s="13" t="str">
        <f>$A213&amp;"."&amp;TEXT(C$1,"00")</f>
        <v>O.01</v>
      </c>
      <c r="D213" s="14" t="str">
        <f t="shared" ref="D213:R213" si="146">$A213&amp;"."&amp;TEXT(D$1,"00")</f>
        <v>O.02</v>
      </c>
      <c r="E213" s="14" t="str">
        <f t="shared" si="146"/>
        <v>O.03</v>
      </c>
      <c r="F213" s="14" t="str">
        <f t="shared" si="146"/>
        <v>O.04</v>
      </c>
      <c r="G213" s="14" t="str">
        <f t="shared" si="146"/>
        <v>O.05</v>
      </c>
      <c r="H213" s="14" t="str">
        <f t="shared" si="146"/>
        <v>O.06</v>
      </c>
      <c r="I213" s="14" t="str">
        <f t="shared" si="146"/>
        <v>O.07</v>
      </c>
      <c r="J213" s="14" t="str">
        <f t="shared" si="146"/>
        <v>O.08</v>
      </c>
      <c r="K213" s="14" t="str">
        <f t="shared" si="146"/>
        <v>O.09</v>
      </c>
      <c r="L213" s="14" t="str">
        <f t="shared" si="146"/>
        <v>O.10</v>
      </c>
      <c r="M213" s="14" t="str">
        <f t="shared" si="146"/>
        <v>O.11</v>
      </c>
      <c r="N213" s="15" t="str">
        <f t="shared" si="146"/>
        <v>O.12</v>
      </c>
      <c r="O213" s="15" t="str">
        <f t="shared" si="146"/>
        <v>O.13</v>
      </c>
      <c r="P213" s="15" t="str">
        <f t="shared" si="146"/>
        <v>O.14</v>
      </c>
      <c r="Q213" s="15" t="str">
        <f t="shared" si="146"/>
        <v>O.15</v>
      </c>
      <c r="R213" s="15" t="str">
        <f t="shared" si="146"/>
        <v>O.16</v>
      </c>
      <c r="S213" s="16" t="s">
        <v>110</v>
      </c>
    </row>
    <row r="214" spans="1:19" ht="9" customHeight="1" x14ac:dyDescent="0.2">
      <c r="C214" s="19" t="str">
        <f t="shared" ref="C214:R214" ca="1" si="147">IF(ISNA(C221),"B","W")</f>
        <v>B</v>
      </c>
      <c r="D214" s="20" t="str">
        <f t="shared" ca="1" si="147"/>
        <v>B</v>
      </c>
      <c r="E214" s="20" t="str">
        <f t="shared" ca="1" si="147"/>
        <v>B</v>
      </c>
      <c r="F214" s="20" t="str">
        <f t="shared" ca="1" si="147"/>
        <v>B</v>
      </c>
      <c r="G214" s="20" t="str">
        <f t="shared" ca="1" si="147"/>
        <v>B</v>
      </c>
      <c r="H214" s="20" t="str">
        <f t="shared" ca="1" si="147"/>
        <v>B</v>
      </c>
      <c r="I214" s="20" t="str">
        <f t="shared" ca="1" si="147"/>
        <v>B</v>
      </c>
      <c r="J214" s="20" t="str">
        <f t="shared" ca="1" si="147"/>
        <v>B</v>
      </c>
      <c r="K214" s="20" t="str">
        <f t="shared" ca="1" si="147"/>
        <v>B</v>
      </c>
      <c r="L214" s="20" t="str">
        <f t="shared" ca="1" si="147"/>
        <v>B</v>
      </c>
      <c r="M214" s="20" t="str">
        <f t="shared" ca="1" si="147"/>
        <v>B</v>
      </c>
      <c r="N214" s="21" t="str">
        <f t="shared" ca="1" si="147"/>
        <v>B</v>
      </c>
      <c r="O214" s="21" t="str">
        <f t="shared" ca="1" si="147"/>
        <v>B</v>
      </c>
      <c r="P214" s="21" t="str">
        <f t="shared" ca="1" si="147"/>
        <v>B</v>
      </c>
      <c r="Q214" s="21" t="str">
        <f t="shared" ca="1" si="147"/>
        <v>B</v>
      </c>
      <c r="R214" s="21" t="str">
        <f t="shared" ca="1" si="147"/>
        <v>B</v>
      </c>
      <c r="S214" s="6"/>
    </row>
    <row r="215" spans="1:19" x14ac:dyDescent="0.2">
      <c r="B215" s="17" t="s">
        <v>111</v>
      </c>
      <c r="C215" s="22" t="e">
        <f ca="1">IF(ISNA(C221),C222,C221)</f>
        <v>#N/A</v>
      </c>
      <c r="D215" s="23" t="e">
        <f t="shared" ref="D215:R215" ca="1" si="148">IF(ISNA(D221),D222,D221)</f>
        <v>#N/A</v>
      </c>
      <c r="E215" s="23" t="e">
        <f t="shared" ca="1" si="148"/>
        <v>#N/A</v>
      </c>
      <c r="F215" s="23" t="e">
        <f t="shared" ca="1" si="148"/>
        <v>#N/A</v>
      </c>
      <c r="G215" s="23" t="e">
        <f t="shared" ca="1" si="148"/>
        <v>#N/A</v>
      </c>
      <c r="H215" s="23" t="e">
        <f t="shared" ca="1" si="148"/>
        <v>#N/A</v>
      </c>
      <c r="I215" s="23" t="e">
        <f t="shared" ca="1" si="148"/>
        <v>#N/A</v>
      </c>
      <c r="J215" s="23" t="e">
        <f t="shared" ca="1" si="148"/>
        <v>#N/A</v>
      </c>
      <c r="K215" s="23" t="e">
        <f t="shared" ca="1" si="148"/>
        <v>#N/A</v>
      </c>
      <c r="L215" s="23" t="e">
        <f t="shared" ca="1" si="148"/>
        <v>#N/A</v>
      </c>
      <c r="M215" s="23" t="e">
        <f t="shared" ca="1" si="148"/>
        <v>#N/A</v>
      </c>
      <c r="N215" s="24" t="e">
        <f t="shared" ca="1" si="148"/>
        <v>#N/A</v>
      </c>
      <c r="O215" s="24" t="e">
        <f t="shared" ca="1" si="148"/>
        <v>#N/A</v>
      </c>
      <c r="P215" s="24" t="e">
        <f t="shared" ca="1" si="148"/>
        <v>#N/A</v>
      </c>
      <c r="Q215" s="24" t="e">
        <f t="shared" ca="1" si="148"/>
        <v>#N/A</v>
      </c>
      <c r="R215" s="24" t="e">
        <f t="shared" ca="1" si="148"/>
        <v>#N/A</v>
      </c>
      <c r="S215" s="11"/>
    </row>
    <row r="216" spans="1:19" ht="9" customHeight="1" x14ac:dyDescent="0.2">
      <c r="C216" s="25" t="str">
        <f t="shared" ref="C216:R216" ca="1" si="149">IF(ISNA(C223),"B","W")</f>
        <v>B</v>
      </c>
      <c r="D216" s="26" t="str">
        <f t="shared" ca="1" si="149"/>
        <v>B</v>
      </c>
      <c r="E216" s="26" t="str">
        <f t="shared" ca="1" si="149"/>
        <v>B</v>
      </c>
      <c r="F216" s="26" t="str">
        <f t="shared" ca="1" si="149"/>
        <v>B</v>
      </c>
      <c r="G216" s="26" t="str">
        <f t="shared" ca="1" si="149"/>
        <v>B</v>
      </c>
      <c r="H216" s="26" t="str">
        <f t="shared" ca="1" si="149"/>
        <v>B</v>
      </c>
      <c r="I216" s="26" t="str">
        <f t="shared" ca="1" si="149"/>
        <v>B</v>
      </c>
      <c r="J216" s="26" t="str">
        <f t="shared" ca="1" si="149"/>
        <v>B</v>
      </c>
      <c r="K216" s="26" t="str">
        <f t="shared" ca="1" si="149"/>
        <v>B</v>
      </c>
      <c r="L216" s="26" t="str">
        <f t="shared" ca="1" si="149"/>
        <v>B</v>
      </c>
      <c r="M216" s="26" t="str">
        <f t="shared" ca="1" si="149"/>
        <v>B</v>
      </c>
      <c r="N216" s="27" t="str">
        <f t="shared" ca="1" si="149"/>
        <v>B</v>
      </c>
      <c r="O216" s="27" t="str">
        <f t="shared" ca="1" si="149"/>
        <v>B</v>
      </c>
      <c r="P216" s="27" t="str">
        <f t="shared" ca="1" si="149"/>
        <v>B</v>
      </c>
      <c r="Q216" s="27" t="str">
        <f t="shared" ca="1" si="149"/>
        <v>B</v>
      </c>
      <c r="R216" s="27" t="str">
        <f t="shared" ca="1" si="149"/>
        <v>B</v>
      </c>
      <c r="S216" s="6"/>
    </row>
    <row r="217" spans="1:19" x14ac:dyDescent="0.2">
      <c r="B217" s="17" t="s">
        <v>112</v>
      </c>
      <c r="C217" s="22" t="e">
        <f ca="1">IF(ISNA(C223),C224,C223)</f>
        <v>#N/A</v>
      </c>
      <c r="D217" s="23" t="e">
        <f t="shared" ref="D217:R217" ca="1" si="150">IF(ISNA(D223),D224,D223)</f>
        <v>#N/A</v>
      </c>
      <c r="E217" s="23" t="e">
        <f t="shared" ca="1" si="150"/>
        <v>#N/A</v>
      </c>
      <c r="F217" s="23" t="e">
        <f t="shared" ca="1" si="150"/>
        <v>#N/A</v>
      </c>
      <c r="G217" s="23" t="e">
        <f t="shared" ca="1" si="150"/>
        <v>#N/A</v>
      </c>
      <c r="H217" s="23" t="e">
        <f t="shared" ca="1" si="150"/>
        <v>#N/A</v>
      </c>
      <c r="I217" s="23" t="e">
        <f t="shared" ca="1" si="150"/>
        <v>#N/A</v>
      </c>
      <c r="J217" s="23" t="e">
        <f t="shared" ca="1" si="150"/>
        <v>#N/A</v>
      </c>
      <c r="K217" s="23" t="e">
        <f t="shared" ca="1" si="150"/>
        <v>#N/A</v>
      </c>
      <c r="L217" s="23" t="e">
        <f t="shared" ca="1" si="150"/>
        <v>#N/A</v>
      </c>
      <c r="M217" s="23" t="e">
        <f t="shared" ca="1" si="150"/>
        <v>#N/A</v>
      </c>
      <c r="N217" s="24" t="e">
        <f t="shared" ca="1" si="150"/>
        <v>#N/A</v>
      </c>
      <c r="O217" s="24" t="e">
        <f t="shared" ca="1" si="150"/>
        <v>#N/A</v>
      </c>
      <c r="P217" s="24" t="e">
        <f t="shared" ca="1" si="150"/>
        <v>#N/A</v>
      </c>
      <c r="Q217" s="24" t="e">
        <f t="shared" ca="1" si="150"/>
        <v>#N/A</v>
      </c>
      <c r="R217" s="24" t="e">
        <f t="shared" ca="1" si="150"/>
        <v>#N/A</v>
      </c>
      <c r="S217" s="11"/>
    </row>
    <row r="218" spans="1:19" ht="9" customHeight="1" x14ac:dyDescent="0.2">
      <c r="C218" s="25" t="str">
        <f t="shared" ref="C218:R218" ca="1" si="151">IF(ISNA(C225),"B","W")</f>
        <v>B</v>
      </c>
      <c r="D218" s="26" t="str">
        <f t="shared" ca="1" si="151"/>
        <v>B</v>
      </c>
      <c r="E218" s="26" t="str">
        <f t="shared" ca="1" si="151"/>
        <v>B</v>
      </c>
      <c r="F218" s="26" t="str">
        <f t="shared" ca="1" si="151"/>
        <v>B</v>
      </c>
      <c r="G218" s="26" t="str">
        <f t="shared" ca="1" si="151"/>
        <v>B</v>
      </c>
      <c r="H218" s="26" t="str">
        <f t="shared" ca="1" si="151"/>
        <v>B</v>
      </c>
      <c r="I218" s="26" t="str">
        <f t="shared" ca="1" si="151"/>
        <v>B</v>
      </c>
      <c r="J218" s="26" t="str">
        <f t="shared" ca="1" si="151"/>
        <v>B</v>
      </c>
      <c r="K218" s="26" t="str">
        <f t="shared" ca="1" si="151"/>
        <v>B</v>
      </c>
      <c r="L218" s="26" t="str">
        <f t="shared" ca="1" si="151"/>
        <v>B</v>
      </c>
      <c r="M218" s="26" t="str">
        <f t="shared" ca="1" si="151"/>
        <v>B</v>
      </c>
      <c r="N218" s="27" t="str">
        <f t="shared" ca="1" si="151"/>
        <v>B</v>
      </c>
      <c r="O218" s="27" t="str">
        <f t="shared" ca="1" si="151"/>
        <v>B</v>
      </c>
      <c r="P218" s="27" t="str">
        <f t="shared" ca="1" si="151"/>
        <v>B</v>
      </c>
      <c r="Q218" s="27" t="str">
        <f t="shared" ca="1" si="151"/>
        <v>B</v>
      </c>
      <c r="R218" s="27" t="str">
        <f t="shared" ca="1" si="151"/>
        <v>B</v>
      </c>
      <c r="S218" s="6"/>
    </row>
    <row r="219" spans="1:19" ht="15.75" thickBot="1" x14ac:dyDescent="0.25">
      <c r="B219" s="17" t="s">
        <v>113</v>
      </c>
      <c r="C219" s="28" t="e">
        <f ca="1">IF(ISNA(C225),C226,C225)</f>
        <v>#N/A</v>
      </c>
      <c r="D219" s="29" t="e">
        <f t="shared" ref="D219:R219" ca="1" si="152">IF(ISNA(D225),D226,D225)</f>
        <v>#N/A</v>
      </c>
      <c r="E219" s="29" t="e">
        <f t="shared" ca="1" si="152"/>
        <v>#N/A</v>
      </c>
      <c r="F219" s="29" t="e">
        <f t="shared" ca="1" si="152"/>
        <v>#N/A</v>
      </c>
      <c r="G219" s="29" t="e">
        <f t="shared" ca="1" si="152"/>
        <v>#N/A</v>
      </c>
      <c r="H219" s="29" t="e">
        <f t="shared" ca="1" si="152"/>
        <v>#N/A</v>
      </c>
      <c r="I219" s="29" t="e">
        <f t="shared" ca="1" si="152"/>
        <v>#N/A</v>
      </c>
      <c r="J219" s="29" t="e">
        <f t="shared" ca="1" si="152"/>
        <v>#N/A</v>
      </c>
      <c r="K219" s="29" t="e">
        <f t="shared" ca="1" si="152"/>
        <v>#N/A</v>
      </c>
      <c r="L219" s="29" t="e">
        <f t="shared" ca="1" si="152"/>
        <v>#N/A</v>
      </c>
      <c r="M219" s="29" t="e">
        <f t="shared" ca="1" si="152"/>
        <v>#N/A</v>
      </c>
      <c r="N219" s="30" t="e">
        <f t="shared" ca="1" si="152"/>
        <v>#N/A</v>
      </c>
      <c r="O219" s="30" t="e">
        <f t="shared" ca="1" si="152"/>
        <v>#N/A</v>
      </c>
      <c r="P219" s="30" t="e">
        <f t="shared" ca="1" si="152"/>
        <v>#N/A</v>
      </c>
      <c r="Q219" s="30" t="e">
        <f t="shared" ca="1" si="152"/>
        <v>#N/A</v>
      </c>
      <c r="R219" s="30" t="e">
        <f t="shared" ca="1" si="152"/>
        <v>#N/A</v>
      </c>
      <c r="S219" s="7"/>
    </row>
    <row r="220" spans="1:19" ht="15.75" customHeight="1" thickBot="1" x14ac:dyDescent="0.25">
      <c r="B220" s="17" t="s">
        <v>110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10"/>
      <c r="O220" s="10"/>
      <c r="P220" s="10"/>
      <c r="Q220" s="10"/>
      <c r="R220" s="10"/>
      <c r="S220" s="5"/>
    </row>
    <row r="221" spans="1:19" ht="15.75" hidden="1" customHeight="1" x14ac:dyDescent="0.2">
      <c r="B221" s="17">
        <v>1</v>
      </c>
      <c r="C221" s="1" t="e">
        <f ca="1">VLOOKUP(C213,OFFSET(Pairings!$D$2,($B221-1)*gamesPerRound,0,gamesPerRound,2),2,FALSE)</f>
        <v>#N/A</v>
      </c>
      <c r="D221" s="1" t="e">
        <f ca="1">VLOOKUP(D213,OFFSET(Pairings!$D$2,($B221-1)*gamesPerRound,0,gamesPerRound,2),2,FALSE)</f>
        <v>#N/A</v>
      </c>
      <c r="E221" s="1" t="e">
        <f ca="1">VLOOKUP(E213,OFFSET(Pairings!$D$2,($B221-1)*gamesPerRound,0,gamesPerRound,2),2,FALSE)</f>
        <v>#N/A</v>
      </c>
      <c r="F221" s="1" t="e">
        <f ca="1">VLOOKUP(F213,OFFSET(Pairings!$D$2,($B221-1)*gamesPerRound,0,gamesPerRound,2),2,FALSE)</f>
        <v>#N/A</v>
      </c>
      <c r="G221" s="1" t="e">
        <f ca="1">VLOOKUP(G213,OFFSET(Pairings!$D$2,($B221-1)*gamesPerRound,0,gamesPerRound,2),2,FALSE)</f>
        <v>#N/A</v>
      </c>
      <c r="H221" s="1" t="e">
        <f ca="1">VLOOKUP(H213,OFFSET(Pairings!$D$2,($B221-1)*gamesPerRound,0,gamesPerRound,2),2,FALSE)</f>
        <v>#N/A</v>
      </c>
      <c r="I221" s="1" t="e">
        <f ca="1">VLOOKUP(I213,OFFSET(Pairings!$D$2,($B221-1)*gamesPerRound,0,gamesPerRound,2),2,FALSE)</f>
        <v>#N/A</v>
      </c>
      <c r="J221" s="1" t="e">
        <f ca="1">VLOOKUP(J213,OFFSET(Pairings!$D$2,($B221-1)*gamesPerRound,0,gamesPerRound,2),2,FALSE)</f>
        <v>#N/A</v>
      </c>
      <c r="K221" s="1" t="e">
        <f ca="1">VLOOKUP(K213,OFFSET(Pairings!$D$2,($B221-1)*gamesPerRound,0,gamesPerRound,2),2,FALSE)</f>
        <v>#N/A</v>
      </c>
      <c r="L221" s="1" t="e">
        <f ca="1">VLOOKUP(L213,OFFSET(Pairings!$D$2,($B221-1)*gamesPerRound,0,gamesPerRound,2),2,FALSE)</f>
        <v>#N/A</v>
      </c>
      <c r="M221" s="1" t="e">
        <f ca="1">VLOOKUP(M213,OFFSET(Pairings!$D$2,($B221-1)*gamesPerRound,0,gamesPerRound,2),2,FALSE)</f>
        <v>#N/A</v>
      </c>
      <c r="N221" s="1" t="e">
        <f ca="1">VLOOKUP(N213,OFFSET(Pairings!$D$2,($B221-1)*gamesPerRound,0,gamesPerRound,2),2,FALSE)</f>
        <v>#N/A</v>
      </c>
      <c r="O221" s="1" t="e">
        <f ca="1">VLOOKUP(O213,OFFSET(Pairings!$D$2,($B221-1)*gamesPerRound,0,gamesPerRound,2),2,FALSE)</f>
        <v>#N/A</v>
      </c>
      <c r="P221" s="1" t="e">
        <f ca="1">VLOOKUP(P213,OFFSET(Pairings!$D$2,($B221-1)*gamesPerRound,0,gamesPerRound,2),2,FALSE)</f>
        <v>#N/A</v>
      </c>
      <c r="Q221" s="1" t="e">
        <f ca="1">VLOOKUP(Q213,OFFSET(Pairings!$D$2,($B221-1)*gamesPerRound,0,gamesPerRound,2),2,FALSE)</f>
        <v>#N/A</v>
      </c>
      <c r="R221" s="1" t="e">
        <f ca="1">VLOOKUP(R213,OFFSET(Pairings!$D$2,($B221-1)*gamesPerRound,0,gamesPerRound,2),2,FALSE)</f>
        <v>#N/A</v>
      </c>
    </row>
    <row r="222" spans="1:19" ht="15.75" hidden="1" customHeight="1" x14ac:dyDescent="0.2">
      <c r="B222" s="17">
        <v>1</v>
      </c>
      <c r="C222" s="1" t="e">
        <f ca="1">VLOOKUP(C213,OFFSET(Pairings!$E$2,($B222-1)*gamesPerRound,0,gamesPerRound,4),4,FALSE)</f>
        <v>#N/A</v>
      </c>
      <c r="D222" s="1" t="e">
        <f ca="1">VLOOKUP(D213,OFFSET(Pairings!$E$2,($B222-1)*gamesPerRound,0,gamesPerRound,4),4,FALSE)</f>
        <v>#N/A</v>
      </c>
      <c r="E222" s="1" t="e">
        <f ca="1">VLOOKUP(E213,OFFSET(Pairings!$E$2,($B222-1)*gamesPerRound,0,gamesPerRound,4),4,FALSE)</f>
        <v>#N/A</v>
      </c>
      <c r="F222" s="1" t="e">
        <f ca="1">VLOOKUP(F213,OFFSET(Pairings!$E$2,($B222-1)*gamesPerRound,0,gamesPerRound,4),4,FALSE)</f>
        <v>#N/A</v>
      </c>
      <c r="G222" s="1" t="e">
        <f ca="1">VLOOKUP(G213,OFFSET(Pairings!$E$2,($B222-1)*gamesPerRound,0,gamesPerRound,4),4,FALSE)</f>
        <v>#N/A</v>
      </c>
      <c r="H222" s="1" t="e">
        <f ca="1">VLOOKUP(H213,OFFSET(Pairings!$E$2,($B222-1)*gamesPerRound,0,gamesPerRound,4),4,FALSE)</f>
        <v>#N/A</v>
      </c>
      <c r="I222" s="1" t="e">
        <f ca="1">VLOOKUP(I213,OFFSET(Pairings!$E$2,($B222-1)*gamesPerRound,0,gamesPerRound,4),4,FALSE)</f>
        <v>#N/A</v>
      </c>
      <c r="J222" s="1" t="e">
        <f ca="1">VLOOKUP(J213,OFFSET(Pairings!$E$2,($B222-1)*gamesPerRound,0,gamesPerRound,4),4,FALSE)</f>
        <v>#N/A</v>
      </c>
      <c r="K222" s="1" t="e">
        <f ca="1">VLOOKUP(K213,OFFSET(Pairings!$E$2,($B222-1)*gamesPerRound,0,gamesPerRound,4),4,FALSE)</f>
        <v>#N/A</v>
      </c>
      <c r="L222" s="1" t="e">
        <f ca="1">VLOOKUP(L213,OFFSET(Pairings!$E$2,($B222-1)*gamesPerRound,0,gamesPerRound,4),4,FALSE)</f>
        <v>#N/A</v>
      </c>
      <c r="M222" s="1" t="e">
        <f ca="1">VLOOKUP(M213,OFFSET(Pairings!$E$2,($B222-1)*gamesPerRound,0,gamesPerRound,4),4,FALSE)</f>
        <v>#N/A</v>
      </c>
      <c r="N222" s="1" t="e">
        <f ca="1">VLOOKUP(N213,OFFSET(Pairings!$E$2,($B222-1)*gamesPerRound,0,gamesPerRound,4),4,FALSE)</f>
        <v>#N/A</v>
      </c>
      <c r="O222" s="1" t="e">
        <f ca="1">VLOOKUP(O213,OFFSET(Pairings!$E$2,($B222-1)*gamesPerRound,0,gamesPerRound,4),4,FALSE)</f>
        <v>#N/A</v>
      </c>
      <c r="P222" s="1" t="e">
        <f ca="1">VLOOKUP(P213,OFFSET(Pairings!$E$2,($B222-1)*gamesPerRound,0,gamesPerRound,4),4,FALSE)</f>
        <v>#N/A</v>
      </c>
      <c r="Q222" s="1" t="e">
        <f ca="1">VLOOKUP(Q213,OFFSET(Pairings!$E$2,($B222-1)*gamesPerRound,0,gamesPerRound,4),4,FALSE)</f>
        <v>#N/A</v>
      </c>
      <c r="R222" s="1" t="e">
        <f ca="1">VLOOKUP(R213,OFFSET(Pairings!$E$2,($B222-1)*gamesPerRound,0,gamesPerRound,4),4,FALSE)</f>
        <v>#N/A</v>
      </c>
    </row>
    <row r="223" spans="1:19" ht="15.75" hidden="1" customHeight="1" x14ac:dyDescent="0.2">
      <c r="B223" s="17">
        <v>2</v>
      </c>
      <c r="C223" s="1" t="e">
        <f ca="1">VLOOKUP(C213,OFFSET(Pairings!$D$2,($B223-1)*gamesPerRound,0,gamesPerRound,2),2,FALSE)</f>
        <v>#N/A</v>
      </c>
      <c r="D223" s="1" t="e">
        <f ca="1">VLOOKUP(D213,OFFSET(Pairings!$D$2,($B223-1)*gamesPerRound,0,gamesPerRound,2),2,FALSE)</f>
        <v>#N/A</v>
      </c>
      <c r="E223" s="1" t="e">
        <f ca="1">VLOOKUP(E213,OFFSET(Pairings!$D$2,($B223-1)*gamesPerRound,0,gamesPerRound,2),2,FALSE)</f>
        <v>#N/A</v>
      </c>
      <c r="F223" s="1" t="e">
        <f ca="1">VLOOKUP(F213,OFFSET(Pairings!$D$2,($B223-1)*gamesPerRound,0,gamesPerRound,2),2,FALSE)</f>
        <v>#N/A</v>
      </c>
      <c r="G223" s="1" t="e">
        <f ca="1">VLOOKUP(G213,OFFSET(Pairings!$D$2,($B223-1)*gamesPerRound,0,gamesPerRound,2),2,FALSE)</f>
        <v>#N/A</v>
      </c>
      <c r="H223" s="1" t="e">
        <f ca="1">VLOOKUP(H213,OFFSET(Pairings!$D$2,($B223-1)*gamesPerRound,0,gamesPerRound,2),2,FALSE)</f>
        <v>#N/A</v>
      </c>
      <c r="I223" s="1" t="e">
        <f ca="1">VLOOKUP(I213,OFFSET(Pairings!$D$2,($B223-1)*gamesPerRound,0,gamesPerRound,2),2,FALSE)</f>
        <v>#N/A</v>
      </c>
      <c r="J223" s="1" t="e">
        <f ca="1">VLOOKUP(J213,OFFSET(Pairings!$D$2,($B223-1)*gamesPerRound,0,gamesPerRound,2),2,FALSE)</f>
        <v>#N/A</v>
      </c>
      <c r="K223" s="1" t="e">
        <f ca="1">VLOOKUP(K213,OFFSET(Pairings!$D$2,($B223-1)*gamesPerRound,0,gamesPerRound,2),2,FALSE)</f>
        <v>#N/A</v>
      </c>
      <c r="L223" s="1" t="e">
        <f ca="1">VLOOKUP(L213,OFFSET(Pairings!$D$2,($B223-1)*gamesPerRound,0,gamesPerRound,2),2,FALSE)</f>
        <v>#N/A</v>
      </c>
      <c r="M223" s="1" t="e">
        <f ca="1">VLOOKUP(M213,OFFSET(Pairings!$D$2,($B223-1)*gamesPerRound,0,gamesPerRound,2),2,FALSE)</f>
        <v>#N/A</v>
      </c>
      <c r="N223" s="1" t="e">
        <f ca="1">VLOOKUP(N213,OFFSET(Pairings!$D$2,($B223-1)*gamesPerRound,0,gamesPerRound,2),2,FALSE)</f>
        <v>#N/A</v>
      </c>
      <c r="O223" s="1" t="e">
        <f ca="1">VLOOKUP(O213,OFFSET(Pairings!$D$2,($B223-1)*gamesPerRound,0,gamesPerRound,2),2,FALSE)</f>
        <v>#N/A</v>
      </c>
      <c r="P223" s="1" t="e">
        <f ca="1">VLOOKUP(P213,OFFSET(Pairings!$D$2,($B223-1)*gamesPerRound,0,gamesPerRound,2),2,FALSE)</f>
        <v>#N/A</v>
      </c>
      <c r="Q223" s="1" t="e">
        <f ca="1">VLOOKUP(Q213,OFFSET(Pairings!$D$2,($B223-1)*gamesPerRound,0,gamesPerRound,2),2,FALSE)</f>
        <v>#N/A</v>
      </c>
      <c r="R223" s="1" t="e">
        <f ca="1">VLOOKUP(R213,OFFSET(Pairings!$D$2,($B223-1)*gamesPerRound,0,gamesPerRound,2),2,FALSE)</f>
        <v>#N/A</v>
      </c>
    </row>
    <row r="224" spans="1:19" ht="15.75" hidden="1" customHeight="1" x14ac:dyDescent="0.2">
      <c r="B224" s="17">
        <v>2</v>
      </c>
      <c r="C224" s="1" t="e">
        <f ca="1">VLOOKUP(C213,OFFSET(Pairings!$E$2,($B224-1)*gamesPerRound,0,gamesPerRound,4),4,FALSE)</f>
        <v>#N/A</v>
      </c>
      <c r="D224" s="1" t="e">
        <f ca="1">VLOOKUP(D213,OFFSET(Pairings!$E$2,($B224-1)*gamesPerRound,0,gamesPerRound,4),4,FALSE)</f>
        <v>#N/A</v>
      </c>
      <c r="E224" s="1" t="e">
        <f ca="1">VLOOKUP(E213,OFFSET(Pairings!$E$2,($B224-1)*gamesPerRound,0,gamesPerRound,4),4,FALSE)</f>
        <v>#N/A</v>
      </c>
      <c r="F224" s="1" t="e">
        <f ca="1">VLOOKUP(F213,OFFSET(Pairings!$E$2,($B224-1)*gamesPerRound,0,gamesPerRound,4),4,FALSE)</f>
        <v>#N/A</v>
      </c>
      <c r="G224" s="1" t="e">
        <f ca="1">VLOOKUP(G213,OFFSET(Pairings!$E$2,($B224-1)*gamesPerRound,0,gamesPerRound,4),4,FALSE)</f>
        <v>#N/A</v>
      </c>
      <c r="H224" s="1" t="e">
        <f ca="1">VLOOKUP(H213,OFFSET(Pairings!$E$2,($B224-1)*gamesPerRound,0,gamesPerRound,4),4,FALSE)</f>
        <v>#N/A</v>
      </c>
      <c r="I224" s="1" t="e">
        <f ca="1">VLOOKUP(I213,OFFSET(Pairings!$E$2,($B224-1)*gamesPerRound,0,gamesPerRound,4),4,FALSE)</f>
        <v>#N/A</v>
      </c>
      <c r="J224" s="1" t="e">
        <f ca="1">VLOOKUP(J213,OFFSET(Pairings!$E$2,($B224-1)*gamesPerRound,0,gamesPerRound,4),4,FALSE)</f>
        <v>#N/A</v>
      </c>
      <c r="K224" s="1" t="e">
        <f ca="1">VLOOKUP(K213,OFFSET(Pairings!$E$2,($B224-1)*gamesPerRound,0,gamesPerRound,4),4,FALSE)</f>
        <v>#N/A</v>
      </c>
      <c r="L224" s="1" t="e">
        <f ca="1">VLOOKUP(L213,OFFSET(Pairings!$E$2,($B224-1)*gamesPerRound,0,gamesPerRound,4),4,FALSE)</f>
        <v>#N/A</v>
      </c>
      <c r="M224" s="1" t="e">
        <f ca="1">VLOOKUP(M213,OFFSET(Pairings!$E$2,($B224-1)*gamesPerRound,0,gamesPerRound,4),4,FALSE)</f>
        <v>#N/A</v>
      </c>
      <c r="N224" s="1" t="e">
        <f ca="1">VLOOKUP(N213,OFFSET(Pairings!$E$2,($B224-1)*gamesPerRound,0,gamesPerRound,4),4,FALSE)</f>
        <v>#N/A</v>
      </c>
      <c r="O224" s="1" t="e">
        <f ca="1">VLOOKUP(O213,OFFSET(Pairings!$E$2,($B224-1)*gamesPerRound,0,gamesPerRound,4),4,FALSE)</f>
        <v>#N/A</v>
      </c>
      <c r="P224" s="1" t="e">
        <f ca="1">VLOOKUP(P213,OFFSET(Pairings!$E$2,($B224-1)*gamesPerRound,0,gamesPerRound,4),4,FALSE)</f>
        <v>#N/A</v>
      </c>
      <c r="Q224" s="1" t="e">
        <f ca="1">VLOOKUP(Q213,OFFSET(Pairings!$E$2,($B224-1)*gamesPerRound,0,gamesPerRound,4),4,FALSE)</f>
        <v>#N/A</v>
      </c>
      <c r="R224" s="1" t="e">
        <f ca="1">VLOOKUP(R213,OFFSET(Pairings!$E$2,($B224-1)*gamesPerRound,0,gamesPerRound,4),4,FALSE)</f>
        <v>#N/A</v>
      </c>
    </row>
    <row r="225" spans="1:19" ht="15.6" hidden="1" customHeight="1" x14ac:dyDescent="0.2">
      <c r="B225" s="17">
        <v>3</v>
      </c>
      <c r="C225" s="1" t="e">
        <f ca="1">VLOOKUP(C213,OFFSET(Pairings!$D$2,($B225-1)*gamesPerRound,0,gamesPerRound,2),2,FALSE)</f>
        <v>#N/A</v>
      </c>
      <c r="D225" s="1" t="e">
        <f ca="1">VLOOKUP(D213,OFFSET(Pairings!$D$2,($B225-1)*gamesPerRound,0,gamesPerRound,2),2,FALSE)</f>
        <v>#N/A</v>
      </c>
      <c r="E225" s="1" t="e">
        <f ca="1">VLOOKUP(E213,OFFSET(Pairings!$D$2,($B225-1)*gamesPerRound,0,gamesPerRound,2),2,FALSE)</f>
        <v>#N/A</v>
      </c>
      <c r="F225" s="1" t="e">
        <f ca="1">VLOOKUP(F213,OFFSET(Pairings!$D$2,($B225-1)*gamesPerRound,0,gamesPerRound,2),2,FALSE)</f>
        <v>#N/A</v>
      </c>
      <c r="G225" s="1" t="e">
        <f ca="1">VLOOKUP(G213,OFFSET(Pairings!$D$2,($B225-1)*gamesPerRound,0,gamesPerRound,2),2,FALSE)</f>
        <v>#N/A</v>
      </c>
      <c r="H225" s="1" t="e">
        <f ca="1">VLOOKUP(H213,OFFSET(Pairings!$D$2,($B225-1)*gamesPerRound,0,gamesPerRound,2),2,FALSE)</f>
        <v>#N/A</v>
      </c>
      <c r="I225" s="1" t="e">
        <f ca="1">VLOOKUP(I213,OFFSET(Pairings!$D$2,($B225-1)*gamesPerRound,0,gamesPerRound,2),2,FALSE)</f>
        <v>#N/A</v>
      </c>
      <c r="J225" s="1" t="e">
        <f ca="1">VLOOKUP(J213,OFFSET(Pairings!$D$2,($B225-1)*gamesPerRound,0,gamesPerRound,2),2,FALSE)</f>
        <v>#N/A</v>
      </c>
      <c r="K225" s="1" t="e">
        <f ca="1">VLOOKUP(K213,OFFSET(Pairings!$D$2,($B225-1)*gamesPerRound,0,gamesPerRound,2),2,FALSE)</f>
        <v>#N/A</v>
      </c>
      <c r="L225" s="1" t="e">
        <f ca="1">VLOOKUP(L213,OFFSET(Pairings!$D$2,($B225-1)*gamesPerRound,0,gamesPerRound,2),2,FALSE)</f>
        <v>#N/A</v>
      </c>
      <c r="M225" s="1" t="e">
        <f ca="1">VLOOKUP(M213,OFFSET(Pairings!$D$2,($B225-1)*gamesPerRound,0,gamesPerRound,2),2,FALSE)</f>
        <v>#N/A</v>
      </c>
      <c r="N225" s="1" t="e">
        <f ca="1">VLOOKUP(N213,OFFSET(Pairings!$D$2,($B225-1)*gamesPerRound,0,gamesPerRound,2),2,FALSE)</f>
        <v>#N/A</v>
      </c>
      <c r="O225" s="1" t="e">
        <f ca="1">VLOOKUP(O213,OFFSET(Pairings!$D$2,($B225-1)*gamesPerRound,0,gamesPerRound,2),2,FALSE)</f>
        <v>#N/A</v>
      </c>
      <c r="P225" s="1" t="e">
        <f ca="1">VLOOKUP(P213,OFFSET(Pairings!$D$2,($B225-1)*gamesPerRound,0,gamesPerRound,2),2,FALSE)</f>
        <v>#N/A</v>
      </c>
      <c r="Q225" s="1" t="e">
        <f ca="1">VLOOKUP(Q213,OFFSET(Pairings!$D$2,($B225-1)*gamesPerRound,0,gamesPerRound,2),2,FALSE)</f>
        <v>#N/A</v>
      </c>
      <c r="R225" s="1" t="e">
        <f ca="1">VLOOKUP(R213,OFFSET(Pairings!$D$2,($B225-1)*gamesPerRound,0,gamesPerRound,2),2,FALSE)</f>
        <v>#N/A</v>
      </c>
    </row>
    <row r="226" spans="1:19" ht="15.6" hidden="1" customHeight="1" x14ac:dyDescent="0.2">
      <c r="B226" s="17">
        <v>3</v>
      </c>
      <c r="C226" s="1" t="e">
        <f ca="1">VLOOKUP(C213,OFFSET(Pairings!$E$2,($B226-1)*gamesPerRound,0,gamesPerRound,4),4,FALSE)</f>
        <v>#N/A</v>
      </c>
      <c r="D226" s="1" t="e">
        <f ca="1">VLOOKUP(D213,OFFSET(Pairings!$E$2,($B226-1)*gamesPerRound,0,gamesPerRound,4),4,FALSE)</f>
        <v>#N/A</v>
      </c>
      <c r="E226" s="1" t="e">
        <f ca="1">VLOOKUP(E213,OFFSET(Pairings!$E$2,($B226-1)*gamesPerRound,0,gamesPerRound,4),4,FALSE)</f>
        <v>#N/A</v>
      </c>
      <c r="F226" s="1" t="e">
        <f ca="1">VLOOKUP(F213,OFFSET(Pairings!$E$2,($B226-1)*gamesPerRound,0,gamesPerRound,4),4,FALSE)</f>
        <v>#N/A</v>
      </c>
      <c r="G226" s="1" t="e">
        <f ca="1">VLOOKUP(G213,OFFSET(Pairings!$E$2,($B226-1)*gamesPerRound,0,gamesPerRound,4),4,FALSE)</f>
        <v>#N/A</v>
      </c>
      <c r="H226" s="1" t="e">
        <f ca="1">VLOOKUP(H213,OFFSET(Pairings!$E$2,($B226-1)*gamesPerRound,0,gamesPerRound,4),4,FALSE)</f>
        <v>#N/A</v>
      </c>
      <c r="I226" s="1" t="e">
        <f ca="1">VLOOKUP(I213,OFFSET(Pairings!$E$2,($B226-1)*gamesPerRound,0,gamesPerRound,4),4,FALSE)</f>
        <v>#N/A</v>
      </c>
      <c r="J226" s="1" t="e">
        <f ca="1">VLOOKUP(J213,OFFSET(Pairings!$E$2,($B226-1)*gamesPerRound,0,gamesPerRound,4),4,FALSE)</f>
        <v>#N/A</v>
      </c>
      <c r="K226" s="1" t="e">
        <f ca="1">VLOOKUP(K213,OFFSET(Pairings!$E$2,($B226-1)*gamesPerRound,0,gamesPerRound,4),4,FALSE)</f>
        <v>#N/A</v>
      </c>
      <c r="L226" s="1" t="e">
        <f ca="1">VLOOKUP(L213,OFFSET(Pairings!$E$2,($B226-1)*gamesPerRound,0,gamesPerRound,4),4,FALSE)</f>
        <v>#N/A</v>
      </c>
      <c r="M226" s="1" t="e">
        <f ca="1">VLOOKUP(M213,OFFSET(Pairings!$E$2,($B226-1)*gamesPerRound,0,gamesPerRound,4),4,FALSE)</f>
        <v>#N/A</v>
      </c>
      <c r="N226" s="1" t="e">
        <f ca="1">VLOOKUP(N213,OFFSET(Pairings!$E$2,($B226-1)*gamesPerRound,0,gamesPerRound,4),4,FALSE)</f>
        <v>#N/A</v>
      </c>
      <c r="O226" s="1" t="e">
        <f ca="1">VLOOKUP(O213,OFFSET(Pairings!$E$2,($B226-1)*gamesPerRound,0,gamesPerRound,4),4,FALSE)</f>
        <v>#N/A</v>
      </c>
      <c r="P226" s="1" t="e">
        <f ca="1">VLOOKUP(P213,OFFSET(Pairings!$E$2,($B226-1)*gamesPerRound,0,gamesPerRound,4),4,FALSE)</f>
        <v>#N/A</v>
      </c>
      <c r="Q226" s="1" t="e">
        <f ca="1">VLOOKUP(Q213,OFFSET(Pairings!$E$2,($B226-1)*gamesPerRound,0,gamesPerRound,4),4,FALSE)</f>
        <v>#N/A</v>
      </c>
      <c r="R226" s="1" t="e">
        <f ca="1">VLOOKUP(R213,OFFSET(Pairings!$E$2,($B226-1)*gamesPerRound,0,gamesPerRound,4),4,FALSE)</f>
        <v>#N/A</v>
      </c>
    </row>
    <row r="227" spans="1:19" ht="15.75" thickBot="1" x14ac:dyDescent="0.25"/>
    <row r="228" spans="1:19" s="12" customFormat="1" ht="15.75" thickBot="1" x14ac:dyDescent="0.25">
      <c r="A228" s="12" t="s">
        <v>176</v>
      </c>
      <c r="B228" s="38">
        <f>VLOOKUP(A228,TeamLookup,2,FALSE)</f>
        <v>0</v>
      </c>
      <c r="C228" s="13" t="str">
        <f>$A228&amp;"."&amp;TEXT(C$1,"00")</f>
        <v>P.01</v>
      </c>
      <c r="D228" s="14" t="str">
        <f t="shared" ref="D228:R228" si="153">$A228&amp;"."&amp;TEXT(D$1,"00")</f>
        <v>P.02</v>
      </c>
      <c r="E228" s="14" t="str">
        <f t="shared" si="153"/>
        <v>P.03</v>
      </c>
      <c r="F228" s="14" t="str">
        <f t="shared" si="153"/>
        <v>P.04</v>
      </c>
      <c r="G228" s="14" t="str">
        <f t="shared" si="153"/>
        <v>P.05</v>
      </c>
      <c r="H228" s="14" t="str">
        <f t="shared" si="153"/>
        <v>P.06</v>
      </c>
      <c r="I228" s="14" t="str">
        <f t="shared" si="153"/>
        <v>P.07</v>
      </c>
      <c r="J228" s="14" t="str">
        <f t="shared" si="153"/>
        <v>P.08</v>
      </c>
      <c r="K228" s="14" t="str">
        <f t="shared" si="153"/>
        <v>P.09</v>
      </c>
      <c r="L228" s="14" t="str">
        <f t="shared" si="153"/>
        <v>P.10</v>
      </c>
      <c r="M228" s="14" t="str">
        <f t="shared" si="153"/>
        <v>P.11</v>
      </c>
      <c r="N228" s="15" t="str">
        <f t="shared" si="153"/>
        <v>P.12</v>
      </c>
      <c r="O228" s="15" t="str">
        <f t="shared" si="153"/>
        <v>P.13</v>
      </c>
      <c r="P228" s="15" t="str">
        <f t="shared" si="153"/>
        <v>P.14</v>
      </c>
      <c r="Q228" s="15" t="str">
        <f t="shared" si="153"/>
        <v>P.15</v>
      </c>
      <c r="R228" s="15" t="str">
        <f t="shared" si="153"/>
        <v>P.16</v>
      </c>
      <c r="S228" s="16" t="s">
        <v>110</v>
      </c>
    </row>
    <row r="229" spans="1:19" ht="9" customHeight="1" x14ac:dyDescent="0.2">
      <c r="C229" s="19" t="str">
        <f t="shared" ref="C229:R229" ca="1" si="154">IF(ISNA(C236),"B","W")</f>
        <v>B</v>
      </c>
      <c r="D229" s="20" t="str">
        <f t="shared" ca="1" si="154"/>
        <v>B</v>
      </c>
      <c r="E229" s="20" t="str">
        <f t="shared" ca="1" si="154"/>
        <v>B</v>
      </c>
      <c r="F229" s="20" t="str">
        <f t="shared" ca="1" si="154"/>
        <v>B</v>
      </c>
      <c r="G229" s="20" t="str">
        <f t="shared" ca="1" si="154"/>
        <v>B</v>
      </c>
      <c r="H229" s="20" t="str">
        <f t="shared" ca="1" si="154"/>
        <v>B</v>
      </c>
      <c r="I229" s="20" t="str">
        <f t="shared" ca="1" si="154"/>
        <v>B</v>
      </c>
      <c r="J229" s="20" t="str">
        <f t="shared" ca="1" si="154"/>
        <v>B</v>
      </c>
      <c r="K229" s="20" t="str">
        <f t="shared" ca="1" si="154"/>
        <v>B</v>
      </c>
      <c r="L229" s="20" t="str">
        <f t="shared" ca="1" si="154"/>
        <v>B</v>
      </c>
      <c r="M229" s="20" t="str">
        <f t="shared" ca="1" si="154"/>
        <v>B</v>
      </c>
      <c r="N229" s="21" t="str">
        <f t="shared" ca="1" si="154"/>
        <v>B</v>
      </c>
      <c r="O229" s="21" t="str">
        <f t="shared" ca="1" si="154"/>
        <v>B</v>
      </c>
      <c r="P229" s="21" t="str">
        <f t="shared" ca="1" si="154"/>
        <v>B</v>
      </c>
      <c r="Q229" s="21" t="str">
        <f t="shared" ca="1" si="154"/>
        <v>B</v>
      </c>
      <c r="R229" s="21" t="str">
        <f t="shared" ca="1" si="154"/>
        <v>B</v>
      </c>
      <c r="S229" s="6"/>
    </row>
    <row r="230" spans="1:19" x14ac:dyDescent="0.2">
      <c r="B230" s="17" t="s">
        <v>111</v>
      </c>
      <c r="C230" s="22" t="e">
        <f ca="1">IF(ISNA(C236),C237,C236)</f>
        <v>#N/A</v>
      </c>
      <c r="D230" s="23" t="e">
        <f t="shared" ref="D230:R230" ca="1" si="155">IF(ISNA(D236),D237,D236)</f>
        <v>#N/A</v>
      </c>
      <c r="E230" s="23" t="e">
        <f t="shared" ca="1" si="155"/>
        <v>#N/A</v>
      </c>
      <c r="F230" s="23" t="e">
        <f t="shared" ca="1" si="155"/>
        <v>#N/A</v>
      </c>
      <c r="G230" s="23" t="e">
        <f t="shared" ca="1" si="155"/>
        <v>#N/A</v>
      </c>
      <c r="H230" s="23" t="e">
        <f t="shared" ca="1" si="155"/>
        <v>#N/A</v>
      </c>
      <c r="I230" s="23" t="e">
        <f t="shared" ca="1" si="155"/>
        <v>#N/A</v>
      </c>
      <c r="J230" s="23" t="e">
        <f t="shared" ca="1" si="155"/>
        <v>#N/A</v>
      </c>
      <c r="K230" s="23" t="e">
        <f t="shared" ca="1" si="155"/>
        <v>#N/A</v>
      </c>
      <c r="L230" s="23" t="e">
        <f t="shared" ca="1" si="155"/>
        <v>#N/A</v>
      </c>
      <c r="M230" s="23" t="e">
        <f t="shared" ca="1" si="155"/>
        <v>#N/A</v>
      </c>
      <c r="N230" s="24" t="e">
        <f t="shared" ca="1" si="155"/>
        <v>#N/A</v>
      </c>
      <c r="O230" s="24" t="e">
        <f t="shared" ca="1" si="155"/>
        <v>#N/A</v>
      </c>
      <c r="P230" s="24" t="e">
        <f t="shared" ca="1" si="155"/>
        <v>#N/A</v>
      </c>
      <c r="Q230" s="24" t="e">
        <f t="shared" ca="1" si="155"/>
        <v>#N/A</v>
      </c>
      <c r="R230" s="24" t="e">
        <f t="shared" ca="1" si="155"/>
        <v>#N/A</v>
      </c>
      <c r="S230" s="11"/>
    </row>
    <row r="231" spans="1:19" ht="9" customHeight="1" x14ac:dyDescent="0.2">
      <c r="C231" s="25" t="str">
        <f t="shared" ref="C231:R231" ca="1" si="156">IF(ISNA(C238),"B","W")</f>
        <v>B</v>
      </c>
      <c r="D231" s="26" t="str">
        <f t="shared" ca="1" si="156"/>
        <v>B</v>
      </c>
      <c r="E231" s="26" t="str">
        <f t="shared" ca="1" si="156"/>
        <v>B</v>
      </c>
      <c r="F231" s="26" t="str">
        <f t="shared" ca="1" si="156"/>
        <v>B</v>
      </c>
      <c r="G231" s="26" t="str">
        <f t="shared" ca="1" si="156"/>
        <v>B</v>
      </c>
      <c r="H231" s="26" t="str">
        <f t="shared" ca="1" si="156"/>
        <v>B</v>
      </c>
      <c r="I231" s="26" t="str">
        <f t="shared" ca="1" si="156"/>
        <v>B</v>
      </c>
      <c r="J231" s="26" t="str">
        <f t="shared" ca="1" si="156"/>
        <v>B</v>
      </c>
      <c r="K231" s="26" t="str">
        <f t="shared" ca="1" si="156"/>
        <v>B</v>
      </c>
      <c r="L231" s="26" t="str">
        <f t="shared" ca="1" si="156"/>
        <v>B</v>
      </c>
      <c r="M231" s="26" t="str">
        <f t="shared" ca="1" si="156"/>
        <v>B</v>
      </c>
      <c r="N231" s="27" t="str">
        <f t="shared" ca="1" si="156"/>
        <v>B</v>
      </c>
      <c r="O231" s="27" t="str">
        <f t="shared" ca="1" si="156"/>
        <v>B</v>
      </c>
      <c r="P231" s="27" t="str">
        <f t="shared" ca="1" si="156"/>
        <v>B</v>
      </c>
      <c r="Q231" s="27" t="str">
        <f t="shared" ca="1" si="156"/>
        <v>B</v>
      </c>
      <c r="R231" s="27" t="str">
        <f t="shared" ca="1" si="156"/>
        <v>B</v>
      </c>
      <c r="S231" s="6"/>
    </row>
    <row r="232" spans="1:19" x14ac:dyDescent="0.2">
      <c r="B232" s="17" t="s">
        <v>112</v>
      </c>
      <c r="C232" s="22" t="e">
        <f ca="1">IF(ISNA(C238),C239,C238)</f>
        <v>#N/A</v>
      </c>
      <c r="D232" s="23" t="e">
        <f t="shared" ref="D232:R232" ca="1" si="157">IF(ISNA(D238),D239,D238)</f>
        <v>#N/A</v>
      </c>
      <c r="E232" s="23" t="e">
        <f t="shared" ca="1" si="157"/>
        <v>#N/A</v>
      </c>
      <c r="F232" s="23" t="e">
        <f t="shared" ca="1" si="157"/>
        <v>#N/A</v>
      </c>
      <c r="G232" s="23" t="e">
        <f t="shared" ca="1" si="157"/>
        <v>#N/A</v>
      </c>
      <c r="H232" s="23" t="e">
        <f t="shared" ca="1" si="157"/>
        <v>#N/A</v>
      </c>
      <c r="I232" s="23" t="e">
        <f t="shared" ca="1" si="157"/>
        <v>#N/A</v>
      </c>
      <c r="J232" s="23" t="e">
        <f t="shared" ca="1" si="157"/>
        <v>#N/A</v>
      </c>
      <c r="K232" s="23" t="e">
        <f t="shared" ca="1" si="157"/>
        <v>#N/A</v>
      </c>
      <c r="L232" s="23" t="e">
        <f t="shared" ca="1" si="157"/>
        <v>#N/A</v>
      </c>
      <c r="M232" s="23" t="e">
        <f t="shared" ca="1" si="157"/>
        <v>#N/A</v>
      </c>
      <c r="N232" s="24" t="e">
        <f t="shared" ca="1" si="157"/>
        <v>#N/A</v>
      </c>
      <c r="O232" s="24" t="e">
        <f t="shared" ca="1" si="157"/>
        <v>#N/A</v>
      </c>
      <c r="P232" s="24" t="e">
        <f t="shared" ca="1" si="157"/>
        <v>#N/A</v>
      </c>
      <c r="Q232" s="24" t="e">
        <f t="shared" ca="1" si="157"/>
        <v>#N/A</v>
      </c>
      <c r="R232" s="24" t="e">
        <f t="shared" ca="1" si="157"/>
        <v>#N/A</v>
      </c>
      <c r="S232" s="11"/>
    </row>
    <row r="233" spans="1:19" ht="9" customHeight="1" x14ac:dyDescent="0.2">
      <c r="C233" s="25" t="str">
        <f t="shared" ref="C233:R233" ca="1" si="158">IF(ISNA(C240),"B","W")</f>
        <v>B</v>
      </c>
      <c r="D233" s="26" t="str">
        <f t="shared" ca="1" si="158"/>
        <v>B</v>
      </c>
      <c r="E233" s="26" t="str">
        <f t="shared" ca="1" si="158"/>
        <v>B</v>
      </c>
      <c r="F233" s="26" t="str">
        <f t="shared" ca="1" si="158"/>
        <v>B</v>
      </c>
      <c r="G233" s="26" t="str">
        <f t="shared" ca="1" si="158"/>
        <v>B</v>
      </c>
      <c r="H233" s="26" t="str">
        <f t="shared" ca="1" si="158"/>
        <v>B</v>
      </c>
      <c r="I233" s="26" t="str">
        <f t="shared" ca="1" si="158"/>
        <v>B</v>
      </c>
      <c r="J233" s="26" t="str">
        <f t="shared" ca="1" si="158"/>
        <v>B</v>
      </c>
      <c r="K233" s="26" t="str">
        <f t="shared" ca="1" si="158"/>
        <v>B</v>
      </c>
      <c r="L233" s="26" t="str">
        <f t="shared" ca="1" si="158"/>
        <v>B</v>
      </c>
      <c r="M233" s="26" t="str">
        <f t="shared" ca="1" si="158"/>
        <v>B</v>
      </c>
      <c r="N233" s="27" t="str">
        <f t="shared" ca="1" si="158"/>
        <v>B</v>
      </c>
      <c r="O233" s="27" t="str">
        <f t="shared" ca="1" si="158"/>
        <v>B</v>
      </c>
      <c r="P233" s="27" t="str">
        <f t="shared" ca="1" si="158"/>
        <v>B</v>
      </c>
      <c r="Q233" s="27" t="str">
        <f t="shared" ca="1" si="158"/>
        <v>B</v>
      </c>
      <c r="R233" s="27" t="str">
        <f t="shared" ca="1" si="158"/>
        <v>B</v>
      </c>
      <c r="S233" s="6"/>
    </row>
    <row r="234" spans="1:19" ht="15.75" thickBot="1" x14ac:dyDescent="0.25">
      <c r="B234" s="17" t="s">
        <v>113</v>
      </c>
      <c r="C234" s="28" t="e">
        <f ca="1">IF(ISNA(C240),C241,C240)</f>
        <v>#N/A</v>
      </c>
      <c r="D234" s="29" t="e">
        <f t="shared" ref="D234:R234" ca="1" si="159">IF(ISNA(D240),D241,D240)</f>
        <v>#N/A</v>
      </c>
      <c r="E234" s="29" t="e">
        <f t="shared" ca="1" si="159"/>
        <v>#N/A</v>
      </c>
      <c r="F234" s="29" t="e">
        <f t="shared" ca="1" si="159"/>
        <v>#N/A</v>
      </c>
      <c r="G234" s="29" t="e">
        <f t="shared" ca="1" si="159"/>
        <v>#N/A</v>
      </c>
      <c r="H234" s="29" t="e">
        <f t="shared" ca="1" si="159"/>
        <v>#N/A</v>
      </c>
      <c r="I234" s="29" t="e">
        <f t="shared" ca="1" si="159"/>
        <v>#N/A</v>
      </c>
      <c r="J234" s="29" t="e">
        <f t="shared" ca="1" si="159"/>
        <v>#N/A</v>
      </c>
      <c r="K234" s="29" t="e">
        <f t="shared" ca="1" si="159"/>
        <v>#N/A</v>
      </c>
      <c r="L234" s="29" t="e">
        <f t="shared" ca="1" si="159"/>
        <v>#N/A</v>
      </c>
      <c r="M234" s="29" t="e">
        <f t="shared" ca="1" si="159"/>
        <v>#N/A</v>
      </c>
      <c r="N234" s="30" t="e">
        <f t="shared" ca="1" si="159"/>
        <v>#N/A</v>
      </c>
      <c r="O234" s="30" t="e">
        <f t="shared" ca="1" si="159"/>
        <v>#N/A</v>
      </c>
      <c r="P234" s="30" t="e">
        <f t="shared" ca="1" si="159"/>
        <v>#N/A</v>
      </c>
      <c r="Q234" s="30" t="e">
        <f t="shared" ca="1" si="159"/>
        <v>#N/A</v>
      </c>
      <c r="R234" s="30" t="e">
        <f t="shared" ca="1" si="159"/>
        <v>#N/A</v>
      </c>
      <c r="S234" s="7"/>
    </row>
    <row r="235" spans="1:19" ht="15.75" customHeight="1" thickBot="1" x14ac:dyDescent="0.25">
      <c r="B235" s="17" t="s">
        <v>110</v>
      </c>
      <c r="C235" s="8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10"/>
      <c r="O235" s="10"/>
      <c r="P235" s="10"/>
      <c r="Q235" s="10"/>
      <c r="R235" s="10"/>
      <c r="S235" s="5"/>
    </row>
    <row r="236" spans="1:19" ht="15.75" hidden="1" customHeight="1" x14ac:dyDescent="0.2">
      <c r="B236" s="17">
        <v>1</v>
      </c>
      <c r="C236" s="1" t="e">
        <f ca="1">VLOOKUP(C228,OFFSET(Pairings!$D$2,($B236-1)*gamesPerRound,0,gamesPerRound,2),2,FALSE)</f>
        <v>#N/A</v>
      </c>
      <c r="D236" s="1" t="e">
        <f ca="1">VLOOKUP(D228,OFFSET(Pairings!$D$2,($B236-1)*gamesPerRound,0,gamesPerRound,2),2,FALSE)</f>
        <v>#N/A</v>
      </c>
      <c r="E236" s="1" t="e">
        <f ca="1">VLOOKUP(E228,OFFSET(Pairings!$D$2,($B236-1)*gamesPerRound,0,gamesPerRound,2),2,FALSE)</f>
        <v>#N/A</v>
      </c>
      <c r="F236" s="1" t="e">
        <f ca="1">VLOOKUP(F228,OFFSET(Pairings!$D$2,($B236-1)*gamesPerRound,0,gamesPerRound,2),2,FALSE)</f>
        <v>#N/A</v>
      </c>
      <c r="G236" s="1" t="e">
        <f ca="1">VLOOKUP(G228,OFFSET(Pairings!$D$2,($B236-1)*gamesPerRound,0,gamesPerRound,2),2,FALSE)</f>
        <v>#N/A</v>
      </c>
      <c r="H236" s="1" t="e">
        <f ca="1">VLOOKUP(H228,OFFSET(Pairings!$D$2,($B236-1)*gamesPerRound,0,gamesPerRound,2),2,FALSE)</f>
        <v>#N/A</v>
      </c>
      <c r="I236" s="1" t="e">
        <f ca="1">VLOOKUP(I228,OFFSET(Pairings!$D$2,($B236-1)*gamesPerRound,0,gamesPerRound,2),2,FALSE)</f>
        <v>#N/A</v>
      </c>
      <c r="J236" s="1" t="e">
        <f ca="1">VLOOKUP(J228,OFFSET(Pairings!$D$2,($B236-1)*gamesPerRound,0,gamesPerRound,2),2,FALSE)</f>
        <v>#N/A</v>
      </c>
      <c r="K236" s="1" t="e">
        <f ca="1">VLOOKUP(K228,OFFSET(Pairings!$D$2,($B236-1)*gamesPerRound,0,gamesPerRound,2),2,FALSE)</f>
        <v>#N/A</v>
      </c>
      <c r="L236" s="1" t="e">
        <f ca="1">VLOOKUP(L228,OFFSET(Pairings!$D$2,($B236-1)*gamesPerRound,0,gamesPerRound,2),2,FALSE)</f>
        <v>#N/A</v>
      </c>
      <c r="M236" s="1" t="e">
        <f ca="1">VLOOKUP(M228,OFFSET(Pairings!$D$2,($B236-1)*gamesPerRound,0,gamesPerRound,2),2,FALSE)</f>
        <v>#N/A</v>
      </c>
      <c r="N236" s="1" t="e">
        <f ca="1">VLOOKUP(N228,OFFSET(Pairings!$D$2,($B236-1)*gamesPerRound,0,gamesPerRound,2),2,FALSE)</f>
        <v>#N/A</v>
      </c>
      <c r="O236" s="1" t="e">
        <f ca="1">VLOOKUP(O228,OFFSET(Pairings!$D$2,($B236-1)*gamesPerRound,0,gamesPerRound,2),2,FALSE)</f>
        <v>#N/A</v>
      </c>
      <c r="P236" s="1" t="e">
        <f ca="1">VLOOKUP(P228,OFFSET(Pairings!$D$2,($B236-1)*gamesPerRound,0,gamesPerRound,2),2,FALSE)</f>
        <v>#N/A</v>
      </c>
      <c r="Q236" s="1" t="e">
        <f ca="1">VLOOKUP(Q228,OFFSET(Pairings!$D$2,($B236-1)*gamesPerRound,0,gamesPerRound,2),2,FALSE)</f>
        <v>#N/A</v>
      </c>
      <c r="R236" s="1" t="e">
        <f ca="1">VLOOKUP(R228,OFFSET(Pairings!$D$2,($B236-1)*gamesPerRound,0,gamesPerRound,2),2,FALSE)</f>
        <v>#N/A</v>
      </c>
    </row>
    <row r="237" spans="1:19" ht="15.75" hidden="1" customHeight="1" x14ac:dyDescent="0.2">
      <c r="B237" s="17">
        <v>1</v>
      </c>
      <c r="C237" s="1" t="e">
        <f ca="1">VLOOKUP(C228,OFFSET(Pairings!$E$2,($B237-1)*gamesPerRound,0,gamesPerRound,4),4,FALSE)</f>
        <v>#N/A</v>
      </c>
      <c r="D237" s="1" t="e">
        <f ca="1">VLOOKUP(D228,OFFSET(Pairings!$E$2,($B237-1)*gamesPerRound,0,gamesPerRound,4),4,FALSE)</f>
        <v>#N/A</v>
      </c>
      <c r="E237" s="1" t="e">
        <f ca="1">VLOOKUP(E228,OFFSET(Pairings!$E$2,($B237-1)*gamesPerRound,0,gamesPerRound,4),4,FALSE)</f>
        <v>#N/A</v>
      </c>
      <c r="F237" s="1" t="e">
        <f ca="1">VLOOKUP(F228,OFFSET(Pairings!$E$2,($B237-1)*gamesPerRound,0,gamesPerRound,4),4,FALSE)</f>
        <v>#N/A</v>
      </c>
      <c r="G237" s="1" t="e">
        <f ca="1">VLOOKUP(G228,OFFSET(Pairings!$E$2,($B237-1)*gamesPerRound,0,gamesPerRound,4),4,FALSE)</f>
        <v>#N/A</v>
      </c>
      <c r="H237" s="1" t="e">
        <f ca="1">VLOOKUP(H228,OFFSET(Pairings!$E$2,($B237-1)*gamesPerRound,0,gamesPerRound,4),4,FALSE)</f>
        <v>#N/A</v>
      </c>
      <c r="I237" s="1" t="e">
        <f ca="1">VLOOKUP(I228,OFFSET(Pairings!$E$2,($B237-1)*gamesPerRound,0,gamesPerRound,4),4,FALSE)</f>
        <v>#N/A</v>
      </c>
      <c r="J237" s="1" t="e">
        <f ca="1">VLOOKUP(J228,OFFSET(Pairings!$E$2,($B237-1)*gamesPerRound,0,gamesPerRound,4),4,FALSE)</f>
        <v>#N/A</v>
      </c>
      <c r="K237" s="1" t="e">
        <f ca="1">VLOOKUP(K228,OFFSET(Pairings!$E$2,($B237-1)*gamesPerRound,0,gamesPerRound,4),4,FALSE)</f>
        <v>#N/A</v>
      </c>
      <c r="L237" s="1" t="e">
        <f ca="1">VLOOKUP(L228,OFFSET(Pairings!$E$2,($B237-1)*gamesPerRound,0,gamesPerRound,4),4,FALSE)</f>
        <v>#N/A</v>
      </c>
      <c r="M237" s="1" t="e">
        <f ca="1">VLOOKUP(M228,OFFSET(Pairings!$E$2,($B237-1)*gamesPerRound,0,gamesPerRound,4),4,FALSE)</f>
        <v>#N/A</v>
      </c>
      <c r="N237" s="1" t="e">
        <f ca="1">VLOOKUP(N228,OFFSET(Pairings!$E$2,($B237-1)*gamesPerRound,0,gamesPerRound,4),4,FALSE)</f>
        <v>#N/A</v>
      </c>
      <c r="O237" s="1" t="e">
        <f ca="1">VLOOKUP(O228,OFFSET(Pairings!$E$2,($B237-1)*gamesPerRound,0,gamesPerRound,4),4,FALSE)</f>
        <v>#N/A</v>
      </c>
      <c r="P237" s="1" t="e">
        <f ca="1">VLOOKUP(P228,OFFSET(Pairings!$E$2,($B237-1)*gamesPerRound,0,gamesPerRound,4),4,FALSE)</f>
        <v>#N/A</v>
      </c>
      <c r="Q237" s="1" t="e">
        <f ca="1">VLOOKUP(Q228,OFFSET(Pairings!$E$2,($B237-1)*gamesPerRound,0,gamesPerRound,4),4,FALSE)</f>
        <v>#N/A</v>
      </c>
      <c r="R237" s="1" t="e">
        <f ca="1">VLOOKUP(R228,OFFSET(Pairings!$E$2,($B237-1)*gamesPerRound,0,gamesPerRound,4),4,FALSE)</f>
        <v>#N/A</v>
      </c>
    </row>
    <row r="238" spans="1:19" ht="15.75" hidden="1" customHeight="1" x14ac:dyDescent="0.2">
      <c r="B238" s="17">
        <v>2</v>
      </c>
      <c r="C238" s="1" t="e">
        <f ca="1">VLOOKUP(C228,OFFSET(Pairings!$D$2,($B238-1)*gamesPerRound,0,gamesPerRound,2),2,FALSE)</f>
        <v>#N/A</v>
      </c>
      <c r="D238" s="1" t="e">
        <f ca="1">VLOOKUP(D228,OFFSET(Pairings!$D$2,($B238-1)*gamesPerRound,0,gamesPerRound,2),2,FALSE)</f>
        <v>#N/A</v>
      </c>
      <c r="E238" s="1" t="e">
        <f ca="1">VLOOKUP(E228,OFFSET(Pairings!$D$2,($B238-1)*gamesPerRound,0,gamesPerRound,2),2,FALSE)</f>
        <v>#N/A</v>
      </c>
      <c r="F238" s="1" t="e">
        <f ca="1">VLOOKUP(F228,OFFSET(Pairings!$D$2,($B238-1)*gamesPerRound,0,gamesPerRound,2),2,FALSE)</f>
        <v>#N/A</v>
      </c>
      <c r="G238" s="1" t="e">
        <f ca="1">VLOOKUP(G228,OFFSET(Pairings!$D$2,($B238-1)*gamesPerRound,0,gamesPerRound,2),2,FALSE)</f>
        <v>#N/A</v>
      </c>
      <c r="H238" s="1" t="e">
        <f ca="1">VLOOKUP(H228,OFFSET(Pairings!$D$2,($B238-1)*gamesPerRound,0,gamesPerRound,2),2,FALSE)</f>
        <v>#N/A</v>
      </c>
      <c r="I238" s="1" t="e">
        <f ca="1">VLOOKUP(I228,OFFSET(Pairings!$D$2,($B238-1)*gamesPerRound,0,gamesPerRound,2),2,FALSE)</f>
        <v>#N/A</v>
      </c>
      <c r="J238" s="1" t="e">
        <f ca="1">VLOOKUP(J228,OFFSET(Pairings!$D$2,($B238-1)*gamesPerRound,0,gamesPerRound,2),2,FALSE)</f>
        <v>#N/A</v>
      </c>
      <c r="K238" s="1" t="e">
        <f ca="1">VLOOKUP(K228,OFFSET(Pairings!$D$2,($B238-1)*gamesPerRound,0,gamesPerRound,2),2,FALSE)</f>
        <v>#N/A</v>
      </c>
      <c r="L238" s="1" t="e">
        <f ca="1">VLOOKUP(L228,OFFSET(Pairings!$D$2,($B238-1)*gamesPerRound,0,gamesPerRound,2),2,FALSE)</f>
        <v>#N/A</v>
      </c>
      <c r="M238" s="1" t="e">
        <f ca="1">VLOOKUP(M228,OFFSET(Pairings!$D$2,($B238-1)*gamesPerRound,0,gamesPerRound,2),2,FALSE)</f>
        <v>#N/A</v>
      </c>
      <c r="N238" s="1" t="e">
        <f ca="1">VLOOKUP(N228,OFFSET(Pairings!$D$2,($B238-1)*gamesPerRound,0,gamesPerRound,2),2,FALSE)</f>
        <v>#N/A</v>
      </c>
      <c r="O238" s="1" t="e">
        <f ca="1">VLOOKUP(O228,OFFSET(Pairings!$D$2,($B238-1)*gamesPerRound,0,gamesPerRound,2),2,FALSE)</f>
        <v>#N/A</v>
      </c>
      <c r="P238" s="1" t="e">
        <f ca="1">VLOOKUP(P228,OFFSET(Pairings!$D$2,($B238-1)*gamesPerRound,0,gamesPerRound,2),2,FALSE)</f>
        <v>#N/A</v>
      </c>
      <c r="Q238" s="1" t="e">
        <f ca="1">VLOOKUP(Q228,OFFSET(Pairings!$D$2,($B238-1)*gamesPerRound,0,gamesPerRound,2),2,FALSE)</f>
        <v>#N/A</v>
      </c>
      <c r="R238" s="1" t="e">
        <f ca="1">VLOOKUP(R228,OFFSET(Pairings!$D$2,($B238-1)*gamesPerRound,0,gamesPerRound,2),2,FALSE)</f>
        <v>#N/A</v>
      </c>
    </row>
    <row r="239" spans="1:19" ht="15.75" hidden="1" customHeight="1" x14ac:dyDescent="0.2">
      <c r="B239" s="17">
        <v>2</v>
      </c>
      <c r="C239" s="1" t="e">
        <f ca="1">VLOOKUP(C228,OFFSET(Pairings!$E$2,($B239-1)*gamesPerRound,0,gamesPerRound,4),4,FALSE)</f>
        <v>#N/A</v>
      </c>
      <c r="D239" s="1" t="e">
        <f ca="1">VLOOKUP(D228,OFFSET(Pairings!$E$2,($B239-1)*gamesPerRound,0,gamesPerRound,4),4,FALSE)</f>
        <v>#N/A</v>
      </c>
      <c r="E239" s="1" t="e">
        <f ca="1">VLOOKUP(E228,OFFSET(Pairings!$E$2,($B239-1)*gamesPerRound,0,gamesPerRound,4),4,FALSE)</f>
        <v>#N/A</v>
      </c>
      <c r="F239" s="1" t="e">
        <f ca="1">VLOOKUP(F228,OFFSET(Pairings!$E$2,($B239-1)*gamesPerRound,0,gamesPerRound,4),4,FALSE)</f>
        <v>#N/A</v>
      </c>
      <c r="G239" s="1" t="e">
        <f ca="1">VLOOKUP(G228,OFFSET(Pairings!$E$2,($B239-1)*gamesPerRound,0,gamesPerRound,4),4,FALSE)</f>
        <v>#N/A</v>
      </c>
      <c r="H239" s="1" t="e">
        <f ca="1">VLOOKUP(H228,OFFSET(Pairings!$E$2,($B239-1)*gamesPerRound,0,gamesPerRound,4),4,FALSE)</f>
        <v>#N/A</v>
      </c>
      <c r="I239" s="1" t="e">
        <f ca="1">VLOOKUP(I228,OFFSET(Pairings!$E$2,($B239-1)*gamesPerRound,0,gamesPerRound,4),4,FALSE)</f>
        <v>#N/A</v>
      </c>
      <c r="J239" s="1" t="e">
        <f ca="1">VLOOKUP(J228,OFFSET(Pairings!$E$2,($B239-1)*gamesPerRound,0,gamesPerRound,4),4,FALSE)</f>
        <v>#N/A</v>
      </c>
      <c r="K239" s="1" t="e">
        <f ca="1">VLOOKUP(K228,OFFSET(Pairings!$E$2,($B239-1)*gamesPerRound,0,gamesPerRound,4),4,FALSE)</f>
        <v>#N/A</v>
      </c>
      <c r="L239" s="1" t="e">
        <f ca="1">VLOOKUP(L228,OFFSET(Pairings!$E$2,($B239-1)*gamesPerRound,0,gamesPerRound,4),4,FALSE)</f>
        <v>#N/A</v>
      </c>
      <c r="M239" s="1" t="e">
        <f ca="1">VLOOKUP(M228,OFFSET(Pairings!$E$2,($B239-1)*gamesPerRound,0,gamesPerRound,4),4,FALSE)</f>
        <v>#N/A</v>
      </c>
      <c r="N239" s="1" t="e">
        <f ca="1">VLOOKUP(N228,OFFSET(Pairings!$E$2,($B239-1)*gamesPerRound,0,gamesPerRound,4),4,FALSE)</f>
        <v>#N/A</v>
      </c>
      <c r="O239" s="1" t="e">
        <f ca="1">VLOOKUP(O228,OFFSET(Pairings!$E$2,($B239-1)*gamesPerRound,0,gamesPerRound,4),4,FALSE)</f>
        <v>#N/A</v>
      </c>
      <c r="P239" s="1" t="e">
        <f ca="1">VLOOKUP(P228,OFFSET(Pairings!$E$2,($B239-1)*gamesPerRound,0,gamesPerRound,4),4,FALSE)</f>
        <v>#N/A</v>
      </c>
      <c r="Q239" s="1" t="e">
        <f ca="1">VLOOKUP(Q228,OFFSET(Pairings!$E$2,($B239-1)*gamesPerRound,0,gamesPerRound,4),4,FALSE)</f>
        <v>#N/A</v>
      </c>
      <c r="R239" s="1" t="e">
        <f ca="1">VLOOKUP(R228,OFFSET(Pairings!$E$2,($B239-1)*gamesPerRound,0,gamesPerRound,4),4,FALSE)</f>
        <v>#N/A</v>
      </c>
    </row>
    <row r="240" spans="1:19" ht="15.6" hidden="1" customHeight="1" x14ac:dyDescent="0.2">
      <c r="B240" s="17">
        <v>3</v>
      </c>
      <c r="C240" s="1" t="e">
        <f ca="1">VLOOKUP(C228,OFFSET(Pairings!$D$2,($B240-1)*gamesPerRound,0,gamesPerRound,2),2,FALSE)</f>
        <v>#N/A</v>
      </c>
      <c r="D240" s="1" t="e">
        <f ca="1">VLOOKUP(D228,OFFSET(Pairings!$D$2,($B240-1)*gamesPerRound,0,gamesPerRound,2),2,FALSE)</f>
        <v>#N/A</v>
      </c>
      <c r="E240" s="1" t="e">
        <f ca="1">VLOOKUP(E228,OFFSET(Pairings!$D$2,($B240-1)*gamesPerRound,0,gamesPerRound,2),2,FALSE)</f>
        <v>#N/A</v>
      </c>
      <c r="F240" s="1" t="e">
        <f ca="1">VLOOKUP(F228,OFFSET(Pairings!$D$2,($B240-1)*gamesPerRound,0,gamesPerRound,2),2,FALSE)</f>
        <v>#N/A</v>
      </c>
      <c r="G240" s="1" t="e">
        <f ca="1">VLOOKUP(G228,OFFSET(Pairings!$D$2,($B240-1)*gamesPerRound,0,gamesPerRound,2),2,FALSE)</f>
        <v>#N/A</v>
      </c>
      <c r="H240" s="1" t="e">
        <f ca="1">VLOOKUP(H228,OFFSET(Pairings!$D$2,($B240-1)*gamesPerRound,0,gamesPerRound,2),2,FALSE)</f>
        <v>#N/A</v>
      </c>
      <c r="I240" s="1" t="e">
        <f ca="1">VLOOKUP(I228,OFFSET(Pairings!$D$2,($B240-1)*gamesPerRound,0,gamesPerRound,2),2,FALSE)</f>
        <v>#N/A</v>
      </c>
      <c r="J240" s="1" t="e">
        <f ca="1">VLOOKUP(J228,OFFSET(Pairings!$D$2,($B240-1)*gamesPerRound,0,gamesPerRound,2),2,FALSE)</f>
        <v>#N/A</v>
      </c>
      <c r="K240" s="1" t="e">
        <f ca="1">VLOOKUP(K228,OFFSET(Pairings!$D$2,($B240-1)*gamesPerRound,0,gamesPerRound,2),2,FALSE)</f>
        <v>#N/A</v>
      </c>
      <c r="L240" s="1" t="e">
        <f ca="1">VLOOKUP(L228,OFFSET(Pairings!$D$2,($B240-1)*gamesPerRound,0,gamesPerRound,2),2,FALSE)</f>
        <v>#N/A</v>
      </c>
      <c r="M240" s="1" t="e">
        <f ca="1">VLOOKUP(M228,OFFSET(Pairings!$D$2,($B240-1)*gamesPerRound,0,gamesPerRound,2),2,FALSE)</f>
        <v>#N/A</v>
      </c>
      <c r="N240" s="1" t="e">
        <f ca="1">VLOOKUP(N228,OFFSET(Pairings!$D$2,($B240-1)*gamesPerRound,0,gamesPerRound,2),2,FALSE)</f>
        <v>#N/A</v>
      </c>
      <c r="O240" s="1" t="e">
        <f ca="1">VLOOKUP(O228,OFFSET(Pairings!$D$2,($B240-1)*gamesPerRound,0,gamesPerRound,2),2,FALSE)</f>
        <v>#N/A</v>
      </c>
      <c r="P240" s="1" t="e">
        <f ca="1">VLOOKUP(P228,OFFSET(Pairings!$D$2,($B240-1)*gamesPerRound,0,gamesPerRound,2),2,FALSE)</f>
        <v>#N/A</v>
      </c>
      <c r="Q240" s="1" t="e">
        <f ca="1">VLOOKUP(Q228,OFFSET(Pairings!$D$2,($B240-1)*gamesPerRound,0,gamesPerRound,2),2,FALSE)</f>
        <v>#N/A</v>
      </c>
      <c r="R240" s="1" t="e">
        <f ca="1">VLOOKUP(R228,OFFSET(Pairings!$D$2,($B240-1)*gamesPerRound,0,gamesPerRound,2),2,FALSE)</f>
        <v>#N/A</v>
      </c>
    </row>
    <row r="241" spans="1:19" ht="15.6" hidden="1" customHeight="1" x14ac:dyDescent="0.2">
      <c r="B241" s="17">
        <v>3</v>
      </c>
      <c r="C241" s="1" t="e">
        <f ca="1">VLOOKUP(C228,OFFSET(Pairings!$E$2,($B241-1)*gamesPerRound,0,gamesPerRound,4),4,FALSE)</f>
        <v>#N/A</v>
      </c>
      <c r="D241" s="1" t="e">
        <f ca="1">VLOOKUP(D228,OFFSET(Pairings!$E$2,($B241-1)*gamesPerRound,0,gamesPerRound,4),4,FALSE)</f>
        <v>#N/A</v>
      </c>
      <c r="E241" s="1" t="e">
        <f ca="1">VLOOKUP(E228,OFFSET(Pairings!$E$2,($B241-1)*gamesPerRound,0,gamesPerRound,4),4,FALSE)</f>
        <v>#N/A</v>
      </c>
      <c r="F241" s="1" t="e">
        <f ca="1">VLOOKUP(F228,OFFSET(Pairings!$E$2,($B241-1)*gamesPerRound,0,gamesPerRound,4),4,FALSE)</f>
        <v>#N/A</v>
      </c>
      <c r="G241" s="1" t="e">
        <f ca="1">VLOOKUP(G228,OFFSET(Pairings!$E$2,($B241-1)*gamesPerRound,0,gamesPerRound,4),4,FALSE)</f>
        <v>#N/A</v>
      </c>
      <c r="H241" s="1" t="e">
        <f ca="1">VLOOKUP(H228,OFFSET(Pairings!$E$2,($B241-1)*gamesPerRound,0,gamesPerRound,4),4,FALSE)</f>
        <v>#N/A</v>
      </c>
      <c r="I241" s="1" t="e">
        <f ca="1">VLOOKUP(I228,OFFSET(Pairings!$E$2,($B241-1)*gamesPerRound,0,gamesPerRound,4),4,FALSE)</f>
        <v>#N/A</v>
      </c>
      <c r="J241" s="1" t="e">
        <f ca="1">VLOOKUP(J228,OFFSET(Pairings!$E$2,($B241-1)*gamesPerRound,0,gamesPerRound,4),4,FALSE)</f>
        <v>#N/A</v>
      </c>
      <c r="K241" s="1" t="e">
        <f ca="1">VLOOKUP(K228,OFFSET(Pairings!$E$2,($B241-1)*gamesPerRound,0,gamesPerRound,4),4,FALSE)</f>
        <v>#N/A</v>
      </c>
      <c r="L241" s="1" t="e">
        <f ca="1">VLOOKUP(L228,OFFSET(Pairings!$E$2,($B241-1)*gamesPerRound,0,gamesPerRound,4),4,FALSE)</f>
        <v>#N/A</v>
      </c>
      <c r="M241" s="1" t="e">
        <f ca="1">VLOOKUP(M228,OFFSET(Pairings!$E$2,($B241-1)*gamesPerRound,0,gamesPerRound,4),4,FALSE)</f>
        <v>#N/A</v>
      </c>
      <c r="N241" s="1" t="e">
        <f ca="1">VLOOKUP(N228,OFFSET(Pairings!$E$2,($B241-1)*gamesPerRound,0,gamesPerRound,4),4,FALSE)</f>
        <v>#N/A</v>
      </c>
      <c r="O241" s="1" t="e">
        <f ca="1">VLOOKUP(O228,OFFSET(Pairings!$E$2,($B241-1)*gamesPerRound,0,gamesPerRound,4),4,FALSE)</f>
        <v>#N/A</v>
      </c>
      <c r="P241" s="1" t="e">
        <f ca="1">VLOOKUP(P228,OFFSET(Pairings!$E$2,($B241-1)*gamesPerRound,0,gamesPerRound,4),4,FALSE)</f>
        <v>#N/A</v>
      </c>
      <c r="Q241" s="1" t="e">
        <f ca="1">VLOOKUP(Q228,OFFSET(Pairings!$E$2,($B241-1)*gamesPerRound,0,gamesPerRound,4),4,FALSE)</f>
        <v>#N/A</v>
      </c>
      <c r="R241" s="1" t="e">
        <f ca="1">VLOOKUP(R228,OFFSET(Pairings!$E$2,($B241-1)*gamesPerRound,0,gamesPerRound,4),4,FALSE)</f>
        <v>#N/A</v>
      </c>
    </row>
    <row r="242" spans="1:19" ht="15.75" thickBot="1" x14ac:dyDescent="0.25"/>
    <row r="243" spans="1:19" s="12" customFormat="1" ht="15.75" thickBot="1" x14ac:dyDescent="0.25">
      <c r="A243" s="12" t="s">
        <v>307</v>
      </c>
      <c r="B243" s="38">
        <f>VLOOKUP(A243,TeamLookup,2,FALSE)</f>
        <v>0</v>
      </c>
      <c r="C243" s="13" t="str">
        <f>$A243&amp;"."&amp;TEXT(C$1,"00")</f>
        <v>Q.01</v>
      </c>
      <c r="D243" s="14" t="str">
        <f t="shared" ref="D243:R243" si="160">$A243&amp;"."&amp;TEXT(D$1,"00")</f>
        <v>Q.02</v>
      </c>
      <c r="E243" s="14" t="str">
        <f t="shared" si="160"/>
        <v>Q.03</v>
      </c>
      <c r="F243" s="14" t="str">
        <f t="shared" si="160"/>
        <v>Q.04</v>
      </c>
      <c r="G243" s="14" t="str">
        <f t="shared" si="160"/>
        <v>Q.05</v>
      </c>
      <c r="H243" s="14" t="str">
        <f t="shared" si="160"/>
        <v>Q.06</v>
      </c>
      <c r="I243" s="14" t="str">
        <f t="shared" si="160"/>
        <v>Q.07</v>
      </c>
      <c r="J243" s="14" t="str">
        <f t="shared" si="160"/>
        <v>Q.08</v>
      </c>
      <c r="K243" s="14" t="str">
        <f t="shared" si="160"/>
        <v>Q.09</v>
      </c>
      <c r="L243" s="14" t="str">
        <f t="shared" si="160"/>
        <v>Q.10</v>
      </c>
      <c r="M243" s="14" t="str">
        <f t="shared" si="160"/>
        <v>Q.11</v>
      </c>
      <c r="N243" s="15" t="str">
        <f t="shared" si="160"/>
        <v>Q.12</v>
      </c>
      <c r="O243" s="15" t="str">
        <f t="shared" si="160"/>
        <v>Q.13</v>
      </c>
      <c r="P243" s="15" t="str">
        <f t="shared" si="160"/>
        <v>Q.14</v>
      </c>
      <c r="Q243" s="15" t="str">
        <f t="shared" si="160"/>
        <v>Q.15</v>
      </c>
      <c r="R243" s="15" t="str">
        <f t="shared" si="160"/>
        <v>Q.16</v>
      </c>
      <c r="S243" s="16" t="s">
        <v>110</v>
      </c>
    </row>
    <row r="244" spans="1:19" ht="9" customHeight="1" x14ac:dyDescent="0.2">
      <c r="C244" s="19" t="str">
        <f t="shared" ref="C244:R244" ca="1" si="161">IF(ISNA(C251),"B","W")</f>
        <v>B</v>
      </c>
      <c r="D244" s="20" t="str">
        <f t="shared" ca="1" si="161"/>
        <v>B</v>
      </c>
      <c r="E244" s="20" t="str">
        <f t="shared" ca="1" si="161"/>
        <v>B</v>
      </c>
      <c r="F244" s="20" t="str">
        <f t="shared" ca="1" si="161"/>
        <v>B</v>
      </c>
      <c r="G244" s="20" t="str">
        <f t="shared" ca="1" si="161"/>
        <v>B</v>
      </c>
      <c r="H244" s="20" t="str">
        <f t="shared" ca="1" si="161"/>
        <v>B</v>
      </c>
      <c r="I244" s="20" t="str">
        <f t="shared" ca="1" si="161"/>
        <v>B</v>
      </c>
      <c r="J244" s="20" t="str">
        <f t="shared" ca="1" si="161"/>
        <v>B</v>
      </c>
      <c r="K244" s="20" t="str">
        <f t="shared" ca="1" si="161"/>
        <v>B</v>
      </c>
      <c r="L244" s="20" t="str">
        <f t="shared" ca="1" si="161"/>
        <v>B</v>
      </c>
      <c r="M244" s="20" t="str">
        <f t="shared" ca="1" si="161"/>
        <v>B</v>
      </c>
      <c r="N244" s="21" t="str">
        <f t="shared" ca="1" si="161"/>
        <v>B</v>
      </c>
      <c r="O244" s="21" t="str">
        <f t="shared" ca="1" si="161"/>
        <v>B</v>
      </c>
      <c r="P244" s="21" t="str">
        <f t="shared" ca="1" si="161"/>
        <v>B</v>
      </c>
      <c r="Q244" s="21" t="str">
        <f t="shared" ca="1" si="161"/>
        <v>B</v>
      </c>
      <c r="R244" s="21" t="str">
        <f t="shared" ca="1" si="161"/>
        <v>B</v>
      </c>
      <c r="S244" s="6"/>
    </row>
    <row r="245" spans="1:19" x14ac:dyDescent="0.2">
      <c r="B245" s="17" t="s">
        <v>111</v>
      </c>
      <c r="C245" s="22" t="e">
        <f ca="1">IF(ISNA(C251),C252,C251)</f>
        <v>#N/A</v>
      </c>
      <c r="D245" s="23" t="e">
        <f t="shared" ref="D245:R245" ca="1" si="162">IF(ISNA(D251),D252,D251)</f>
        <v>#N/A</v>
      </c>
      <c r="E245" s="23" t="e">
        <f t="shared" ca="1" si="162"/>
        <v>#N/A</v>
      </c>
      <c r="F245" s="23" t="e">
        <f t="shared" ca="1" si="162"/>
        <v>#N/A</v>
      </c>
      <c r="G245" s="23" t="e">
        <f t="shared" ca="1" si="162"/>
        <v>#N/A</v>
      </c>
      <c r="H245" s="23" t="e">
        <f t="shared" ca="1" si="162"/>
        <v>#N/A</v>
      </c>
      <c r="I245" s="23" t="e">
        <f t="shared" ca="1" si="162"/>
        <v>#N/A</v>
      </c>
      <c r="J245" s="23" t="e">
        <f t="shared" ca="1" si="162"/>
        <v>#N/A</v>
      </c>
      <c r="K245" s="23" t="e">
        <f t="shared" ca="1" si="162"/>
        <v>#N/A</v>
      </c>
      <c r="L245" s="23" t="e">
        <f t="shared" ca="1" si="162"/>
        <v>#N/A</v>
      </c>
      <c r="M245" s="23" t="e">
        <f t="shared" ca="1" si="162"/>
        <v>#N/A</v>
      </c>
      <c r="N245" s="24" t="e">
        <f t="shared" ca="1" si="162"/>
        <v>#N/A</v>
      </c>
      <c r="O245" s="24" t="e">
        <f t="shared" ca="1" si="162"/>
        <v>#N/A</v>
      </c>
      <c r="P245" s="24" t="e">
        <f t="shared" ca="1" si="162"/>
        <v>#N/A</v>
      </c>
      <c r="Q245" s="24" t="e">
        <f t="shared" ca="1" si="162"/>
        <v>#N/A</v>
      </c>
      <c r="R245" s="24" t="e">
        <f t="shared" ca="1" si="162"/>
        <v>#N/A</v>
      </c>
      <c r="S245" s="11"/>
    </row>
    <row r="246" spans="1:19" ht="9" customHeight="1" x14ac:dyDescent="0.2">
      <c r="C246" s="25" t="str">
        <f t="shared" ref="C246:R246" ca="1" si="163">IF(ISNA(C253),"B","W")</f>
        <v>B</v>
      </c>
      <c r="D246" s="26" t="str">
        <f t="shared" ca="1" si="163"/>
        <v>B</v>
      </c>
      <c r="E246" s="26" t="str">
        <f t="shared" ca="1" si="163"/>
        <v>B</v>
      </c>
      <c r="F246" s="26" t="str">
        <f t="shared" ca="1" si="163"/>
        <v>B</v>
      </c>
      <c r="G246" s="26" t="str">
        <f t="shared" ca="1" si="163"/>
        <v>B</v>
      </c>
      <c r="H246" s="26" t="str">
        <f t="shared" ca="1" si="163"/>
        <v>B</v>
      </c>
      <c r="I246" s="26" t="str">
        <f t="shared" ca="1" si="163"/>
        <v>B</v>
      </c>
      <c r="J246" s="26" t="str">
        <f t="shared" ca="1" si="163"/>
        <v>B</v>
      </c>
      <c r="K246" s="26" t="str">
        <f t="shared" ca="1" si="163"/>
        <v>B</v>
      </c>
      <c r="L246" s="26" t="str">
        <f t="shared" ca="1" si="163"/>
        <v>B</v>
      </c>
      <c r="M246" s="26" t="str">
        <f t="shared" ca="1" si="163"/>
        <v>B</v>
      </c>
      <c r="N246" s="27" t="str">
        <f t="shared" ca="1" si="163"/>
        <v>B</v>
      </c>
      <c r="O246" s="27" t="str">
        <f t="shared" ca="1" si="163"/>
        <v>B</v>
      </c>
      <c r="P246" s="27" t="str">
        <f t="shared" ca="1" si="163"/>
        <v>B</v>
      </c>
      <c r="Q246" s="27" t="str">
        <f t="shared" ca="1" si="163"/>
        <v>B</v>
      </c>
      <c r="R246" s="27" t="str">
        <f t="shared" ca="1" si="163"/>
        <v>B</v>
      </c>
      <c r="S246" s="6"/>
    </row>
    <row r="247" spans="1:19" x14ac:dyDescent="0.2">
      <c r="B247" s="17" t="s">
        <v>112</v>
      </c>
      <c r="C247" s="22" t="e">
        <f ca="1">IF(ISNA(C253),C254,C253)</f>
        <v>#N/A</v>
      </c>
      <c r="D247" s="23" t="e">
        <f t="shared" ref="D247:R247" ca="1" si="164">IF(ISNA(D253),D254,D253)</f>
        <v>#N/A</v>
      </c>
      <c r="E247" s="23" t="e">
        <f t="shared" ca="1" si="164"/>
        <v>#N/A</v>
      </c>
      <c r="F247" s="23" t="e">
        <f t="shared" ca="1" si="164"/>
        <v>#N/A</v>
      </c>
      <c r="G247" s="23" t="e">
        <f t="shared" ca="1" si="164"/>
        <v>#N/A</v>
      </c>
      <c r="H247" s="23" t="e">
        <f t="shared" ca="1" si="164"/>
        <v>#N/A</v>
      </c>
      <c r="I247" s="23" t="e">
        <f t="shared" ca="1" si="164"/>
        <v>#N/A</v>
      </c>
      <c r="J247" s="23" t="e">
        <f t="shared" ca="1" si="164"/>
        <v>#N/A</v>
      </c>
      <c r="K247" s="23" t="e">
        <f t="shared" ca="1" si="164"/>
        <v>#N/A</v>
      </c>
      <c r="L247" s="23" t="e">
        <f t="shared" ca="1" si="164"/>
        <v>#N/A</v>
      </c>
      <c r="M247" s="23" t="e">
        <f t="shared" ca="1" si="164"/>
        <v>#N/A</v>
      </c>
      <c r="N247" s="24" t="e">
        <f t="shared" ca="1" si="164"/>
        <v>#N/A</v>
      </c>
      <c r="O247" s="24" t="e">
        <f t="shared" ca="1" si="164"/>
        <v>#N/A</v>
      </c>
      <c r="P247" s="24" t="e">
        <f t="shared" ca="1" si="164"/>
        <v>#N/A</v>
      </c>
      <c r="Q247" s="24" t="e">
        <f t="shared" ca="1" si="164"/>
        <v>#N/A</v>
      </c>
      <c r="R247" s="24" t="e">
        <f t="shared" ca="1" si="164"/>
        <v>#N/A</v>
      </c>
      <c r="S247" s="11"/>
    </row>
    <row r="248" spans="1:19" ht="9" customHeight="1" x14ac:dyDescent="0.2">
      <c r="C248" s="25" t="str">
        <f t="shared" ref="C248:R248" ca="1" si="165">IF(ISNA(C255),"B","W")</f>
        <v>B</v>
      </c>
      <c r="D248" s="26" t="str">
        <f t="shared" ca="1" si="165"/>
        <v>B</v>
      </c>
      <c r="E248" s="26" t="str">
        <f t="shared" ca="1" si="165"/>
        <v>B</v>
      </c>
      <c r="F248" s="26" t="str">
        <f t="shared" ca="1" si="165"/>
        <v>B</v>
      </c>
      <c r="G248" s="26" t="str">
        <f t="shared" ca="1" si="165"/>
        <v>B</v>
      </c>
      <c r="H248" s="26" t="str">
        <f t="shared" ca="1" si="165"/>
        <v>B</v>
      </c>
      <c r="I248" s="26" t="str">
        <f t="shared" ca="1" si="165"/>
        <v>B</v>
      </c>
      <c r="J248" s="26" t="str">
        <f t="shared" ca="1" si="165"/>
        <v>B</v>
      </c>
      <c r="K248" s="26" t="str">
        <f t="shared" ca="1" si="165"/>
        <v>B</v>
      </c>
      <c r="L248" s="26" t="str">
        <f t="shared" ca="1" si="165"/>
        <v>B</v>
      </c>
      <c r="M248" s="26" t="str">
        <f t="shared" ca="1" si="165"/>
        <v>B</v>
      </c>
      <c r="N248" s="27" t="str">
        <f t="shared" ca="1" si="165"/>
        <v>B</v>
      </c>
      <c r="O248" s="27" t="str">
        <f t="shared" ca="1" si="165"/>
        <v>B</v>
      </c>
      <c r="P248" s="27" t="str">
        <f t="shared" ca="1" si="165"/>
        <v>B</v>
      </c>
      <c r="Q248" s="27" t="str">
        <f t="shared" ca="1" si="165"/>
        <v>B</v>
      </c>
      <c r="R248" s="27" t="str">
        <f t="shared" ca="1" si="165"/>
        <v>B</v>
      </c>
      <c r="S248" s="6"/>
    </row>
    <row r="249" spans="1:19" ht="15.75" thickBot="1" x14ac:dyDescent="0.25">
      <c r="B249" s="17" t="s">
        <v>113</v>
      </c>
      <c r="C249" s="28" t="e">
        <f ca="1">IF(ISNA(C255),C256,C255)</f>
        <v>#N/A</v>
      </c>
      <c r="D249" s="29" t="e">
        <f t="shared" ref="D249:R249" ca="1" si="166">IF(ISNA(D255),D256,D255)</f>
        <v>#N/A</v>
      </c>
      <c r="E249" s="29" t="e">
        <f t="shared" ca="1" si="166"/>
        <v>#N/A</v>
      </c>
      <c r="F249" s="29" t="e">
        <f t="shared" ca="1" si="166"/>
        <v>#N/A</v>
      </c>
      <c r="G249" s="29" t="e">
        <f t="shared" ca="1" si="166"/>
        <v>#N/A</v>
      </c>
      <c r="H249" s="29" t="e">
        <f t="shared" ca="1" si="166"/>
        <v>#N/A</v>
      </c>
      <c r="I249" s="29" t="e">
        <f t="shared" ca="1" si="166"/>
        <v>#N/A</v>
      </c>
      <c r="J249" s="29" t="e">
        <f t="shared" ca="1" si="166"/>
        <v>#N/A</v>
      </c>
      <c r="K249" s="29" t="e">
        <f t="shared" ca="1" si="166"/>
        <v>#N/A</v>
      </c>
      <c r="L249" s="29" t="e">
        <f t="shared" ca="1" si="166"/>
        <v>#N/A</v>
      </c>
      <c r="M249" s="29" t="e">
        <f t="shared" ca="1" si="166"/>
        <v>#N/A</v>
      </c>
      <c r="N249" s="30" t="e">
        <f t="shared" ca="1" si="166"/>
        <v>#N/A</v>
      </c>
      <c r="O249" s="30" t="e">
        <f t="shared" ca="1" si="166"/>
        <v>#N/A</v>
      </c>
      <c r="P249" s="30" t="e">
        <f t="shared" ca="1" si="166"/>
        <v>#N/A</v>
      </c>
      <c r="Q249" s="30" t="e">
        <f t="shared" ca="1" si="166"/>
        <v>#N/A</v>
      </c>
      <c r="R249" s="30" t="e">
        <f t="shared" ca="1" si="166"/>
        <v>#N/A</v>
      </c>
      <c r="S249" s="7"/>
    </row>
    <row r="250" spans="1:19" ht="15.75" customHeight="1" thickBot="1" x14ac:dyDescent="0.25">
      <c r="B250" s="17" t="s">
        <v>110</v>
      </c>
      <c r="C250" s="8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10"/>
      <c r="O250" s="10"/>
      <c r="P250" s="10"/>
      <c r="Q250" s="10"/>
      <c r="R250" s="10"/>
      <c r="S250" s="5"/>
    </row>
    <row r="251" spans="1:19" ht="15.75" hidden="1" customHeight="1" x14ac:dyDescent="0.2">
      <c r="B251" s="17">
        <v>1</v>
      </c>
      <c r="C251" s="1" t="e">
        <f ca="1">VLOOKUP(C243,OFFSET(Pairings!$D$2,($B251-1)*gamesPerRound,0,gamesPerRound,2),2,FALSE)</f>
        <v>#N/A</v>
      </c>
      <c r="D251" s="1" t="e">
        <f ca="1">VLOOKUP(D243,OFFSET(Pairings!$D$2,($B251-1)*gamesPerRound,0,gamesPerRound,2),2,FALSE)</f>
        <v>#N/A</v>
      </c>
      <c r="E251" s="1" t="e">
        <f ca="1">VLOOKUP(E243,OFFSET(Pairings!$D$2,($B251-1)*gamesPerRound,0,gamesPerRound,2),2,FALSE)</f>
        <v>#N/A</v>
      </c>
      <c r="F251" s="1" t="e">
        <f ca="1">VLOOKUP(F243,OFFSET(Pairings!$D$2,($B251-1)*gamesPerRound,0,gamesPerRound,2),2,FALSE)</f>
        <v>#N/A</v>
      </c>
      <c r="G251" s="1" t="e">
        <f ca="1">VLOOKUP(G243,OFFSET(Pairings!$D$2,($B251-1)*gamesPerRound,0,gamesPerRound,2),2,FALSE)</f>
        <v>#N/A</v>
      </c>
      <c r="H251" s="1" t="e">
        <f ca="1">VLOOKUP(H243,OFFSET(Pairings!$D$2,($B251-1)*gamesPerRound,0,gamesPerRound,2),2,FALSE)</f>
        <v>#N/A</v>
      </c>
      <c r="I251" s="1" t="e">
        <f ca="1">VLOOKUP(I243,OFFSET(Pairings!$D$2,($B251-1)*gamesPerRound,0,gamesPerRound,2),2,FALSE)</f>
        <v>#N/A</v>
      </c>
      <c r="J251" s="1" t="e">
        <f ca="1">VLOOKUP(J243,OFFSET(Pairings!$D$2,($B251-1)*gamesPerRound,0,gamesPerRound,2),2,FALSE)</f>
        <v>#N/A</v>
      </c>
      <c r="K251" s="1" t="e">
        <f ca="1">VLOOKUP(K243,OFFSET(Pairings!$D$2,($B251-1)*gamesPerRound,0,gamesPerRound,2),2,FALSE)</f>
        <v>#N/A</v>
      </c>
      <c r="L251" s="1" t="e">
        <f ca="1">VLOOKUP(L243,OFFSET(Pairings!$D$2,($B251-1)*gamesPerRound,0,gamesPerRound,2),2,FALSE)</f>
        <v>#N/A</v>
      </c>
      <c r="M251" s="1" t="e">
        <f ca="1">VLOOKUP(M243,OFFSET(Pairings!$D$2,($B251-1)*gamesPerRound,0,gamesPerRound,2),2,FALSE)</f>
        <v>#N/A</v>
      </c>
      <c r="N251" s="1" t="e">
        <f ca="1">VLOOKUP(N243,OFFSET(Pairings!$D$2,($B251-1)*gamesPerRound,0,gamesPerRound,2),2,FALSE)</f>
        <v>#N/A</v>
      </c>
      <c r="O251" s="1" t="e">
        <f ca="1">VLOOKUP(O243,OFFSET(Pairings!$D$2,($B251-1)*gamesPerRound,0,gamesPerRound,2),2,FALSE)</f>
        <v>#N/A</v>
      </c>
      <c r="P251" s="1" t="e">
        <f ca="1">VLOOKUP(P243,OFFSET(Pairings!$D$2,($B251-1)*gamesPerRound,0,gamesPerRound,2),2,FALSE)</f>
        <v>#N/A</v>
      </c>
      <c r="Q251" s="1" t="e">
        <f ca="1">VLOOKUP(Q243,OFFSET(Pairings!$D$2,($B251-1)*gamesPerRound,0,gamesPerRound,2),2,FALSE)</f>
        <v>#N/A</v>
      </c>
      <c r="R251" s="1" t="e">
        <f ca="1">VLOOKUP(R243,OFFSET(Pairings!$D$2,($B251-1)*gamesPerRound,0,gamesPerRound,2),2,FALSE)</f>
        <v>#N/A</v>
      </c>
    </row>
    <row r="252" spans="1:19" ht="15.75" hidden="1" customHeight="1" x14ac:dyDescent="0.2">
      <c r="B252" s="17">
        <v>1</v>
      </c>
      <c r="C252" s="1" t="e">
        <f ca="1">VLOOKUP(C243,OFFSET(Pairings!$E$2,($B252-1)*gamesPerRound,0,gamesPerRound,4),4,FALSE)</f>
        <v>#N/A</v>
      </c>
      <c r="D252" s="1" t="e">
        <f ca="1">VLOOKUP(D243,OFFSET(Pairings!$E$2,($B252-1)*gamesPerRound,0,gamesPerRound,4),4,FALSE)</f>
        <v>#N/A</v>
      </c>
      <c r="E252" s="1" t="e">
        <f ca="1">VLOOKUP(E243,OFFSET(Pairings!$E$2,($B252-1)*gamesPerRound,0,gamesPerRound,4),4,FALSE)</f>
        <v>#N/A</v>
      </c>
      <c r="F252" s="1" t="e">
        <f ca="1">VLOOKUP(F243,OFFSET(Pairings!$E$2,($B252-1)*gamesPerRound,0,gamesPerRound,4),4,FALSE)</f>
        <v>#N/A</v>
      </c>
      <c r="G252" s="1" t="e">
        <f ca="1">VLOOKUP(G243,OFFSET(Pairings!$E$2,($B252-1)*gamesPerRound,0,gamesPerRound,4),4,FALSE)</f>
        <v>#N/A</v>
      </c>
      <c r="H252" s="1" t="e">
        <f ca="1">VLOOKUP(H243,OFFSET(Pairings!$E$2,($B252-1)*gamesPerRound,0,gamesPerRound,4),4,FALSE)</f>
        <v>#N/A</v>
      </c>
      <c r="I252" s="1" t="e">
        <f ca="1">VLOOKUP(I243,OFFSET(Pairings!$E$2,($B252-1)*gamesPerRound,0,gamesPerRound,4),4,FALSE)</f>
        <v>#N/A</v>
      </c>
      <c r="J252" s="1" t="e">
        <f ca="1">VLOOKUP(J243,OFFSET(Pairings!$E$2,($B252-1)*gamesPerRound,0,gamesPerRound,4),4,FALSE)</f>
        <v>#N/A</v>
      </c>
      <c r="K252" s="1" t="e">
        <f ca="1">VLOOKUP(K243,OFFSET(Pairings!$E$2,($B252-1)*gamesPerRound,0,gamesPerRound,4),4,FALSE)</f>
        <v>#N/A</v>
      </c>
      <c r="L252" s="1" t="e">
        <f ca="1">VLOOKUP(L243,OFFSET(Pairings!$E$2,($B252-1)*gamesPerRound,0,gamesPerRound,4),4,FALSE)</f>
        <v>#N/A</v>
      </c>
      <c r="M252" s="1" t="e">
        <f ca="1">VLOOKUP(M243,OFFSET(Pairings!$E$2,($B252-1)*gamesPerRound,0,gamesPerRound,4),4,FALSE)</f>
        <v>#N/A</v>
      </c>
      <c r="N252" s="1" t="e">
        <f ca="1">VLOOKUP(N243,OFFSET(Pairings!$E$2,($B252-1)*gamesPerRound,0,gamesPerRound,4),4,FALSE)</f>
        <v>#N/A</v>
      </c>
      <c r="O252" s="1" t="e">
        <f ca="1">VLOOKUP(O243,OFFSET(Pairings!$E$2,($B252-1)*gamesPerRound,0,gamesPerRound,4),4,FALSE)</f>
        <v>#N/A</v>
      </c>
      <c r="P252" s="1" t="e">
        <f ca="1">VLOOKUP(P243,OFFSET(Pairings!$E$2,($B252-1)*gamesPerRound,0,gamesPerRound,4),4,FALSE)</f>
        <v>#N/A</v>
      </c>
      <c r="Q252" s="1" t="e">
        <f ca="1">VLOOKUP(Q243,OFFSET(Pairings!$E$2,($B252-1)*gamesPerRound,0,gamesPerRound,4),4,FALSE)</f>
        <v>#N/A</v>
      </c>
      <c r="R252" s="1" t="e">
        <f ca="1">VLOOKUP(R243,OFFSET(Pairings!$E$2,($B252-1)*gamesPerRound,0,gamesPerRound,4),4,FALSE)</f>
        <v>#N/A</v>
      </c>
    </row>
    <row r="253" spans="1:19" ht="15.75" hidden="1" customHeight="1" x14ac:dyDescent="0.2">
      <c r="B253" s="17">
        <v>2</v>
      </c>
      <c r="C253" s="1" t="e">
        <f ca="1">VLOOKUP(C243,OFFSET(Pairings!$D$2,($B253-1)*gamesPerRound,0,gamesPerRound,2),2,FALSE)</f>
        <v>#N/A</v>
      </c>
      <c r="D253" s="1" t="e">
        <f ca="1">VLOOKUP(D243,OFFSET(Pairings!$D$2,($B253-1)*gamesPerRound,0,gamesPerRound,2),2,FALSE)</f>
        <v>#N/A</v>
      </c>
      <c r="E253" s="1" t="e">
        <f ca="1">VLOOKUP(E243,OFFSET(Pairings!$D$2,($B253-1)*gamesPerRound,0,gamesPerRound,2),2,FALSE)</f>
        <v>#N/A</v>
      </c>
      <c r="F253" s="1" t="e">
        <f ca="1">VLOOKUP(F243,OFFSET(Pairings!$D$2,($B253-1)*gamesPerRound,0,gamesPerRound,2),2,FALSE)</f>
        <v>#N/A</v>
      </c>
      <c r="G253" s="1" t="e">
        <f ca="1">VLOOKUP(G243,OFFSET(Pairings!$D$2,($B253-1)*gamesPerRound,0,gamesPerRound,2),2,FALSE)</f>
        <v>#N/A</v>
      </c>
      <c r="H253" s="1" t="e">
        <f ca="1">VLOOKUP(H243,OFFSET(Pairings!$D$2,($B253-1)*gamesPerRound,0,gamesPerRound,2),2,FALSE)</f>
        <v>#N/A</v>
      </c>
      <c r="I253" s="1" t="e">
        <f ca="1">VLOOKUP(I243,OFFSET(Pairings!$D$2,($B253-1)*gamesPerRound,0,gamesPerRound,2),2,FALSE)</f>
        <v>#N/A</v>
      </c>
      <c r="J253" s="1" t="e">
        <f ca="1">VLOOKUP(J243,OFFSET(Pairings!$D$2,($B253-1)*gamesPerRound,0,gamesPerRound,2),2,FALSE)</f>
        <v>#N/A</v>
      </c>
      <c r="K253" s="1" t="e">
        <f ca="1">VLOOKUP(K243,OFFSET(Pairings!$D$2,($B253-1)*gamesPerRound,0,gamesPerRound,2),2,FALSE)</f>
        <v>#N/A</v>
      </c>
      <c r="L253" s="1" t="e">
        <f ca="1">VLOOKUP(L243,OFFSET(Pairings!$D$2,($B253-1)*gamesPerRound,0,gamesPerRound,2),2,FALSE)</f>
        <v>#N/A</v>
      </c>
      <c r="M253" s="1" t="e">
        <f ca="1">VLOOKUP(M243,OFFSET(Pairings!$D$2,($B253-1)*gamesPerRound,0,gamesPerRound,2),2,FALSE)</f>
        <v>#N/A</v>
      </c>
      <c r="N253" s="1" t="e">
        <f ca="1">VLOOKUP(N243,OFFSET(Pairings!$D$2,($B253-1)*gamesPerRound,0,gamesPerRound,2),2,FALSE)</f>
        <v>#N/A</v>
      </c>
      <c r="O253" s="1" t="e">
        <f ca="1">VLOOKUP(O243,OFFSET(Pairings!$D$2,($B253-1)*gamesPerRound,0,gamesPerRound,2),2,FALSE)</f>
        <v>#N/A</v>
      </c>
      <c r="P253" s="1" t="e">
        <f ca="1">VLOOKUP(P243,OFFSET(Pairings!$D$2,($B253-1)*gamesPerRound,0,gamesPerRound,2),2,FALSE)</f>
        <v>#N/A</v>
      </c>
      <c r="Q253" s="1" t="e">
        <f ca="1">VLOOKUP(Q243,OFFSET(Pairings!$D$2,($B253-1)*gamesPerRound,0,gamesPerRound,2),2,FALSE)</f>
        <v>#N/A</v>
      </c>
      <c r="R253" s="1" t="e">
        <f ca="1">VLOOKUP(R243,OFFSET(Pairings!$D$2,($B253-1)*gamesPerRound,0,gamesPerRound,2),2,FALSE)</f>
        <v>#N/A</v>
      </c>
    </row>
    <row r="254" spans="1:19" ht="15.75" hidden="1" customHeight="1" x14ac:dyDescent="0.2">
      <c r="B254" s="17">
        <v>2</v>
      </c>
      <c r="C254" s="1" t="e">
        <f ca="1">VLOOKUP(C243,OFFSET(Pairings!$E$2,($B254-1)*gamesPerRound,0,gamesPerRound,4),4,FALSE)</f>
        <v>#N/A</v>
      </c>
      <c r="D254" s="1" t="e">
        <f ca="1">VLOOKUP(D243,OFFSET(Pairings!$E$2,($B254-1)*gamesPerRound,0,gamesPerRound,4),4,FALSE)</f>
        <v>#N/A</v>
      </c>
      <c r="E254" s="1" t="e">
        <f ca="1">VLOOKUP(E243,OFFSET(Pairings!$E$2,($B254-1)*gamesPerRound,0,gamesPerRound,4),4,FALSE)</f>
        <v>#N/A</v>
      </c>
      <c r="F254" s="1" t="e">
        <f ca="1">VLOOKUP(F243,OFFSET(Pairings!$E$2,($B254-1)*gamesPerRound,0,gamesPerRound,4),4,FALSE)</f>
        <v>#N/A</v>
      </c>
      <c r="G254" s="1" t="e">
        <f ca="1">VLOOKUP(G243,OFFSET(Pairings!$E$2,($B254-1)*gamesPerRound,0,gamesPerRound,4),4,FALSE)</f>
        <v>#N/A</v>
      </c>
      <c r="H254" s="1" t="e">
        <f ca="1">VLOOKUP(H243,OFFSET(Pairings!$E$2,($B254-1)*gamesPerRound,0,gamesPerRound,4),4,FALSE)</f>
        <v>#N/A</v>
      </c>
      <c r="I254" s="1" t="e">
        <f ca="1">VLOOKUP(I243,OFFSET(Pairings!$E$2,($B254-1)*gamesPerRound,0,gamesPerRound,4),4,FALSE)</f>
        <v>#N/A</v>
      </c>
      <c r="J254" s="1" t="e">
        <f ca="1">VLOOKUP(J243,OFFSET(Pairings!$E$2,($B254-1)*gamesPerRound,0,gamesPerRound,4),4,FALSE)</f>
        <v>#N/A</v>
      </c>
      <c r="K254" s="1" t="e">
        <f ca="1">VLOOKUP(K243,OFFSET(Pairings!$E$2,($B254-1)*gamesPerRound,0,gamesPerRound,4),4,FALSE)</f>
        <v>#N/A</v>
      </c>
      <c r="L254" s="1" t="e">
        <f ca="1">VLOOKUP(L243,OFFSET(Pairings!$E$2,($B254-1)*gamesPerRound,0,gamesPerRound,4),4,FALSE)</f>
        <v>#N/A</v>
      </c>
      <c r="M254" s="1" t="e">
        <f ca="1">VLOOKUP(M243,OFFSET(Pairings!$E$2,($B254-1)*gamesPerRound,0,gamesPerRound,4),4,FALSE)</f>
        <v>#N/A</v>
      </c>
      <c r="N254" s="1" t="e">
        <f ca="1">VLOOKUP(N243,OFFSET(Pairings!$E$2,($B254-1)*gamesPerRound,0,gamesPerRound,4),4,FALSE)</f>
        <v>#N/A</v>
      </c>
      <c r="O254" s="1" t="e">
        <f ca="1">VLOOKUP(O243,OFFSET(Pairings!$E$2,($B254-1)*gamesPerRound,0,gamesPerRound,4),4,FALSE)</f>
        <v>#N/A</v>
      </c>
      <c r="P254" s="1" t="e">
        <f ca="1">VLOOKUP(P243,OFFSET(Pairings!$E$2,($B254-1)*gamesPerRound,0,gamesPerRound,4),4,FALSE)</f>
        <v>#N/A</v>
      </c>
      <c r="Q254" s="1" t="e">
        <f ca="1">VLOOKUP(Q243,OFFSET(Pairings!$E$2,($B254-1)*gamesPerRound,0,gamesPerRound,4),4,FALSE)</f>
        <v>#N/A</v>
      </c>
      <c r="R254" s="1" t="e">
        <f ca="1">VLOOKUP(R243,OFFSET(Pairings!$E$2,($B254-1)*gamesPerRound,0,gamesPerRound,4),4,FALSE)</f>
        <v>#N/A</v>
      </c>
    </row>
    <row r="255" spans="1:19" ht="15.6" hidden="1" customHeight="1" x14ac:dyDescent="0.2">
      <c r="B255" s="17">
        <v>3</v>
      </c>
      <c r="C255" s="1" t="e">
        <f ca="1">VLOOKUP(C243,OFFSET(Pairings!$D$2,($B255-1)*gamesPerRound,0,gamesPerRound,2),2,FALSE)</f>
        <v>#N/A</v>
      </c>
      <c r="D255" s="1" t="e">
        <f ca="1">VLOOKUP(D243,OFFSET(Pairings!$D$2,($B255-1)*gamesPerRound,0,gamesPerRound,2),2,FALSE)</f>
        <v>#N/A</v>
      </c>
      <c r="E255" s="1" t="e">
        <f ca="1">VLOOKUP(E243,OFFSET(Pairings!$D$2,($B255-1)*gamesPerRound,0,gamesPerRound,2),2,FALSE)</f>
        <v>#N/A</v>
      </c>
      <c r="F255" s="1" t="e">
        <f ca="1">VLOOKUP(F243,OFFSET(Pairings!$D$2,($B255-1)*gamesPerRound,0,gamesPerRound,2),2,FALSE)</f>
        <v>#N/A</v>
      </c>
      <c r="G255" s="1" t="e">
        <f ca="1">VLOOKUP(G243,OFFSET(Pairings!$D$2,($B255-1)*gamesPerRound,0,gamesPerRound,2),2,FALSE)</f>
        <v>#N/A</v>
      </c>
      <c r="H255" s="1" t="e">
        <f ca="1">VLOOKUP(H243,OFFSET(Pairings!$D$2,($B255-1)*gamesPerRound,0,gamesPerRound,2),2,FALSE)</f>
        <v>#N/A</v>
      </c>
      <c r="I255" s="1" t="e">
        <f ca="1">VLOOKUP(I243,OFFSET(Pairings!$D$2,($B255-1)*gamesPerRound,0,gamesPerRound,2),2,FALSE)</f>
        <v>#N/A</v>
      </c>
      <c r="J255" s="1" t="e">
        <f ca="1">VLOOKUP(J243,OFFSET(Pairings!$D$2,($B255-1)*gamesPerRound,0,gamesPerRound,2),2,FALSE)</f>
        <v>#N/A</v>
      </c>
      <c r="K255" s="1" t="e">
        <f ca="1">VLOOKUP(K243,OFFSET(Pairings!$D$2,($B255-1)*gamesPerRound,0,gamesPerRound,2),2,FALSE)</f>
        <v>#N/A</v>
      </c>
      <c r="L255" s="1" t="e">
        <f ca="1">VLOOKUP(L243,OFFSET(Pairings!$D$2,($B255-1)*gamesPerRound,0,gamesPerRound,2),2,FALSE)</f>
        <v>#N/A</v>
      </c>
      <c r="M255" s="1" t="e">
        <f ca="1">VLOOKUP(M243,OFFSET(Pairings!$D$2,($B255-1)*gamesPerRound,0,gamesPerRound,2),2,FALSE)</f>
        <v>#N/A</v>
      </c>
      <c r="N255" s="1" t="e">
        <f ca="1">VLOOKUP(N243,OFFSET(Pairings!$D$2,($B255-1)*gamesPerRound,0,gamesPerRound,2),2,FALSE)</f>
        <v>#N/A</v>
      </c>
      <c r="O255" s="1" t="e">
        <f ca="1">VLOOKUP(O243,OFFSET(Pairings!$D$2,($B255-1)*gamesPerRound,0,gamesPerRound,2),2,FALSE)</f>
        <v>#N/A</v>
      </c>
      <c r="P255" s="1" t="e">
        <f ca="1">VLOOKUP(P243,OFFSET(Pairings!$D$2,($B255-1)*gamesPerRound,0,gamesPerRound,2),2,FALSE)</f>
        <v>#N/A</v>
      </c>
      <c r="Q255" s="1" t="e">
        <f ca="1">VLOOKUP(Q243,OFFSET(Pairings!$D$2,($B255-1)*gamesPerRound,0,gamesPerRound,2),2,FALSE)</f>
        <v>#N/A</v>
      </c>
      <c r="R255" s="1" t="e">
        <f ca="1">VLOOKUP(R243,OFFSET(Pairings!$D$2,($B255-1)*gamesPerRound,0,gamesPerRound,2),2,FALSE)</f>
        <v>#N/A</v>
      </c>
    </row>
    <row r="256" spans="1:19" ht="15.6" hidden="1" customHeight="1" x14ac:dyDescent="0.2">
      <c r="B256" s="17">
        <v>3</v>
      </c>
      <c r="C256" s="1" t="e">
        <f ca="1">VLOOKUP(C243,OFFSET(Pairings!$E$2,($B256-1)*gamesPerRound,0,gamesPerRound,4),4,FALSE)</f>
        <v>#N/A</v>
      </c>
      <c r="D256" s="1" t="e">
        <f ca="1">VLOOKUP(D243,OFFSET(Pairings!$E$2,($B256-1)*gamesPerRound,0,gamesPerRound,4),4,FALSE)</f>
        <v>#N/A</v>
      </c>
      <c r="E256" s="1" t="e">
        <f ca="1">VLOOKUP(E243,OFFSET(Pairings!$E$2,($B256-1)*gamesPerRound,0,gamesPerRound,4),4,FALSE)</f>
        <v>#N/A</v>
      </c>
      <c r="F256" s="1" t="e">
        <f ca="1">VLOOKUP(F243,OFFSET(Pairings!$E$2,($B256-1)*gamesPerRound,0,gamesPerRound,4),4,FALSE)</f>
        <v>#N/A</v>
      </c>
      <c r="G256" s="1" t="e">
        <f ca="1">VLOOKUP(G243,OFFSET(Pairings!$E$2,($B256-1)*gamesPerRound,0,gamesPerRound,4),4,FALSE)</f>
        <v>#N/A</v>
      </c>
      <c r="H256" s="1" t="e">
        <f ca="1">VLOOKUP(H243,OFFSET(Pairings!$E$2,($B256-1)*gamesPerRound,0,gamesPerRound,4),4,FALSE)</f>
        <v>#N/A</v>
      </c>
      <c r="I256" s="1" t="e">
        <f ca="1">VLOOKUP(I243,OFFSET(Pairings!$E$2,($B256-1)*gamesPerRound,0,gamesPerRound,4),4,FALSE)</f>
        <v>#N/A</v>
      </c>
      <c r="J256" s="1" t="e">
        <f ca="1">VLOOKUP(J243,OFFSET(Pairings!$E$2,($B256-1)*gamesPerRound,0,gamesPerRound,4),4,FALSE)</f>
        <v>#N/A</v>
      </c>
      <c r="K256" s="1" t="e">
        <f ca="1">VLOOKUP(K243,OFFSET(Pairings!$E$2,($B256-1)*gamesPerRound,0,gamesPerRound,4),4,FALSE)</f>
        <v>#N/A</v>
      </c>
      <c r="L256" s="1" t="e">
        <f ca="1">VLOOKUP(L243,OFFSET(Pairings!$E$2,($B256-1)*gamesPerRound,0,gamesPerRound,4),4,FALSE)</f>
        <v>#N/A</v>
      </c>
      <c r="M256" s="1" t="e">
        <f ca="1">VLOOKUP(M243,OFFSET(Pairings!$E$2,($B256-1)*gamesPerRound,0,gamesPerRound,4),4,FALSE)</f>
        <v>#N/A</v>
      </c>
      <c r="N256" s="1" t="e">
        <f ca="1">VLOOKUP(N243,OFFSET(Pairings!$E$2,($B256-1)*gamesPerRound,0,gamesPerRound,4),4,FALSE)</f>
        <v>#N/A</v>
      </c>
      <c r="O256" s="1" t="e">
        <f ca="1">VLOOKUP(O243,OFFSET(Pairings!$E$2,($B256-1)*gamesPerRound,0,gamesPerRound,4),4,FALSE)</f>
        <v>#N/A</v>
      </c>
      <c r="P256" s="1" t="e">
        <f ca="1">VLOOKUP(P243,OFFSET(Pairings!$E$2,($B256-1)*gamesPerRound,0,gamesPerRound,4),4,FALSE)</f>
        <v>#N/A</v>
      </c>
      <c r="Q256" s="1" t="e">
        <f ca="1">VLOOKUP(Q243,OFFSET(Pairings!$E$2,($B256-1)*gamesPerRound,0,gamesPerRound,4),4,FALSE)</f>
        <v>#N/A</v>
      </c>
      <c r="R256" s="1" t="e">
        <f ca="1">VLOOKUP(R243,OFFSET(Pairings!$E$2,($B256-1)*gamesPerRound,0,gamesPerRound,4),4,FALSE)</f>
        <v>#N/A</v>
      </c>
    </row>
    <row r="257" spans="1:19" ht="15.75" thickBot="1" x14ac:dyDescent="0.25"/>
    <row r="258" spans="1:19" s="12" customFormat="1" ht="15.75" thickBot="1" x14ac:dyDescent="0.25">
      <c r="A258" s="12" t="s">
        <v>308</v>
      </c>
      <c r="B258" s="38">
        <f>VLOOKUP(A258,TeamLookup,2,FALSE)</f>
        <v>0</v>
      </c>
      <c r="C258" s="13" t="str">
        <f>$A258&amp;"."&amp;TEXT(C$1,"00")</f>
        <v>R.01</v>
      </c>
      <c r="D258" s="14" t="str">
        <f t="shared" ref="D258:R258" si="167">$A258&amp;"."&amp;TEXT(D$1,"00")</f>
        <v>R.02</v>
      </c>
      <c r="E258" s="14" t="str">
        <f t="shared" si="167"/>
        <v>R.03</v>
      </c>
      <c r="F258" s="14" t="str">
        <f t="shared" si="167"/>
        <v>R.04</v>
      </c>
      <c r="G258" s="14" t="str">
        <f t="shared" si="167"/>
        <v>R.05</v>
      </c>
      <c r="H258" s="14" t="str">
        <f t="shared" si="167"/>
        <v>R.06</v>
      </c>
      <c r="I258" s="14" t="str">
        <f t="shared" si="167"/>
        <v>R.07</v>
      </c>
      <c r="J258" s="14" t="str">
        <f t="shared" si="167"/>
        <v>R.08</v>
      </c>
      <c r="K258" s="14" t="str">
        <f t="shared" si="167"/>
        <v>R.09</v>
      </c>
      <c r="L258" s="14" t="str">
        <f t="shared" si="167"/>
        <v>R.10</v>
      </c>
      <c r="M258" s="14" t="str">
        <f t="shared" si="167"/>
        <v>R.11</v>
      </c>
      <c r="N258" s="15" t="str">
        <f t="shared" si="167"/>
        <v>R.12</v>
      </c>
      <c r="O258" s="15" t="str">
        <f t="shared" si="167"/>
        <v>R.13</v>
      </c>
      <c r="P258" s="15" t="str">
        <f t="shared" si="167"/>
        <v>R.14</v>
      </c>
      <c r="Q258" s="15" t="str">
        <f t="shared" si="167"/>
        <v>R.15</v>
      </c>
      <c r="R258" s="15" t="str">
        <f t="shared" si="167"/>
        <v>R.16</v>
      </c>
      <c r="S258" s="16" t="s">
        <v>110</v>
      </c>
    </row>
    <row r="259" spans="1:19" ht="9" customHeight="1" x14ac:dyDescent="0.2">
      <c r="C259" s="19" t="str">
        <f t="shared" ref="C259:R259" ca="1" si="168">IF(ISNA(C266),"B","W")</f>
        <v>B</v>
      </c>
      <c r="D259" s="20" t="str">
        <f t="shared" ca="1" si="168"/>
        <v>B</v>
      </c>
      <c r="E259" s="20" t="str">
        <f t="shared" ca="1" si="168"/>
        <v>B</v>
      </c>
      <c r="F259" s="20" t="str">
        <f t="shared" ca="1" si="168"/>
        <v>B</v>
      </c>
      <c r="G259" s="20" t="str">
        <f t="shared" ca="1" si="168"/>
        <v>B</v>
      </c>
      <c r="H259" s="20" t="str">
        <f t="shared" ca="1" si="168"/>
        <v>B</v>
      </c>
      <c r="I259" s="20" t="str">
        <f t="shared" ca="1" si="168"/>
        <v>B</v>
      </c>
      <c r="J259" s="20" t="str">
        <f t="shared" ca="1" si="168"/>
        <v>B</v>
      </c>
      <c r="K259" s="20" t="str">
        <f t="shared" ca="1" si="168"/>
        <v>B</v>
      </c>
      <c r="L259" s="20" t="str">
        <f t="shared" ca="1" si="168"/>
        <v>B</v>
      </c>
      <c r="M259" s="20" t="str">
        <f t="shared" ca="1" si="168"/>
        <v>B</v>
      </c>
      <c r="N259" s="21" t="str">
        <f t="shared" ca="1" si="168"/>
        <v>B</v>
      </c>
      <c r="O259" s="21" t="str">
        <f t="shared" ca="1" si="168"/>
        <v>B</v>
      </c>
      <c r="P259" s="21" t="str">
        <f t="shared" ca="1" si="168"/>
        <v>B</v>
      </c>
      <c r="Q259" s="21" t="str">
        <f t="shared" ca="1" si="168"/>
        <v>B</v>
      </c>
      <c r="R259" s="21" t="str">
        <f t="shared" ca="1" si="168"/>
        <v>B</v>
      </c>
      <c r="S259" s="6"/>
    </row>
    <row r="260" spans="1:19" x14ac:dyDescent="0.2">
      <c r="B260" s="17" t="s">
        <v>111</v>
      </c>
      <c r="C260" s="22" t="e">
        <f ca="1">IF(ISNA(C266),C267,C266)</f>
        <v>#N/A</v>
      </c>
      <c r="D260" s="23" t="e">
        <f t="shared" ref="D260:R260" ca="1" si="169">IF(ISNA(D266),D267,D266)</f>
        <v>#N/A</v>
      </c>
      <c r="E260" s="23" t="e">
        <f t="shared" ca="1" si="169"/>
        <v>#N/A</v>
      </c>
      <c r="F260" s="23" t="e">
        <f t="shared" ca="1" si="169"/>
        <v>#N/A</v>
      </c>
      <c r="G260" s="23" t="e">
        <f t="shared" ca="1" si="169"/>
        <v>#N/A</v>
      </c>
      <c r="H260" s="23" t="e">
        <f t="shared" ca="1" si="169"/>
        <v>#N/A</v>
      </c>
      <c r="I260" s="23" t="e">
        <f t="shared" ca="1" si="169"/>
        <v>#N/A</v>
      </c>
      <c r="J260" s="23" t="e">
        <f t="shared" ca="1" si="169"/>
        <v>#N/A</v>
      </c>
      <c r="K260" s="23" t="e">
        <f t="shared" ca="1" si="169"/>
        <v>#N/A</v>
      </c>
      <c r="L260" s="23" t="e">
        <f t="shared" ca="1" si="169"/>
        <v>#N/A</v>
      </c>
      <c r="M260" s="23" t="e">
        <f t="shared" ca="1" si="169"/>
        <v>#N/A</v>
      </c>
      <c r="N260" s="24" t="e">
        <f t="shared" ca="1" si="169"/>
        <v>#N/A</v>
      </c>
      <c r="O260" s="24" t="e">
        <f t="shared" ca="1" si="169"/>
        <v>#N/A</v>
      </c>
      <c r="P260" s="24" t="e">
        <f t="shared" ca="1" si="169"/>
        <v>#N/A</v>
      </c>
      <c r="Q260" s="24" t="e">
        <f t="shared" ca="1" si="169"/>
        <v>#N/A</v>
      </c>
      <c r="R260" s="24" t="e">
        <f t="shared" ca="1" si="169"/>
        <v>#N/A</v>
      </c>
      <c r="S260" s="11"/>
    </row>
    <row r="261" spans="1:19" ht="9" customHeight="1" x14ac:dyDescent="0.2">
      <c r="C261" s="25" t="str">
        <f t="shared" ref="C261:R261" ca="1" si="170">IF(ISNA(C268),"B","W")</f>
        <v>B</v>
      </c>
      <c r="D261" s="26" t="str">
        <f t="shared" ca="1" si="170"/>
        <v>B</v>
      </c>
      <c r="E261" s="26" t="str">
        <f t="shared" ca="1" si="170"/>
        <v>B</v>
      </c>
      <c r="F261" s="26" t="str">
        <f t="shared" ca="1" si="170"/>
        <v>B</v>
      </c>
      <c r="G261" s="26" t="str">
        <f t="shared" ca="1" si="170"/>
        <v>B</v>
      </c>
      <c r="H261" s="26" t="str">
        <f t="shared" ca="1" si="170"/>
        <v>B</v>
      </c>
      <c r="I261" s="26" t="str">
        <f t="shared" ca="1" si="170"/>
        <v>B</v>
      </c>
      <c r="J261" s="26" t="str">
        <f t="shared" ca="1" si="170"/>
        <v>B</v>
      </c>
      <c r="K261" s="26" t="str">
        <f t="shared" ca="1" si="170"/>
        <v>B</v>
      </c>
      <c r="L261" s="26" t="str">
        <f t="shared" ca="1" si="170"/>
        <v>B</v>
      </c>
      <c r="M261" s="26" t="str">
        <f t="shared" ca="1" si="170"/>
        <v>B</v>
      </c>
      <c r="N261" s="27" t="str">
        <f t="shared" ca="1" si="170"/>
        <v>B</v>
      </c>
      <c r="O261" s="27" t="str">
        <f t="shared" ca="1" si="170"/>
        <v>B</v>
      </c>
      <c r="P261" s="27" t="str">
        <f t="shared" ca="1" si="170"/>
        <v>B</v>
      </c>
      <c r="Q261" s="27" t="str">
        <f t="shared" ca="1" si="170"/>
        <v>B</v>
      </c>
      <c r="R261" s="27" t="str">
        <f t="shared" ca="1" si="170"/>
        <v>B</v>
      </c>
      <c r="S261" s="6"/>
    </row>
    <row r="262" spans="1:19" x14ac:dyDescent="0.2">
      <c r="B262" s="17" t="s">
        <v>112</v>
      </c>
      <c r="C262" s="22" t="e">
        <f ca="1">IF(ISNA(C268),C269,C268)</f>
        <v>#N/A</v>
      </c>
      <c r="D262" s="23" t="e">
        <f t="shared" ref="D262:R262" ca="1" si="171">IF(ISNA(D268),D269,D268)</f>
        <v>#N/A</v>
      </c>
      <c r="E262" s="23" t="e">
        <f t="shared" ca="1" si="171"/>
        <v>#N/A</v>
      </c>
      <c r="F262" s="23" t="e">
        <f t="shared" ca="1" si="171"/>
        <v>#N/A</v>
      </c>
      <c r="G262" s="23" t="e">
        <f t="shared" ca="1" si="171"/>
        <v>#N/A</v>
      </c>
      <c r="H262" s="23" t="e">
        <f t="shared" ca="1" si="171"/>
        <v>#N/A</v>
      </c>
      <c r="I262" s="23" t="e">
        <f t="shared" ca="1" si="171"/>
        <v>#N/A</v>
      </c>
      <c r="J262" s="23" t="e">
        <f t="shared" ca="1" si="171"/>
        <v>#N/A</v>
      </c>
      <c r="K262" s="23" t="e">
        <f t="shared" ca="1" si="171"/>
        <v>#N/A</v>
      </c>
      <c r="L262" s="23" t="e">
        <f t="shared" ca="1" si="171"/>
        <v>#N/A</v>
      </c>
      <c r="M262" s="23" t="e">
        <f t="shared" ca="1" si="171"/>
        <v>#N/A</v>
      </c>
      <c r="N262" s="24" t="e">
        <f t="shared" ca="1" si="171"/>
        <v>#N/A</v>
      </c>
      <c r="O262" s="24" t="e">
        <f t="shared" ca="1" si="171"/>
        <v>#N/A</v>
      </c>
      <c r="P262" s="24" t="e">
        <f t="shared" ca="1" si="171"/>
        <v>#N/A</v>
      </c>
      <c r="Q262" s="24" t="e">
        <f t="shared" ca="1" si="171"/>
        <v>#N/A</v>
      </c>
      <c r="R262" s="24" t="e">
        <f t="shared" ca="1" si="171"/>
        <v>#N/A</v>
      </c>
      <c r="S262" s="11"/>
    </row>
    <row r="263" spans="1:19" ht="9" customHeight="1" x14ac:dyDescent="0.2">
      <c r="C263" s="25" t="str">
        <f t="shared" ref="C263:R263" ca="1" si="172">IF(ISNA(C270),"B","W")</f>
        <v>B</v>
      </c>
      <c r="D263" s="26" t="str">
        <f t="shared" ca="1" si="172"/>
        <v>B</v>
      </c>
      <c r="E263" s="26" t="str">
        <f t="shared" ca="1" si="172"/>
        <v>B</v>
      </c>
      <c r="F263" s="26" t="str">
        <f t="shared" ca="1" si="172"/>
        <v>B</v>
      </c>
      <c r="G263" s="26" t="str">
        <f t="shared" ca="1" si="172"/>
        <v>B</v>
      </c>
      <c r="H263" s="26" t="str">
        <f t="shared" ca="1" si="172"/>
        <v>B</v>
      </c>
      <c r="I263" s="26" t="str">
        <f t="shared" ca="1" si="172"/>
        <v>B</v>
      </c>
      <c r="J263" s="26" t="str">
        <f t="shared" ca="1" si="172"/>
        <v>B</v>
      </c>
      <c r="K263" s="26" t="str">
        <f t="shared" ca="1" si="172"/>
        <v>B</v>
      </c>
      <c r="L263" s="26" t="str">
        <f t="shared" ca="1" si="172"/>
        <v>B</v>
      </c>
      <c r="M263" s="26" t="str">
        <f t="shared" ca="1" si="172"/>
        <v>B</v>
      </c>
      <c r="N263" s="27" t="str">
        <f t="shared" ca="1" si="172"/>
        <v>B</v>
      </c>
      <c r="O263" s="27" t="str">
        <f t="shared" ca="1" si="172"/>
        <v>B</v>
      </c>
      <c r="P263" s="27" t="str">
        <f t="shared" ca="1" si="172"/>
        <v>B</v>
      </c>
      <c r="Q263" s="27" t="str">
        <f t="shared" ca="1" si="172"/>
        <v>B</v>
      </c>
      <c r="R263" s="27" t="str">
        <f t="shared" ca="1" si="172"/>
        <v>B</v>
      </c>
      <c r="S263" s="6"/>
    </row>
    <row r="264" spans="1:19" ht="15.75" thickBot="1" x14ac:dyDescent="0.25">
      <c r="B264" s="17" t="s">
        <v>113</v>
      </c>
      <c r="C264" s="28" t="e">
        <f ca="1">IF(ISNA(C270),C271,C270)</f>
        <v>#N/A</v>
      </c>
      <c r="D264" s="29" t="e">
        <f t="shared" ref="D264:R264" ca="1" si="173">IF(ISNA(D270),D271,D270)</f>
        <v>#N/A</v>
      </c>
      <c r="E264" s="29" t="e">
        <f t="shared" ca="1" si="173"/>
        <v>#N/A</v>
      </c>
      <c r="F264" s="29" t="e">
        <f t="shared" ca="1" si="173"/>
        <v>#N/A</v>
      </c>
      <c r="G264" s="29" t="e">
        <f t="shared" ca="1" si="173"/>
        <v>#N/A</v>
      </c>
      <c r="H264" s="29" t="e">
        <f t="shared" ca="1" si="173"/>
        <v>#N/A</v>
      </c>
      <c r="I264" s="29" t="e">
        <f t="shared" ca="1" si="173"/>
        <v>#N/A</v>
      </c>
      <c r="J264" s="29" t="e">
        <f t="shared" ca="1" si="173"/>
        <v>#N/A</v>
      </c>
      <c r="K264" s="29" t="e">
        <f t="shared" ca="1" si="173"/>
        <v>#N/A</v>
      </c>
      <c r="L264" s="29" t="e">
        <f t="shared" ca="1" si="173"/>
        <v>#N/A</v>
      </c>
      <c r="M264" s="29" t="e">
        <f t="shared" ca="1" si="173"/>
        <v>#N/A</v>
      </c>
      <c r="N264" s="30" t="e">
        <f t="shared" ca="1" si="173"/>
        <v>#N/A</v>
      </c>
      <c r="O264" s="30" t="e">
        <f t="shared" ca="1" si="173"/>
        <v>#N/A</v>
      </c>
      <c r="P264" s="30" t="e">
        <f t="shared" ca="1" si="173"/>
        <v>#N/A</v>
      </c>
      <c r="Q264" s="30" t="e">
        <f t="shared" ca="1" si="173"/>
        <v>#N/A</v>
      </c>
      <c r="R264" s="30" t="e">
        <f t="shared" ca="1" si="173"/>
        <v>#N/A</v>
      </c>
      <c r="S264" s="7"/>
    </row>
    <row r="265" spans="1:19" ht="15.75" customHeight="1" thickBot="1" x14ac:dyDescent="0.25">
      <c r="B265" s="17" t="s">
        <v>110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10"/>
      <c r="O265" s="10"/>
      <c r="P265" s="10"/>
      <c r="Q265" s="10"/>
      <c r="R265" s="10"/>
      <c r="S265" s="5"/>
    </row>
    <row r="266" spans="1:19" ht="15.75" hidden="1" customHeight="1" x14ac:dyDescent="0.2">
      <c r="B266" s="17">
        <v>1</v>
      </c>
      <c r="C266" s="1" t="e">
        <f ca="1">VLOOKUP(C258,OFFSET(Pairings!$D$2,($B266-1)*gamesPerRound,0,gamesPerRound,2),2,FALSE)</f>
        <v>#N/A</v>
      </c>
      <c r="D266" s="1" t="e">
        <f ca="1">VLOOKUP(D258,OFFSET(Pairings!$D$2,($B266-1)*gamesPerRound,0,gamesPerRound,2),2,FALSE)</f>
        <v>#N/A</v>
      </c>
      <c r="E266" s="1" t="e">
        <f ca="1">VLOOKUP(E258,OFFSET(Pairings!$D$2,($B266-1)*gamesPerRound,0,gamesPerRound,2),2,FALSE)</f>
        <v>#N/A</v>
      </c>
      <c r="F266" s="1" t="e">
        <f ca="1">VLOOKUP(F258,OFFSET(Pairings!$D$2,($B266-1)*gamesPerRound,0,gamesPerRound,2),2,FALSE)</f>
        <v>#N/A</v>
      </c>
      <c r="G266" s="1" t="e">
        <f ca="1">VLOOKUP(G258,OFFSET(Pairings!$D$2,($B266-1)*gamesPerRound,0,gamesPerRound,2),2,FALSE)</f>
        <v>#N/A</v>
      </c>
      <c r="H266" s="1" t="e">
        <f ca="1">VLOOKUP(H258,OFFSET(Pairings!$D$2,($B266-1)*gamesPerRound,0,gamesPerRound,2),2,FALSE)</f>
        <v>#N/A</v>
      </c>
      <c r="I266" s="1" t="e">
        <f ca="1">VLOOKUP(I258,OFFSET(Pairings!$D$2,($B266-1)*gamesPerRound,0,gamesPerRound,2),2,FALSE)</f>
        <v>#N/A</v>
      </c>
      <c r="J266" s="1" t="e">
        <f ca="1">VLOOKUP(J258,OFFSET(Pairings!$D$2,($B266-1)*gamesPerRound,0,gamesPerRound,2),2,FALSE)</f>
        <v>#N/A</v>
      </c>
      <c r="K266" s="1" t="e">
        <f ca="1">VLOOKUP(K258,OFFSET(Pairings!$D$2,($B266-1)*gamesPerRound,0,gamesPerRound,2),2,FALSE)</f>
        <v>#N/A</v>
      </c>
      <c r="L266" s="1" t="e">
        <f ca="1">VLOOKUP(L258,OFFSET(Pairings!$D$2,($B266-1)*gamesPerRound,0,gamesPerRound,2),2,FALSE)</f>
        <v>#N/A</v>
      </c>
      <c r="M266" s="1" t="e">
        <f ca="1">VLOOKUP(M258,OFFSET(Pairings!$D$2,($B266-1)*gamesPerRound,0,gamesPerRound,2),2,FALSE)</f>
        <v>#N/A</v>
      </c>
      <c r="N266" s="1" t="e">
        <f ca="1">VLOOKUP(N258,OFFSET(Pairings!$D$2,($B266-1)*gamesPerRound,0,gamesPerRound,2),2,FALSE)</f>
        <v>#N/A</v>
      </c>
      <c r="O266" s="1" t="e">
        <f ca="1">VLOOKUP(O258,OFFSET(Pairings!$D$2,($B266-1)*gamesPerRound,0,gamesPerRound,2),2,FALSE)</f>
        <v>#N/A</v>
      </c>
      <c r="P266" s="1" t="e">
        <f ca="1">VLOOKUP(P258,OFFSET(Pairings!$D$2,($B266-1)*gamesPerRound,0,gamesPerRound,2),2,FALSE)</f>
        <v>#N/A</v>
      </c>
      <c r="Q266" s="1" t="e">
        <f ca="1">VLOOKUP(Q258,OFFSET(Pairings!$D$2,($B266-1)*gamesPerRound,0,gamesPerRound,2),2,FALSE)</f>
        <v>#N/A</v>
      </c>
      <c r="R266" s="1" t="e">
        <f ca="1">VLOOKUP(R258,OFFSET(Pairings!$D$2,($B266-1)*gamesPerRound,0,gamesPerRound,2),2,FALSE)</f>
        <v>#N/A</v>
      </c>
    </row>
    <row r="267" spans="1:19" ht="15.75" hidden="1" customHeight="1" x14ac:dyDescent="0.2">
      <c r="B267" s="17">
        <v>1</v>
      </c>
      <c r="C267" s="1" t="e">
        <f ca="1">VLOOKUP(C258,OFFSET(Pairings!$E$2,($B267-1)*gamesPerRound,0,gamesPerRound,4),4,FALSE)</f>
        <v>#N/A</v>
      </c>
      <c r="D267" s="1" t="e">
        <f ca="1">VLOOKUP(D258,OFFSET(Pairings!$E$2,($B267-1)*gamesPerRound,0,gamesPerRound,4),4,FALSE)</f>
        <v>#N/A</v>
      </c>
      <c r="E267" s="1" t="e">
        <f ca="1">VLOOKUP(E258,OFFSET(Pairings!$E$2,($B267-1)*gamesPerRound,0,gamesPerRound,4),4,FALSE)</f>
        <v>#N/A</v>
      </c>
      <c r="F267" s="1" t="e">
        <f ca="1">VLOOKUP(F258,OFFSET(Pairings!$E$2,($B267-1)*gamesPerRound,0,gamesPerRound,4),4,FALSE)</f>
        <v>#N/A</v>
      </c>
      <c r="G267" s="1" t="e">
        <f ca="1">VLOOKUP(G258,OFFSET(Pairings!$E$2,($B267-1)*gamesPerRound,0,gamesPerRound,4),4,FALSE)</f>
        <v>#N/A</v>
      </c>
      <c r="H267" s="1" t="e">
        <f ca="1">VLOOKUP(H258,OFFSET(Pairings!$E$2,($B267-1)*gamesPerRound,0,gamesPerRound,4),4,FALSE)</f>
        <v>#N/A</v>
      </c>
      <c r="I267" s="1" t="e">
        <f ca="1">VLOOKUP(I258,OFFSET(Pairings!$E$2,($B267-1)*gamesPerRound,0,gamesPerRound,4),4,FALSE)</f>
        <v>#N/A</v>
      </c>
      <c r="J267" s="1" t="e">
        <f ca="1">VLOOKUP(J258,OFFSET(Pairings!$E$2,($B267-1)*gamesPerRound,0,gamesPerRound,4),4,FALSE)</f>
        <v>#N/A</v>
      </c>
      <c r="K267" s="1" t="e">
        <f ca="1">VLOOKUP(K258,OFFSET(Pairings!$E$2,($B267-1)*gamesPerRound,0,gamesPerRound,4),4,FALSE)</f>
        <v>#N/A</v>
      </c>
      <c r="L267" s="1" t="e">
        <f ca="1">VLOOKUP(L258,OFFSET(Pairings!$E$2,($B267-1)*gamesPerRound,0,gamesPerRound,4),4,FALSE)</f>
        <v>#N/A</v>
      </c>
      <c r="M267" s="1" t="e">
        <f ca="1">VLOOKUP(M258,OFFSET(Pairings!$E$2,($B267-1)*gamesPerRound,0,gamesPerRound,4),4,FALSE)</f>
        <v>#N/A</v>
      </c>
      <c r="N267" s="1" t="e">
        <f ca="1">VLOOKUP(N258,OFFSET(Pairings!$E$2,($B267-1)*gamesPerRound,0,gamesPerRound,4),4,FALSE)</f>
        <v>#N/A</v>
      </c>
      <c r="O267" s="1" t="e">
        <f ca="1">VLOOKUP(O258,OFFSET(Pairings!$E$2,($B267-1)*gamesPerRound,0,gamesPerRound,4),4,FALSE)</f>
        <v>#N/A</v>
      </c>
      <c r="P267" s="1" t="e">
        <f ca="1">VLOOKUP(P258,OFFSET(Pairings!$E$2,($B267-1)*gamesPerRound,0,gamesPerRound,4),4,FALSE)</f>
        <v>#N/A</v>
      </c>
      <c r="Q267" s="1" t="e">
        <f ca="1">VLOOKUP(Q258,OFFSET(Pairings!$E$2,($B267-1)*gamesPerRound,0,gamesPerRound,4),4,FALSE)</f>
        <v>#N/A</v>
      </c>
      <c r="R267" s="1" t="e">
        <f ca="1">VLOOKUP(R258,OFFSET(Pairings!$E$2,($B267-1)*gamesPerRound,0,gamesPerRound,4),4,FALSE)</f>
        <v>#N/A</v>
      </c>
    </row>
    <row r="268" spans="1:19" ht="15.75" hidden="1" customHeight="1" x14ac:dyDescent="0.2">
      <c r="B268" s="17">
        <v>2</v>
      </c>
      <c r="C268" s="1" t="e">
        <f ca="1">VLOOKUP(C258,OFFSET(Pairings!$D$2,($B268-1)*gamesPerRound,0,gamesPerRound,2),2,FALSE)</f>
        <v>#N/A</v>
      </c>
      <c r="D268" s="1" t="e">
        <f ca="1">VLOOKUP(D258,OFFSET(Pairings!$D$2,($B268-1)*gamesPerRound,0,gamesPerRound,2),2,FALSE)</f>
        <v>#N/A</v>
      </c>
      <c r="E268" s="1" t="e">
        <f ca="1">VLOOKUP(E258,OFFSET(Pairings!$D$2,($B268-1)*gamesPerRound,0,gamesPerRound,2),2,FALSE)</f>
        <v>#N/A</v>
      </c>
      <c r="F268" s="1" t="e">
        <f ca="1">VLOOKUP(F258,OFFSET(Pairings!$D$2,($B268-1)*gamesPerRound,0,gamesPerRound,2),2,FALSE)</f>
        <v>#N/A</v>
      </c>
      <c r="G268" s="1" t="e">
        <f ca="1">VLOOKUP(G258,OFFSET(Pairings!$D$2,($B268-1)*gamesPerRound,0,gamesPerRound,2),2,FALSE)</f>
        <v>#N/A</v>
      </c>
      <c r="H268" s="1" t="e">
        <f ca="1">VLOOKUP(H258,OFFSET(Pairings!$D$2,($B268-1)*gamesPerRound,0,gamesPerRound,2),2,FALSE)</f>
        <v>#N/A</v>
      </c>
      <c r="I268" s="1" t="e">
        <f ca="1">VLOOKUP(I258,OFFSET(Pairings!$D$2,($B268-1)*gamesPerRound,0,gamesPerRound,2),2,FALSE)</f>
        <v>#N/A</v>
      </c>
      <c r="J268" s="1" t="e">
        <f ca="1">VLOOKUP(J258,OFFSET(Pairings!$D$2,($B268-1)*gamesPerRound,0,gamesPerRound,2),2,FALSE)</f>
        <v>#N/A</v>
      </c>
      <c r="K268" s="1" t="e">
        <f ca="1">VLOOKUP(K258,OFFSET(Pairings!$D$2,($B268-1)*gamesPerRound,0,gamesPerRound,2),2,FALSE)</f>
        <v>#N/A</v>
      </c>
      <c r="L268" s="1" t="e">
        <f ca="1">VLOOKUP(L258,OFFSET(Pairings!$D$2,($B268-1)*gamesPerRound,0,gamesPerRound,2),2,FALSE)</f>
        <v>#N/A</v>
      </c>
      <c r="M268" s="1" t="e">
        <f ca="1">VLOOKUP(M258,OFFSET(Pairings!$D$2,($B268-1)*gamesPerRound,0,gamesPerRound,2),2,FALSE)</f>
        <v>#N/A</v>
      </c>
      <c r="N268" s="1" t="e">
        <f ca="1">VLOOKUP(N258,OFFSET(Pairings!$D$2,($B268-1)*gamesPerRound,0,gamesPerRound,2),2,FALSE)</f>
        <v>#N/A</v>
      </c>
      <c r="O268" s="1" t="e">
        <f ca="1">VLOOKUP(O258,OFFSET(Pairings!$D$2,($B268-1)*gamesPerRound,0,gamesPerRound,2),2,FALSE)</f>
        <v>#N/A</v>
      </c>
      <c r="P268" s="1" t="e">
        <f ca="1">VLOOKUP(P258,OFFSET(Pairings!$D$2,($B268-1)*gamesPerRound,0,gamesPerRound,2),2,FALSE)</f>
        <v>#N/A</v>
      </c>
      <c r="Q268" s="1" t="e">
        <f ca="1">VLOOKUP(Q258,OFFSET(Pairings!$D$2,($B268-1)*gamesPerRound,0,gamesPerRound,2),2,FALSE)</f>
        <v>#N/A</v>
      </c>
      <c r="R268" s="1" t="e">
        <f ca="1">VLOOKUP(R258,OFFSET(Pairings!$D$2,($B268-1)*gamesPerRound,0,gamesPerRound,2),2,FALSE)</f>
        <v>#N/A</v>
      </c>
    </row>
    <row r="269" spans="1:19" ht="15.75" hidden="1" customHeight="1" x14ac:dyDescent="0.2">
      <c r="B269" s="17">
        <v>2</v>
      </c>
      <c r="C269" s="1" t="e">
        <f ca="1">VLOOKUP(C258,OFFSET(Pairings!$E$2,($B269-1)*gamesPerRound,0,gamesPerRound,4),4,FALSE)</f>
        <v>#N/A</v>
      </c>
      <c r="D269" s="1" t="e">
        <f ca="1">VLOOKUP(D258,OFFSET(Pairings!$E$2,($B269-1)*gamesPerRound,0,gamesPerRound,4),4,FALSE)</f>
        <v>#N/A</v>
      </c>
      <c r="E269" s="1" t="e">
        <f ca="1">VLOOKUP(E258,OFFSET(Pairings!$E$2,($B269-1)*gamesPerRound,0,gamesPerRound,4),4,FALSE)</f>
        <v>#N/A</v>
      </c>
      <c r="F269" s="1" t="e">
        <f ca="1">VLOOKUP(F258,OFFSET(Pairings!$E$2,($B269-1)*gamesPerRound,0,gamesPerRound,4),4,FALSE)</f>
        <v>#N/A</v>
      </c>
      <c r="G269" s="1" t="e">
        <f ca="1">VLOOKUP(G258,OFFSET(Pairings!$E$2,($B269-1)*gamesPerRound,0,gamesPerRound,4),4,FALSE)</f>
        <v>#N/A</v>
      </c>
      <c r="H269" s="1" t="e">
        <f ca="1">VLOOKUP(H258,OFFSET(Pairings!$E$2,($B269-1)*gamesPerRound,0,gamesPerRound,4),4,FALSE)</f>
        <v>#N/A</v>
      </c>
      <c r="I269" s="1" t="e">
        <f ca="1">VLOOKUP(I258,OFFSET(Pairings!$E$2,($B269-1)*gamesPerRound,0,gamesPerRound,4),4,FALSE)</f>
        <v>#N/A</v>
      </c>
      <c r="J269" s="1" t="e">
        <f ca="1">VLOOKUP(J258,OFFSET(Pairings!$E$2,($B269-1)*gamesPerRound,0,gamesPerRound,4),4,FALSE)</f>
        <v>#N/A</v>
      </c>
      <c r="K269" s="1" t="e">
        <f ca="1">VLOOKUP(K258,OFFSET(Pairings!$E$2,($B269-1)*gamesPerRound,0,gamesPerRound,4),4,FALSE)</f>
        <v>#N/A</v>
      </c>
      <c r="L269" s="1" t="e">
        <f ca="1">VLOOKUP(L258,OFFSET(Pairings!$E$2,($B269-1)*gamesPerRound,0,gamesPerRound,4),4,FALSE)</f>
        <v>#N/A</v>
      </c>
      <c r="M269" s="1" t="e">
        <f ca="1">VLOOKUP(M258,OFFSET(Pairings!$E$2,($B269-1)*gamesPerRound,0,gamesPerRound,4),4,FALSE)</f>
        <v>#N/A</v>
      </c>
      <c r="N269" s="1" t="e">
        <f ca="1">VLOOKUP(N258,OFFSET(Pairings!$E$2,($B269-1)*gamesPerRound,0,gamesPerRound,4),4,FALSE)</f>
        <v>#N/A</v>
      </c>
      <c r="O269" s="1" t="e">
        <f ca="1">VLOOKUP(O258,OFFSET(Pairings!$E$2,($B269-1)*gamesPerRound,0,gamesPerRound,4),4,FALSE)</f>
        <v>#N/A</v>
      </c>
      <c r="P269" s="1" t="e">
        <f ca="1">VLOOKUP(P258,OFFSET(Pairings!$E$2,($B269-1)*gamesPerRound,0,gamesPerRound,4),4,FALSE)</f>
        <v>#N/A</v>
      </c>
      <c r="Q269" s="1" t="e">
        <f ca="1">VLOOKUP(Q258,OFFSET(Pairings!$E$2,($B269-1)*gamesPerRound,0,gamesPerRound,4),4,FALSE)</f>
        <v>#N/A</v>
      </c>
      <c r="R269" s="1" t="e">
        <f ca="1">VLOOKUP(R258,OFFSET(Pairings!$E$2,($B269-1)*gamesPerRound,0,gamesPerRound,4),4,FALSE)</f>
        <v>#N/A</v>
      </c>
    </row>
    <row r="270" spans="1:19" ht="15.6" hidden="1" customHeight="1" x14ac:dyDescent="0.2">
      <c r="B270" s="17">
        <v>3</v>
      </c>
      <c r="C270" s="1" t="e">
        <f ca="1">VLOOKUP(C258,OFFSET(Pairings!$D$2,($B270-1)*gamesPerRound,0,gamesPerRound,2),2,FALSE)</f>
        <v>#N/A</v>
      </c>
      <c r="D270" s="1" t="e">
        <f ca="1">VLOOKUP(D258,OFFSET(Pairings!$D$2,($B270-1)*gamesPerRound,0,gamesPerRound,2),2,FALSE)</f>
        <v>#N/A</v>
      </c>
      <c r="E270" s="1" t="e">
        <f ca="1">VLOOKUP(E258,OFFSET(Pairings!$D$2,($B270-1)*gamesPerRound,0,gamesPerRound,2),2,FALSE)</f>
        <v>#N/A</v>
      </c>
      <c r="F270" s="1" t="e">
        <f ca="1">VLOOKUP(F258,OFFSET(Pairings!$D$2,($B270-1)*gamesPerRound,0,gamesPerRound,2),2,FALSE)</f>
        <v>#N/A</v>
      </c>
      <c r="G270" s="1" t="e">
        <f ca="1">VLOOKUP(G258,OFFSET(Pairings!$D$2,($B270-1)*gamesPerRound,0,gamesPerRound,2),2,FALSE)</f>
        <v>#N/A</v>
      </c>
      <c r="H270" s="1" t="e">
        <f ca="1">VLOOKUP(H258,OFFSET(Pairings!$D$2,($B270-1)*gamesPerRound,0,gamesPerRound,2),2,FALSE)</f>
        <v>#N/A</v>
      </c>
      <c r="I270" s="1" t="e">
        <f ca="1">VLOOKUP(I258,OFFSET(Pairings!$D$2,($B270-1)*gamesPerRound,0,gamesPerRound,2),2,FALSE)</f>
        <v>#N/A</v>
      </c>
      <c r="J270" s="1" t="e">
        <f ca="1">VLOOKUP(J258,OFFSET(Pairings!$D$2,($B270-1)*gamesPerRound,0,gamesPerRound,2),2,FALSE)</f>
        <v>#N/A</v>
      </c>
      <c r="K270" s="1" t="e">
        <f ca="1">VLOOKUP(K258,OFFSET(Pairings!$D$2,($B270-1)*gamesPerRound,0,gamesPerRound,2),2,FALSE)</f>
        <v>#N/A</v>
      </c>
      <c r="L270" s="1" t="e">
        <f ca="1">VLOOKUP(L258,OFFSET(Pairings!$D$2,($B270-1)*gamesPerRound,0,gamesPerRound,2),2,FALSE)</f>
        <v>#N/A</v>
      </c>
      <c r="M270" s="1" t="e">
        <f ca="1">VLOOKUP(M258,OFFSET(Pairings!$D$2,($B270-1)*gamesPerRound,0,gamesPerRound,2),2,FALSE)</f>
        <v>#N/A</v>
      </c>
      <c r="N270" s="1" t="e">
        <f ca="1">VLOOKUP(N258,OFFSET(Pairings!$D$2,($B270-1)*gamesPerRound,0,gamesPerRound,2),2,FALSE)</f>
        <v>#N/A</v>
      </c>
      <c r="O270" s="1" t="e">
        <f ca="1">VLOOKUP(O258,OFFSET(Pairings!$D$2,($B270-1)*gamesPerRound,0,gamesPerRound,2),2,FALSE)</f>
        <v>#N/A</v>
      </c>
      <c r="P270" s="1" t="e">
        <f ca="1">VLOOKUP(P258,OFFSET(Pairings!$D$2,($B270-1)*gamesPerRound,0,gamesPerRound,2),2,FALSE)</f>
        <v>#N/A</v>
      </c>
      <c r="Q270" s="1" t="e">
        <f ca="1">VLOOKUP(Q258,OFFSET(Pairings!$D$2,($B270-1)*gamesPerRound,0,gamesPerRound,2),2,FALSE)</f>
        <v>#N/A</v>
      </c>
      <c r="R270" s="1" t="e">
        <f ca="1">VLOOKUP(R258,OFFSET(Pairings!$D$2,($B270-1)*gamesPerRound,0,gamesPerRound,2),2,FALSE)</f>
        <v>#N/A</v>
      </c>
    </row>
    <row r="271" spans="1:19" ht="15.6" hidden="1" customHeight="1" x14ac:dyDescent="0.2">
      <c r="B271" s="17">
        <v>3</v>
      </c>
      <c r="C271" s="1" t="e">
        <f ca="1">VLOOKUP(C258,OFFSET(Pairings!$E$2,($B271-1)*gamesPerRound,0,gamesPerRound,4),4,FALSE)</f>
        <v>#N/A</v>
      </c>
      <c r="D271" s="1" t="e">
        <f ca="1">VLOOKUP(D258,OFFSET(Pairings!$E$2,($B271-1)*gamesPerRound,0,gamesPerRound,4),4,FALSE)</f>
        <v>#N/A</v>
      </c>
      <c r="E271" s="1" t="e">
        <f ca="1">VLOOKUP(E258,OFFSET(Pairings!$E$2,($B271-1)*gamesPerRound,0,gamesPerRound,4),4,FALSE)</f>
        <v>#N/A</v>
      </c>
      <c r="F271" s="1" t="e">
        <f ca="1">VLOOKUP(F258,OFFSET(Pairings!$E$2,($B271-1)*gamesPerRound,0,gamesPerRound,4),4,FALSE)</f>
        <v>#N/A</v>
      </c>
      <c r="G271" s="1" t="e">
        <f ca="1">VLOOKUP(G258,OFFSET(Pairings!$E$2,($B271-1)*gamesPerRound,0,gamesPerRound,4),4,FALSE)</f>
        <v>#N/A</v>
      </c>
      <c r="H271" s="1" t="e">
        <f ca="1">VLOOKUP(H258,OFFSET(Pairings!$E$2,($B271-1)*gamesPerRound,0,gamesPerRound,4),4,FALSE)</f>
        <v>#N/A</v>
      </c>
      <c r="I271" s="1" t="e">
        <f ca="1">VLOOKUP(I258,OFFSET(Pairings!$E$2,($B271-1)*gamesPerRound,0,gamesPerRound,4),4,FALSE)</f>
        <v>#N/A</v>
      </c>
      <c r="J271" s="1" t="e">
        <f ca="1">VLOOKUP(J258,OFFSET(Pairings!$E$2,($B271-1)*gamesPerRound,0,gamesPerRound,4),4,FALSE)</f>
        <v>#N/A</v>
      </c>
      <c r="K271" s="1" t="e">
        <f ca="1">VLOOKUP(K258,OFFSET(Pairings!$E$2,($B271-1)*gamesPerRound,0,gamesPerRound,4),4,FALSE)</f>
        <v>#N/A</v>
      </c>
      <c r="L271" s="1" t="e">
        <f ca="1">VLOOKUP(L258,OFFSET(Pairings!$E$2,($B271-1)*gamesPerRound,0,gamesPerRound,4),4,FALSE)</f>
        <v>#N/A</v>
      </c>
      <c r="M271" s="1" t="e">
        <f ca="1">VLOOKUP(M258,OFFSET(Pairings!$E$2,($B271-1)*gamesPerRound,0,gamesPerRound,4),4,FALSE)</f>
        <v>#N/A</v>
      </c>
      <c r="N271" s="1" t="e">
        <f ca="1">VLOOKUP(N258,OFFSET(Pairings!$E$2,($B271-1)*gamesPerRound,0,gamesPerRound,4),4,FALSE)</f>
        <v>#N/A</v>
      </c>
      <c r="O271" s="1" t="e">
        <f ca="1">VLOOKUP(O258,OFFSET(Pairings!$E$2,($B271-1)*gamesPerRound,0,gamesPerRound,4),4,FALSE)</f>
        <v>#N/A</v>
      </c>
      <c r="P271" s="1" t="e">
        <f ca="1">VLOOKUP(P258,OFFSET(Pairings!$E$2,($B271-1)*gamesPerRound,0,gamesPerRound,4),4,FALSE)</f>
        <v>#N/A</v>
      </c>
      <c r="Q271" s="1" t="e">
        <f ca="1">VLOOKUP(Q258,OFFSET(Pairings!$E$2,($B271-1)*gamesPerRound,0,gamesPerRound,4),4,FALSE)</f>
        <v>#N/A</v>
      </c>
      <c r="R271" s="1" t="e">
        <f ca="1">VLOOKUP(R258,OFFSET(Pairings!$E$2,($B271-1)*gamesPerRound,0,gamesPerRound,4),4,FALSE)</f>
        <v>#N/A</v>
      </c>
    </row>
    <row r="272" spans="1:19" ht="15.75" thickBot="1" x14ac:dyDescent="0.25"/>
    <row r="273" spans="1:19" s="12" customFormat="1" ht="15.75" thickBot="1" x14ac:dyDescent="0.25">
      <c r="A273" s="12" t="s">
        <v>309</v>
      </c>
      <c r="B273" s="38">
        <f>VLOOKUP(A273,TeamLookup,2,FALSE)</f>
        <v>0</v>
      </c>
      <c r="C273" s="13" t="str">
        <f>$A273&amp;"."&amp;TEXT(C$1,"00")</f>
        <v>S.01</v>
      </c>
      <c r="D273" s="14" t="str">
        <f t="shared" ref="D273:R273" si="174">$A273&amp;"."&amp;TEXT(D$1,"00")</f>
        <v>S.02</v>
      </c>
      <c r="E273" s="14" t="str">
        <f t="shared" si="174"/>
        <v>S.03</v>
      </c>
      <c r="F273" s="14" t="str">
        <f t="shared" si="174"/>
        <v>S.04</v>
      </c>
      <c r="G273" s="14" t="str">
        <f t="shared" si="174"/>
        <v>S.05</v>
      </c>
      <c r="H273" s="14" t="str">
        <f t="shared" si="174"/>
        <v>S.06</v>
      </c>
      <c r="I273" s="14" t="str">
        <f t="shared" si="174"/>
        <v>S.07</v>
      </c>
      <c r="J273" s="14" t="str">
        <f t="shared" si="174"/>
        <v>S.08</v>
      </c>
      <c r="K273" s="14" t="str">
        <f t="shared" si="174"/>
        <v>S.09</v>
      </c>
      <c r="L273" s="14" t="str">
        <f t="shared" si="174"/>
        <v>S.10</v>
      </c>
      <c r="M273" s="14" t="str">
        <f t="shared" si="174"/>
        <v>S.11</v>
      </c>
      <c r="N273" s="15" t="str">
        <f t="shared" si="174"/>
        <v>S.12</v>
      </c>
      <c r="O273" s="15" t="str">
        <f t="shared" si="174"/>
        <v>S.13</v>
      </c>
      <c r="P273" s="15" t="str">
        <f t="shared" si="174"/>
        <v>S.14</v>
      </c>
      <c r="Q273" s="15" t="str">
        <f t="shared" si="174"/>
        <v>S.15</v>
      </c>
      <c r="R273" s="15" t="str">
        <f t="shared" si="174"/>
        <v>S.16</v>
      </c>
      <c r="S273" s="16" t="s">
        <v>110</v>
      </c>
    </row>
    <row r="274" spans="1:19" ht="9" customHeight="1" x14ac:dyDescent="0.2">
      <c r="C274" s="19" t="str">
        <f t="shared" ref="C274:R274" ca="1" si="175">IF(ISNA(C281),"B","W")</f>
        <v>B</v>
      </c>
      <c r="D274" s="20" t="str">
        <f t="shared" ca="1" si="175"/>
        <v>B</v>
      </c>
      <c r="E274" s="20" t="str">
        <f t="shared" ca="1" si="175"/>
        <v>B</v>
      </c>
      <c r="F274" s="20" t="str">
        <f t="shared" ca="1" si="175"/>
        <v>B</v>
      </c>
      <c r="G274" s="20" t="str">
        <f t="shared" ca="1" si="175"/>
        <v>B</v>
      </c>
      <c r="H274" s="20" t="str">
        <f t="shared" ca="1" si="175"/>
        <v>B</v>
      </c>
      <c r="I274" s="20" t="str">
        <f t="shared" ca="1" si="175"/>
        <v>B</v>
      </c>
      <c r="J274" s="20" t="str">
        <f t="shared" ca="1" si="175"/>
        <v>B</v>
      </c>
      <c r="K274" s="20" t="str">
        <f t="shared" ca="1" si="175"/>
        <v>B</v>
      </c>
      <c r="L274" s="20" t="str">
        <f t="shared" ca="1" si="175"/>
        <v>B</v>
      </c>
      <c r="M274" s="20" t="str">
        <f t="shared" ca="1" si="175"/>
        <v>B</v>
      </c>
      <c r="N274" s="21" t="str">
        <f t="shared" ca="1" si="175"/>
        <v>B</v>
      </c>
      <c r="O274" s="21" t="str">
        <f t="shared" ca="1" si="175"/>
        <v>B</v>
      </c>
      <c r="P274" s="21" t="str">
        <f t="shared" ca="1" si="175"/>
        <v>B</v>
      </c>
      <c r="Q274" s="21" t="str">
        <f t="shared" ca="1" si="175"/>
        <v>B</v>
      </c>
      <c r="R274" s="21" t="str">
        <f t="shared" ca="1" si="175"/>
        <v>B</v>
      </c>
      <c r="S274" s="6"/>
    </row>
    <row r="275" spans="1:19" x14ac:dyDescent="0.2">
      <c r="B275" s="17" t="s">
        <v>111</v>
      </c>
      <c r="C275" s="22" t="e">
        <f ca="1">IF(ISNA(C281),C282,C281)</f>
        <v>#N/A</v>
      </c>
      <c r="D275" s="23" t="e">
        <f t="shared" ref="D275:R275" ca="1" si="176">IF(ISNA(D281),D282,D281)</f>
        <v>#N/A</v>
      </c>
      <c r="E275" s="23" t="e">
        <f t="shared" ca="1" si="176"/>
        <v>#N/A</v>
      </c>
      <c r="F275" s="23" t="e">
        <f t="shared" ca="1" si="176"/>
        <v>#N/A</v>
      </c>
      <c r="G275" s="23" t="e">
        <f t="shared" ca="1" si="176"/>
        <v>#N/A</v>
      </c>
      <c r="H275" s="23" t="e">
        <f t="shared" ca="1" si="176"/>
        <v>#N/A</v>
      </c>
      <c r="I275" s="23" t="e">
        <f t="shared" ca="1" si="176"/>
        <v>#N/A</v>
      </c>
      <c r="J275" s="23" t="e">
        <f t="shared" ca="1" si="176"/>
        <v>#N/A</v>
      </c>
      <c r="K275" s="23" t="e">
        <f t="shared" ca="1" si="176"/>
        <v>#N/A</v>
      </c>
      <c r="L275" s="23" t="e">
        <f t="shared" ca="1" si="176"/>
        <v>#N/A</v>
      </c>
      <c r="M275" s="23" t="e">
        <f t="shared" ca="1" si="176"/>
        <v>#N/A</v>
      </c>
      <c r="N275" s="24" t="e">
        <f t="shared" ca="1" si="176"/>
        <v>#N/A</v>
      </c>
      <c r="O275" s="24" t="e">
        <f t="shared" ca="1" si="176"/>
        <v>#N/A</v>
      </c>
      <c r="P275" s="24" t="e">
        <f t="shared" ca="1" si="176"/>
        <v>#N/A</v>
      </c>
      <c r="Q275" s="24" t="e">
        <f t="shared" ca="1" si="176"/>
        <v>#N/A</v>
      </c>
      <c r="R275" s="24" t="e">
        <f t="shared" ca="1" si="176"/>
        <v>#N/A</v>
      </c>
      <c r="S275" s="11"/>
    </row>
    <row r="276" spans="1:19" ht="9" customHeight="1" x14ac:dyDescent="0.2">
      <c r="C276" s="25" t="str">
        <f t="shared" ref="C276:R276" ca="1" si="177">IF(ISNA(C283),"B","W")</f>
        <v>B</v>
      </c>
      <c r="D276" s="26" t="str">
        <f t="shared" ca="1" si="177"/>
        <v>B</v>
      </c>
      <c r="E276" s="26" t="str">
        <f t="shared" ca="1" si="177"/>
        <v>B</v>
      </c>
      <c r="F276" s="26" t="str">
        <f t="shared" ca="1" si="177"/>
        <v>B</v>
      </c>
      <c r="G276" s="26" t="str">
        <f t="shared" ca="1" si="177"/>
        <v>B</v>
      </c>
      <c r="H276" s="26" t="str">
        <f t="shared" ca="1" si="177"/>
        <v>B</v>
      </c>
      <c r="I276" s="26" t="str">
        <f t="shared" ca="1" si="177"/>
        <v>B</v>
      </c>
      <c r="J276" s="26" t="str">
        <f t="shared" ca="1" si="177"/>
        <v>B</v>
      </c>
      <c r="K276" s="26" t="str">
        <f t="shared" ca="1" si="177"/>
        <v>B</v>
      </c>
      <c r="L276" s="26" t="str">
        <f t="shared" ca="1" si="177"/>
        <v>B</v>
      </c>
      <c r="M276" s="26" t="str">
        <f t="shared" ca="1" si="177"/>
        <v>B</v>
      </c>
      <c r="N276" s="27" t="str">
        <f t="shared" ca="1" si="177"/>
        <v>B</v>
      </c>
      <c r="O276" s="27" t="str">
        <f t="shared" ca="1" si="177"/>
        <v>B</v>
      </c>
      <c r="P276" s="27" t="str">
        <f t="shared" ca="1" si="177"/>
        <v>B</v>
      </c>
      <c r="Q276" s="27" t="str">
        <f t="shared" ca="1" si="177"/>
        <v>B</v>
      </c>
      <c r="R276" s="27" t="str">
        <f t="shared" ca="1" si="177"/>
        <v>B</v>
      </c>
      <c r="S276" s="6"/>
    </row>
    <row r="277" spans="1:19" x14ac:dyDescent="0.2">
      <c r="B277" s="17" t="s">
        <v>112</v>
      </c>
      <c r="C277" s="22" t="e">
        <f ca="1">IF(ISNA(C283),C284,C283)</f>
        <v>#N/A</v>
      </c>
      <c r="D277" s="23" t="e">
        <f t="shared" ref="D277:R277" ca="1" si="178">IF(ISNA(D283),D284,D283)</f>
        <v>#N/A</v>
      </c>
      <c r="E277" s="23" t="e">
        <f t="shared" ca="1" si="178"/>
        <v>#N/A</v>
      </c>
      <c r="F277" s="23" t="e">
        <f t="shared" ca="1" si="178"/>
        <v>#N/A</v>
      </c>
      <c r="G277" s="23" t="e">
        <f t="shared" ca="1" si="178"/>
        <v>#N/A</v>
      </c>
      <c r="H277" s="23" t="e">
        <f t="shared" ca="1" si="178"/>
        <v>#N/A</v>
      </c>
      <c r="I277" s="23" t="e">
        <f t="shared" ca="1" si="178"/>
        <v>#N/A</v>
      </c>
      <c r="J277" s="23" t="e">
        <f t="shared" ca="1" si="178"/>
        <v>#N/A</v>
      </c>
      <c r="K277" s="23" t="e">
        <f t="shared" ca="1" si="178"/>
        <v>#N/A</v>
      </c>
      <c r="L277" s="23" t="e">
        <f t="shared" ca="1" si="178"/>
        <v>#N/A</v>
      </c>
      <c r="M277" s="23" t="e">
        <f t="shared" ca="1" si="178"/>
        <v>#N/A</v>
      </c>
      <c r="N277" s="24" t="e">
        <f t="shared" ca="1" si="178"/>
        <v>#N/A</v>
      </c>
      <c r="O277" s="24" t="e">
        <f t="shared" ca="1" si="178"/>
        <v>#N/A</v>
      </c>
      <c r="P277" s="24" t="e">
        <f t="shared" ca="1" si="178"/>
        <v>#N/A</v>
      </c>
      <c r="Q277" s="24" t="e">
        <f t="shared" ca="1" si="178"/>
        <v>#N/A</v>
      </c>
      <c r="R277" s="24" t="e">
        <f t="shared" ca="1" si="178"/>
        <v>#N/A</v>
      </c>
      <c r="S277" s="11"/>
    </row>
    <row r="278" spans="1:19" ht="9" customHeight="1" x14ac:dyDescent="0.2">
      <c r="C278" s="25" t="str">
        <f t="shared" ref="C278:R278" ca="1" si="179">IF(ISNA(C285),"B","W")</f>
        <v>B</v>
      </c>
      <c r="D278" s="26" t="str">
        <f t="shared" ca="1" si="179"/>
        <v>B</v>
      </c>
      <c r="E278" s="26" t="str">
        <f t="shared" ca="1" si="179"/>
        <v>B</v>
      </c>
      <c r="F278" s="26" t="str">
        <f t="shared" ca="1" si="179"/>
        <v>B</v>
      </c>
      <c r="G278" s="26" t="str">
        <f t="shared" ca="1" si="179"/>
        <v>B</v>
      </c>
      <c r="H278" s="26" t="str">
        <f t="shared" ca="1" si="179"/>
        <v>B</v>
      </c>
      <c r="I278" s="26" t="str">
        <f t="shared" ca="1" si="179"/>
        <v>B</v>
      </c>
      <c r="J278" s="26" t="str">
        <f t="shared" ca="1" si="179"/>
        <v>B</v>
      </c>
      <c r="K278" s="26" t="str">
        <f t="shared" ca="1" si="179"/>
        <v>B</v>
      </c>
      <c r="L278" s="26" t="str">
        <f t="shared" ca="1" si="179"/>
        <v>B</v>
      </c>
      <c r="M278" s="26" t="str">
        <f t="shared" ca="1" si="179"/>
        <v>B</v>
      </c>
      <c r="N278" s="27" t="str">
        <f t="shared" ca="1" si="179"/>
        <v>B</v>
      </c>
      <c r="O278" s="27" t="str">
        <f t="shared" ca="1" si="179"/>
        <v>B</v>
      </c>
      <c r="P278" s="27" t="str">
        <f t="shared" ca="1" si="179"/>
        <v>B</v>
      </c>
      <c r="Q278" s="27" t="str">
        <f t="shared" ca="1" si="179"/>
        <v>B</v>
      </c>
      <c r="R278" s="27" t="str">
        <f t="shared" ca="1" si="179"/>
        <v>B</v>
      </c>
      <c r="S278" s="6"/>
    </row>
    <row r="279" spans="1:19" ht="15.75" thickBot="1" x14ac:dyDescent="0.25">
      <c r="B279" s="17" t="s">
        <v>113</v>
      </c>
      <c r="C279" s="28" t="e">
        <f ca="1">IF(ISNA(C285),C286,C285)</f>
        <v>#N/A</v>
      </c>
      <c r="D279" s="29" t="e">
        <f t="shared" ref="D279:R279" ca="1" si="180">IF(ISNA(D285),D286,D285)</f>
        <v>#N/A</v>
      </c>
      <c r="E279" s="29" t="e">
        <f t="shared" ca="1" si="180"/>
        <v>#N/A</v>
      </c>
      <c r="F279" s="29" t="e">
        <f t="shared" ca="1" si="180"/>
        <v>#N/A</v>
      </c>
      <c r="G279" s="29" t="e">
        <f t="shared" ca="1" si="180"/>
        <v>#N/A</v>
      </c>
      <c r="H279" s="29" t="e">
        <f t="shared" ca="1" si="180"/>
        <v>#N/A</v>
      </c>
      <c r="I279" s="29" t="e">
        <f t="shared" ca="1" si="180"/>
        <v>#N/A</v>
      </c>
      <c r="J279" s="29" t="e">
        <f t="shared" ca="1" si="180"/>
        <v>#N/A</v>
      </c>
      <c r="K279" s="29" t="e">
        <f t="shared" ca="1" si="180"/>
        <v>#N/A</v>
      </c>
      <c r="L279" s="29" t="e">
        <f t="shared" ca="1" si="180"/>
        <v>#N/A</v>
      </c>
      <c r="M279" s="29" t="e">
        <f t="shared" ca="1" si="180"/>
        <v>#N/A</v>
      </c>
      <c r="N279" s="30" t="e">
        <f t="shared" ca="1" si="180"/>
        <v>#N/A</v>
      </c>
      <c r="O279" s="30" t="e">
        <f t="shared" ca="1" si="180"/>
        <v>#N/A</v>
      </c>
      <c r="P279" s="30" t="e">
        <f t="shared" ca="1" si="180"/>
        <v>#N/A</v>
      </c>
      <c r="Q279" s="30" t="e">
        <f t="shared" ca="1" si="180"/>
        <v>#N/A</v>
      </c>
      <c r="R279" s="30" t="e">
        <f t="shared" ca="1" si="180"/>
        <v>#N/A</v>
      </c>
      <c r="S279" s="7"/>
    </row>
    <row r="280" spans="1:19" ht="15.75" customHeight="1" thickBot="1" x14ac:dyDescent="0.25">
      <c r="B280" s="17" t="s">
        <v>110</v>
      </c>
      <c r="C280" s="8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10"/>
      <c r="O280" s="10"/>
      <c r="P280" s="10"/>
      <c r="Q280" s="10"/>
      <c r="R280" s="10"/>
      <c r="S280" s="5"/>
    </row>
    <row r="281" spans="1:19" ht="17.25" hidden="1" customHeight="1" x14ac:dyDescent="0.2">
      <c r="B281" s="17">
        <v>1</v>
      </c>
      <c r="C281" s="1" t="e">
        <f ca="1">VLOOKUP(C273,OFFSET(Pairings!$D$2,($B281-1)*gamesPerRound,0,gamesPerRound,2),2,FALSE)</f>
        <v>#N/A</v>
      </c>
      <c r="D281" s="1" t="e">
        <f ca="1">VLOOKUP(D273,OFFSET(Pairings!$D$2,($B281-1)*gamesPerRound,0,gamesPerRound,2),2,FALSE)</f>
        <v>#N/A</v>
      </c>
      <c r="E281" s="1" t="e">
        <f ca="1">VLOOKUP(E273,OFFSET(Pairings!$D$2,($B281-1)*gamesPerRound,0,gamesPerRound,2),2,FALSE)</f>
        <v>#N/A</v>
      </c>
      <c r="F281" s="1" t="e">
        <f ca="1">VLOOKUP(F273,OFFSET(Pairings!$D$2,($B281-1)*gamesPerRound,0,gamesPerRound,2),2,FALSE)</f>
        <v>#N/A</v>
      </c>
      <c r="G281" s="1" t="e">
        <f ca="1">VLOOKUP(G273,OFFSET(Pairings!$D$2,($B281-1)*gamesPerRound,0,gamesPerRound,2),2,FALSE)</f>
        <v>#N/A</v>
      </c>
      <c r="H281" s="1" t="e">
        <f ca="1">VLOOKUP(H273,OFFSET(Pairings!$D$2,($B281-1)*gamesPerRound,0,gamesPerRound,2),2,FALSE)</f>
        <v>#N/A</v>
      </c>
      <c r="I281" s="1" t="e">
        <f ca="1">VLOOKUP(I273,OFFSET(Pairings!$D$2,($B281-1)*gamesPerRound,0,gamesPerRound,2),2,FALSE)</f>
        <v>#N/A</v>
      </c>
      <c r="J281" s="1" t="e">
        <f ca="1">VLOOKUP(J273,OFFSET(Pairings!$D$2,($B281-1)*gamesPerRound,0,gamesPerRound,2),2,FALSE)</f>
        <v>#N/A</v>
      </c>
      <c r="K281" s="1" t="e">
        <f ca="1">VLOOKUP(K273,OFFSET(Pairings!$D$2,($B281-1)*gamesPerRound,0,gamesPerRound,2),2,FALSE)</f>
        <v>#N/A</v>
      </c>
      <c r="L281" s="1" t="e">
        <f ca="1">VLOOKUP(L273,OFFSET(Pairings!$D$2,($B281-1)*gamesPerRound,0,gamesPerRound,2),2,FALSE)</f>
        <v>#N/A</v>
      </c>
      <c r="M281" s="1" t="e">
        <f ca="1">VLOOKUP(M273,OFFSET(Pairings!$D$2,($B281-1)*gamesPerRound,0,gamesPerRound,2),2,FALSE)</f>
        <v>#N/A</v>
      </c>
      <c r="N281" s="1" t="e">
        <f ca="1">VLOOKUP(N273,OFFSET(Pairings!$D$2,($B281-1)*gamesPerRound,0,gamesPerRound,2),2,FALSE)</f>
        <v>#N/A</v>
      </c>
      <c r="O281" s="1" t="e">
        <f ca="1">VLOOKUP(O273,OFFSET(Pairings!$D$2,($B281-1)*gamesPerRound,0,gamesPerRound,2),2,FALSE)</f>
        <v>#N/A</v>
      </c>
      <c r="P281" s="1" t="e">
        <f ca="1">VLOOKUP(P273,OFFSET(Pairings!$D$2,($B281-1)*gamesPerRound,0,gamesPerRound,2),2,FALSE)</f>
        <v>#N/A</v>
      </c>
      <c r="Q281" s="1" t="e">
        <f ca="1">VLOOKUP(Q273,OFFSET(Pairings!$D$2,($B281-1)*gamesPerRound,0,gamesPerRound,2),2,FALSE)</f>
        <v>#N/A</v>
      </c>
      <c r="R281" s="1" t="e">
        <f ca="1">VLOOKUP(R273,OFFSET(Pairings!$D$2,($B281-1)*gamesPerRound,0,gamesPerRound,2),2,FALSE)</f>
        <v>#N/A</v>
      </c>
    </row>
    <row r="282" spans="1:19" ht="17.25" hidden="1" customHeight="1" x14ac:dyDescent="0.2">
      <c r="B282" s="17">
        <v>1</v>
      </c>
      <c r="C282" s="1" t="e">
        <f ca="1">VLOOKUP(C273,OFFSET(Pairings!$E$2,($B282-1)*gamesPerRound,0,gamesPerRound,4),4,FALSE)</f>
        <v>#N/A</v>
      </c>
      <c r="D282" s="1" t="e">
        <f ca="1">VLOOKUP(D273,OFFSET(Pairings!$E$2,($B282-1)*gamesPerRound,0,gamesPerRound,4),4,FALSE)</f>
        <v>#N/A</v>
      </c>
      <c r="E282" s="1" t="e">
        <f ca="1">VLOOKUP(E273,OFFSET(Pairings!$E$2,($B282-1)*gamesPerRound,0,gamesPerRound,4),4,FALSE)</f>
        <v>#N/A</v>
      </c>
      <c r="F282" s="1" t="e">
        <f ca="1">VLOOKUP(F273,OFFSET(Pairings!$E$2,($B282-1)*gamesPerRound,0,gamesPerRound,4),4,FALSE)</f>
        <v>#N/A</v>
      </c>
      <c r="G282" s="1" t="e">
        <f ca="1">VLOOKUP(G273,OFFSET(Pairings!$E$2,($B282-1)*gamesPerRound,0,gamesPerRound,4),4,FALSE)</f>
        <v>#N/A</v>
      </c>
      <c r="H282" s="1" t="e">
        <f ca="1">VLOOKUP(H273,OFFSET(Pairings!$E$2,($B282-1)*gamesPerRound,0,gamesPerRound,4),4,FALSE)</f>
        <v>#N/A</v>
      </c>
      <c r="I282" s="1" t="e">
        <f ca="1">VLOOKUP(I273,OFFSET(Pairings!$E$2,($B282-1)*gamesPerRound,0,gamesPerRound,4),4,FALSE)</f>
        <v>#N/A</v>
      </c>
      <c r="J282" s="1" t="e">
        <f ca="1">VLOOKUP(J273,OFFSET(Pairings!$E$2,($B282-1)*gamesPerRound,0,gamesPerRound,4),4,FALSE)</f>
        <v>#N/A</v>
      </c>
      <c r="K282" s="1" t="e">
        <f ca="1">VLOOKUP(K273,OFFSET(Pairings!$E$2,($B282-1)*gamesPerRound,0,gamesPerRound,4),4,FALSE)</f>
        <v>#N/A</v>
      </c>
      <c r="L282" s="1" t="e">
        <f ca="1">VLOOKUP(L273,OFFSET(Pairings!$E$2,($B282-1)*gamesPerRound,0,gamesPerRound,4),4,FALSE)</f>
        <v>#N/A</v>
      </c>
      <c r="M282" s="1" t="e">
        <f ca="1">VLOOKUP(M273,OFFSET(Pairings!$E$2,($B282-1)*gamesPerRound,0,gamesPerRound,4),4,FALSE)</f>
        <v>#N/A</v>
      </c>
      <c r="N282" s="1" t="e">
        <f ca="1">VLOOKUP(N273,OFFSET(Pairings!$E$2,($B282-1)*gamesPerRound,0,gamesPerRound,4),4,FALSE)</f>
        <v>#N/A</v>
      </c>
      <c r="O282" s="1" t="e">
        <f ca="1">VLOOKUP(O273,OFFSET(Pairings!$E$2,($B282-1)*gamesPerRound,0,gamesPerRound,4),4,FALSE)</f>
        <v>#N/A</v>
      </c>
      <c r="P282" s="1" t="e">
        <f ca="1">VLOOKUP(P273,OFFSET(Pairings!$E$2,($B282-1)*gamesPerRound,0,gamesPerRound,4),4,FALSE)</f>
        <v>#N/A</v>
      </c>
      <c r="Q282" s="1" t="e">
        <f ca="1">VLOOKUP(Q273,OFFSET(Pairings!$E$2,($B282-1)*gamesPerRound,0,gamesPerRound,4),4,FALSE)</f>
        <v>#N/A</v>
      </c>
      <c r="R282" s="1" t="e">
        <f ca="1">VLOOKUP(R273,OFFSET(Pairings!$E$2,($B282-1)*gamesPerRound,0,gamesPerRound,4),4,FALSE)</f>
        <v>#N/A</v>
      </c>
    </row>
    <row r="283" spans="1:19" ht="17.25" hidden="1" customHeight="1" x14ac:dyDescent="0.2">
      <c r="B283" s="17">
        <v>2</v>
      </c>
      <c r="C283" s="1" t="e">
        <f ca="1">VLOOKUP(C273,OFFSET(Pairings!$D$2,($B283-1)*gamesPerRound,0,gamesPerRound,2),2,FALSE)</f>
        <v>#N/A</v>
      </c>
      <c r="D283" s="1" t="e">
        <f ca="1">VLOOKUP(D273,OFFSET(Pairings!$D$2,($B283-1)*gamesPerRound,0,gamesPerRound,2),2,FALSE)</f>
        <v>#N/A</v>
      </c>
      <c r="E283" s="1" t="e">
        <f ca="1">VLOOKUP(E273,OFFSET(Pairings!$D$2,($B283-1)*gamesPerRound,0,gamesPerRound,2),2,FALSE)</f>
        <v>#N/A</v>
      </c>
      <c r="F283" s="1" t="e">
        <f ca="1">VLOOKUP(F273,OFFSET(Pairings!$D$2,($B283-1)*gamesPerRound,0,gamesPerRound,2),2,FALSE)</f>
        <v>#N/A</v>
      </c>
      <c r="G283" s="1" t="e">
        <f ca="1">VLOOKUP(G273,OFFSET(Pairings!$D$2,($B283-1)*gamesPerRound,0,gamesPerRound,2),2,FALSE)</f>
        <v>#N/A</v>
      </c>
      <c r="H283" s="1" t="e">
        <f ca="1">VLOOKUP(H273,OFFSET(Pairings!$D$2,($B283-1)*gamesPerRound,0,gamesPerRound,2),2,FALSE)</f>
        <v>#N/A</v>
      </c>
      <c r="I283" s="1" t="e">
        <f ca="1">VLOOKUP(I273,OFFSET(Pairings!$D$2,($B283-1)*gamesPerRound,0,gamesPerRound,2),2,FALSE)</f>
        <v>#N/A</v>
      </c>
      <c r="J283" s="1" t="e">
        <f ca="1">VLOOKUP(J273,OFFSET(Pairings!$D$2,($B283-1)*gamesPerRound,0,gamesPerRound,2),2,FALSE)</f>
        <v>#N/A</v>
      </c>
      <c r="K283" s="1" t="e">
        <f ca="1">VLOOKUP(K273,OFFSET(Pairings!$D$2,($B283-1)*gamesPerRound,0,gamesPerRound,2),2,FALSE)</f>
        <v>#N/A</v>
      </c>
      <c r="L283" s="1" t="e">
        <f ca="1">VLOOKUP(L273,OFFSET(Pairings!$D$2,($B283-1)*gamesPerRound,0,gamesPerRound,2),2,FALSE)</f>
        <v>#N/A</v>
      </c>
      <c r="M283" s="1" t="e">
        <f ca="1">VLOOKUP(M273,OFFSET(Pairings!$D$2,($B283-1)*gamesPerRound,0,gamesPerRound,2),2,FALSE)</f>
        <v>#N/A</v>
      </c>
      <c r="N283" s="1" t="e">
        <f ca="1">VLOOKUP(N273,OFFSET(Pairings!$D$2,($B283-1)*gamesPerRound,0,gamesPerRound,2),2,FALSE)</f>
        <v>#N/A</v>
      </c>
      <c r="O283" s="1" t="e">
        <f ca="1">VLOOKUP(O273,OFFSET(Pairings!$D$2,($B283-1)*gamesPerRound,0,gamesPerRound,2),2,FALSE)</f>
        <v>#N/A</v>
      </c>
      <c r="P283" s="1" t="e">
        <f ca="1">VLOOKUP(P273,OFFSET(Pairings!$D$2,($B283-1)*gamesPerRound,0,gamesPerRound,2),2,FALSE)</f>
        <v>#N/A</v>
      </c>
      <c r="Q283" s="1" t="e">
        <f ca="1">VLOOKUP(Q273,OFFSET(Pairings!$D$2,($B283-1)*gamesPerRound,0,gamesPerRound,2),2,FALSE)</f>
        <v>#N/A</v>
      </c>
      <c r="R283" s="1" t="e">
        <f ca="1">VLOOKUP(R273,OFFSET(Pairings!$D$2,($B283-1)*gamesPerRound,0,gamesPerRound,2),2,FALSE)</f>
        <v>#N/A</v>
      </c>
    </row>
    <row r="284" spans="1:19" ht="17.25" hidden="1" customHeight="1" x14ac:dyDescent="0.2">
      <c r="B284" s="17">
        <v>2</v>
      </c>
      <c r="C284" s="1" t="e">
        <f ca="1">VLOOKUP(C273,OFFSET(Pairings!$E$2,($B284-1)*gamesPerRound,0,gamesPerRound,4),4,FALSE)</f>
        <v>#N/A</v>
      </c>
      <c r="D284" s="1" t="e">
        <f ca="1">VLOOKUP(D273,OFFSET(Pairings!$E$2,($B284-1)*gamesPerRound,0,gamesPerRound,4),4,FALSE)</f>
        <v>#N/A</v>
      </c>
      <c r="E284" s="1" t="e">
        <f ca="1">VLOOKUP(E273,OFFSET(Pairings!$E$2,($B284-1)*gamesPerRound,0,gamesPerRound,4),4,FALSE)</f>
        <v>#N/A</v>
      </c>
      <c r="F284" s="1" t="e">
        <f ca="1">VLOOKUP(F273,OFFSET(Pairings!$E$2,($B284-1)*gamesPerRound,0,gamesPerRound,4),4,FALSE)</f>
        <v>#N/A</v>
      </c>
      <c r="G284" s="1" t="e">
        <f ca="1">VLOOKUP(G273,OFFSET(Pairings!$E$2,($B284-1)*gamesPerRound,0,gamesPerRound,4),4,FALSE)</f>
        <v>#N/A</v>
      </c>
      <c r="H284" s="1" t="e">
        <f ca="1">VLOOKUP(H273,OFFSET(Pairings!$E$2,($B284-1)*gamesPerRound,0,gamesPerRound,4),4,FALSE)</f>
        <v>#N/A</v>
      </c>
      <c r="I284" s="1" t="e">
        <f ca="1">VLOOKUP(I273,OFFSET(Pairings!$E$2,($B284-1)*gamesPerRound,0,gamesPerRound,4),4,FALSE)</f>
        <v>#N/A</v>
      </c>
      <c r="J284" s="1" t="e">
        <f ca="1">VLOOKUP(J273,OFFSET(Pairings!$E$2,($B284-1)*gamesPerRound,0,gamesPerRound,4),4,FALSE)</f>
        <v>#N/A</v>
      </c>
      <c r="K284" s="1" t="e">
        <f ca="1">VLOOKUP(K273,OFFSET(Pairings!$E$2,($B284-1)*gamesPerRound,0,gamesPerRound,4),4,FALSE)</f>
        <v>#N/A</v>
      </c>
      <c r="L284" s="1" t="e">
        <f ca="1">VLOOKUP(L273,OFFSET(Pairings!$E$2,($B284-1)*gamesPerRound,0,gamesPerRound,4),4,FALSE)</f>
        <v>#N/A</v>
      </c>
      <c r="M284" s="1" t="e">
        <f ca="1">VLOOKUP(M273,OFFSET(Pairings!$E$2,($B284-1)*gamesPerRound,0,gamesPerRound,4),4,FALSE)</f>
        <v>#N/A</v>
      </c>
      <c r="N284" s="1" t="e">
        <f ca="1">VLOOKUP(N273,OFFSET(Pairings!$E$2,($B284-1)*gamesPerRound,0,gamesPerRound,4),4,FALSE)</f>
        <v>#N/A</v>
      </c>
      <c r="O284" s="1" t="e">
        <f ca="1">VLOOKUP(O273,OFFSET(Pairings!$E$2,($B284-1)*gamesPerRound,0,gamesPerRound,4),4,FALSE)</f>
        <v>#N/A</v>
      </c>
      <c r="P284" s="1" t="e">
        <f ca="1">VLOOKUP(P273,OFFSET(Pairings!$E$2,($B284-1)*gamesPerRound,0,gamesPerRound,4),4,FALSE)</f>
        <v>#N/A</v>
      </c>
      <c r="Q284" s="1" t="e">
        <f ca="1">VLOOKUP(Q273,OFFSET(Pairings!$E$2,($B284-1)*gamesPerRound,0,gamesPerRound,4),4,FALSE)</f>
        <v>#N/A</v>
      </c>
      <c r="R284" s="1" t="e">
        <f ca="1">VLOOKUP(R273,OFFSET(Pairings!$E$2,($B284-1)*gamesPerRound,0,gamesPerRound,4),4,FALSE)</f>
        <v>#N/A</v>
      </c>
    </row>
    <row r="285" spans="1:19" ht="17.25" hidden="1" customHeight="1" x14ac:dyDescent="0.2">
      <c r="B285" s="17">
        <v>3</v>
      </c>
      <c r="C285" s="1" t="e">
        <f ca="1">VLOOKUP(C273,OFFSET(Pairings!$D$2,($B285-1)*gamesPerRound,0,gamesPerRound,2),2,FALSE)</f>
        <v>#N/A</v>
      </c>
      <c r="D285" s="1" t="e">
        <f ca="1">VLOOKUP(D273,OFFSET(Pairings!$D$2,($B285-1)*gamesPerRound,0,gamesPerRound,2),2,FALSE)</f>
        <v>#N/A</v>
      </c>
      <c r="E285" s="1" t="e">
        <f ca="1">VLOOKUP(E273,OFFSET(Pairings!$D$2,($B285-1)*gamesPerRound,0,gamesPerRound,2),2,FALSE)</f>
        <v>#N/A</v>
      </c>
      <c r="F285" s="1" t="e">
        <f ca="1">VLOOKUP(F273,OFFSET(Pairings!$D$2,($B285-1)*gamesPerRound,0,gamesPerRound,2),2,FALSE)</f>
        <v>#N/A</v>
      </c>
      <c r="G285" s="1" t="e">
        <f ca="1">VLOOKUP(G273,OFFSET(Pairings!$D$2,($B285-1)*gamesPerRound,0,gamesPerRound,2),2,FALSE)</f>
        <v>#N/A</v>
      </c>
      <c r="H285" s="1" t="e">
        <f ca="1">VLOOKUP(H273,OFFSET(Pairings!$D$2,($B285-1)*gamesPerRound,0,gamesPerRound,2),2,FALSE)</f>
        <v>#N/A</v>
      </c>
      <c r="I285" s="1" t="e">
        <f ca="1">VLOOKUP(I273,OFFSET(Pairings!$D$2,($B285-1)*gamesPerRound,0,gamesPerRound,2),2,FALSE)</f>
        <v>#N/A</v>
      </c>
      <c r="J285" s="1" t="e">
        <f ca="1">VLOOKUP(J273,OFFSET(Pairings!$D$2,($B285-1)*gamesPerRound,0,gamesPerRound,2),2,FALSE)</f>
        <v>#N/A</v>
      </c>
      <c r="K285" s="1" t="e">
        <f ca="1">VLOOKUP(K273,OFFSET(Pairings!$D$2,($B285-1)*gamesPerRound,0,gamesPerRound,2),2,FALSE)</f>
        <v>#N/A</v>
      </c>
      <c r="L285" s="1" t="e">
        <f ca="1">VLOOKUP(L273,OFFSET(Pairings!$D$2,($B285-1)*gamesPerRound,0,gamesPerRound,2),2,FALSE)</f>
        <v>#N/A</v>
      </c>
      <c r="M285" s="1" t="e">
        <f ca="1">VLOOKUP(M273,OFFSET(Pairings!$D$2,($B285-1)*gamesPerRound,0,gamesPerRound,2),2,FALSE)</f>
        <v>#N/A</v>
      </c>
      <c r="N285" s="1" t="e">
        <f ca="1">VLOOKUP(N273,OFFSET(Pairings!$D$2,($B285-1)*gamesPerRound,0,gamesPerRound,2),2,FALSE)</f>
        <v>#N/A</v>
      </c>
      <c r="O285" s="1" t="e">
        <f ca="1">VLOOKUP(O273,OFFSET(Pairings!$D$2,($B285-1)*gamesPerRound,0,gamesPerRound,2),2,FALSE)</f>
        <v>#N/A</v>
      </c>
      <c r="P285" s="1" t="e">
        <f ca="1">VLOOKUP(P273,OFFSET(Pairings!$D$2,($B285-1)*gamesPerRound,0,gamesPerRound,2),2,FALSE)</f>
        <v>#N/A</v>
      </c>
      <c r="Q285" s="1" t="e">
        <f ca="1">VLOOKUP(Q273,OFFSET(Pairings!$D$2,($B285-1)*gamesPerRound,0,gamesPerRound,2),2,FALSE)</f>
        <v>#N/A</v>
      </c>
      <c r="R285" s="1" t="e">
        <f ca="1">VLOOKUP(R273,OFFSET(Pairings!$D$2,($B285-1)*gamesPerRound,0,gamesPerRound,2),2,FALSE)</f>
        <v>#N/A</v>
      </c>
    </row>
    <row r="286" spans="1:19" ht="17.25" hidden="1" customHeight="1" x14ac:dyDescent="0.2">
      <c r="B286" s="17">
        <v>3</v>
      </c>
      <c r="C286" s="1" t="e">
        <f ca="1">VLOOKUP(C273,OFFSET(Pairings!$E$2,($B286-1)*gamesPerRound,0,gamesPerRound,4),4,FALSE)</f>
        <v>#N/A</v>
      </c>
      <c r="D286" s="1" t="e">
        <f ca="1">VLOOKUP(D273,OFFSET(Pairings!$E$2,($B286-1)*gamesPerRound,0,gamesPerRound,4),4,FALSE)</f>
        <v>#N/A</v>
      </c>
      <c r="E286" s="1" t="e">
        <f ca="1">VLOOKUP(E273,OFFSET(Pairings!$E$2,($B286-1)*gamesPerRound,0,gamesPerRound,4),4,FALSE)</f>
        <v>#N/A</v>
      </c>
      <c r="F286" s="1" t="e">
        <f ca="1">VLOOKUP(F273,OFFSET(Pairings!$E$2,($B286-1)*gamesPerRound,0,gamesPerRound,4),4,FALSE)</f>
        <v>#N/A</v>
      </c>
      <c r="G286" s="1" t="e">
        <f ca="1">VLOOKUP(G273,OFFSET(Pairings!$E$2,($B286-1)*gamesPerRound,0,gamesPerRound,4),4,FALSE)</f>
        <v>#N/A</v>
      </c>
      <c r="H286" s="1" t="e">
        <f ca="1">VLOOKUP(H273,OFFSET(Pairings!$E$2,($B286-1)*gamesPerRound,0,gamesPerRound,4),4,FALSE)</f>
        <v>#N/A</v>
      </c>
      <c r="I286" s="1" t="e">
        <f ca="1">VLOOKUP(I273,OFFSET(Pairings!$E$2,($B286-1)*gamesPerRound,0,gamesPerRound,4),4,FALSE)</f>
        <v>#N/A</v>
      </c>
      <c r="J286" s="1" t="e">
        <f ca="1">VLOOKUP(J273,OFFSET(Pairings!$E$2,($B286-1)*gamesPerRound,0,gamesPerRound,4),4,FALSE)</f>
        <v>#N/A</v>
      </c>
      <c r="K286" s="1" t="e">
        <f ca="1">VLOOKUP(K273,OFFSET(Pairings!$E$2,($B286-1)*gamesPerRound,0,gamesPerRound,4),4,FALSE)</f>
        <v>#N/A</v>
      </c>
      <c r="L286" s="1" t="e">
        <f ca="1">VLOOKUP(L273,OFFSET(Pairings!$E$2,($B286-1)*gamesPerRound,0,gamesPerRound,4),4,FALSE)</f>
        <v>#N/A</v>
      </c>
      <c r="M286" s="1" t="e">
        <f ca="1">VLOOKUP(M273,OFFSET(Pairings!$E$2,($B286-1)*gamesPerRound,0,gamesPerRound,4),4,FALSE)</f>
        <v>#N/A</v>
      </c>
      <c r="N286" s="1" t="e">
        <f ca="1">VLOOKUP(N273,OFFSET(Pairings!$E$2,($B286-1)*gamesPerRound,0,gamesPerRound,4),4,FALSE)</f>
        <v>#N/A</v>
      </c>
      <c r="O286" s="1" t="e">
        <f ca="1">VLOOKUP(O273,OFFSET(Pairings!$E$2,($B286-1)*gamesPerRound,0,gamesPerRound,4),4,FALSE)</f>
        <v>#N/A</v>
      </c>
      <c r="P286" s="1" t="e">
        <f ca="1">VLOOKUP(P273,OFFSET(Pairings!$E$2,($B286-1)*gamesPerRound,0,gamesPerRound,4),4,FALSE)</f>
        <v>#N/A</v>
      </c>
      <c r="Q286" s="1" t="e">
        <f ca="1">VLOOKUP(Q273,OFFSET(Pairings!$E$2,($B286-1)*gamesPerRound,0,gamesPerRound,4),4,FALSE)</f>
        <v>#N/A</v>
      </c>
      <c r="R286" s="1" t="e">
        <f ca="1">VLOOKUP(R273,OFFSET(Pairings!$E$2,($B286-1)*gamesPerRound,0,gamesPerRound,4),4,FALSE)</f>
        <v>#N/A</v>
      </c>
    </row>
    <row r="287" spans="1:19" ht="17.25" customHeight="1" thickBot="1" x14ac:dyDescent="0.25"/>
    <row r="288" spans="1:19" s="12" customFormat="1" ht="15.75" thickBot="1" x14ac:dyDescent="0.25">
      <c r="A288" s="12" t="s">
        <v>310</v>
      </c>
      <c r="B288" s="38">
        <f>VLOOKUP(A288,TeamLookup,2,FALSE)</f>
        <v>0</v>
      </c>
      <c r="C288" s="13" t="str">
        <f>$A288&amp;"."&amp;TEXT(C$1,"00")</f>
        <v>T.01</v>
      </c>
      <c r="D288" s="14" t="str">
        <f t="shared" ref="D288:R288" si="181">$A288&amp;"."&amp;TEXT(D$1,"00")</f>
        <v>T.02</v>
      </c>
      <c r="E288" s="14" t="str">
        <f t="shared" si="181"/>
        <v>T.03</v>
      </c>
      <c r="F288" s="14" t="str">
        <f t="shared" si="181"/>
        <v>T.04</v>
      </c>
      <c r="G288" s="14" t="str">
        <f t="shared" si="181"/>
        <v>T.05</v>
      </c>
      <c r="H288" s="14" t="str">
        <f t="shared" si="181"/>
        <v>T.06</v>
      </c>
      <c r="I288" s="14" t="str">
        <f t="shared" si="181"/>
        <v>T.07</v>
      </c>
      <c r="J288" s="14" t="str">
        <f t="shared" si="181"/>
        <v>T.08</v>
      </c>
      <c r="K288" s="14" t="str">
        <f t="shared" si="181"/>
        <v>T.09</v>
      </c>
      <c r="L288" s="14" t="str">
        <f t="shared" si="181"/>
        <v>T.10</v>
      </c>
      <c r="M288" s="14" t="str">
        <f t="shared" si="181"/>
        <v>T.11</v>
      </c>
      <c r="N288" s="15" t="str">
        <f t="shared" si="181"/>
        <v>T.12</v>
      </c>
      <c r="O288" s="15" t="str">
        <f t="shared" si="181"/>
        <v>T.13</v>
      </c>
      <c r="P288" s="15" t="str">
        <f t="shared" si="181"/>
        <v>T.14</v>
      </c>
      <c r="Q288" s="15" t="str">
        <f t="shared" si="181"/>
        <v>T.15</v>
      </c>
      <c r="R288" s="15" t="str">
        <f t="shared" si="181"/>
        <v>T.16</v>
      </c>
      <c r="S288" s="16" t="s">
        <v>110</v>
      </c>
    </row>
    <row r="289" spans="1:19" ht="9" customHeight="1" x14ac:dyDescent="0.2">
      <c r="C289" s="19" t="str">
        <f t="shared" ref="C289:R289" ca="1" si="182">IF(ISNA(C296),"B","W")</f>
        <v>B</v>
      </c>
      <c r="D289" s="20" t="str">
        <f t="shared" ca="1" si="182"/>
        <v>B</v>
      </c>
      <c r="E289" s="20" t="str">
        <f t="shared" ca="1" si="182"/>
        <v>B</v>
      </c>
      <c r="F289" s="20" t="str">
        <f t="shared" ca="1" si="182"/>
        <v>B</v>
      </c>
      <c r="G289" s="20" t="str">
        <f t="shared" ca="1" si="182"/>
        <v>B</v>
      </c>
      <c r="H289" s="20" t="str">
        <f t="shared" ca="1" si="182"/>
        <v>B</v>
      </c>
      <c r="I289" s="20" t="str">
        <f t="shared" ca="1" si="182"/>
        <v>B</v>
      </c>
      <c r="J289" s="20" t="str">
        <f t="shared" ca="1" si="182"/>
        <v>B</v>
      </c>
      <c r="K289" s="20" t="str">
        <f t="shared" ca="1" si="182"/>
        <v>B</v>
      </c>
      <c r="L289" s="20" t="str">
        <f t="shared" ca="1" si="182"/>
        <v>B</v>
      </c>
      <c r="M289" s="20" t="str">
        <f t="shared" ca="1" si="182"/>
        <v>B</v>
      </c>
      <c r="N289" s="21" t="str">
        <f t="shared" ca="1" si="182"/>
        <v>B</v>
      </c>
      <c r="O289" s="21" t="str">
        <f t="shared" ca="1" si="182"/>
        <v>B</v>
      </c>
      <c r="P289" s="21" t="str">
        <f t="shared" ca="1" si="182"/>
        <v>B</v>
      </c>
      <c r="Q289" s="21" t="str">
        <f t="shared" ca="1" si="182"/>
        <v>B</v>
      </c>
      <c r="R289" s="21" t="str">
        <f t="shared" ca="1" si="182"/>
        <v>B</v>
      </c>
      <c r="S289" s="6"/>
    </row>
    <row r="290" spans="1:19" x14ac:dyDescent="0.2">
      <c r="B290" s="17" t="s">
        <v>111</v>
      </c>
      <c r="C290" s="22" t="e">
        <f ca="1">IF(ISNA(C296),C297,C296)</f>
        <v>#N/A</v>
      </c>
      <c r="D290" s="23" t="e">
        <f t="shared" ref="D290:R290" ca="1" si="183">IF(ISNA(D296),D297,D296)</f>
        <v>#N/A</v>
      </c>
      <c r="E290" s="23" t="e">
        <f t="shared" ca="1" si="183"/>
        <v>#N/A</v>
      </c>
      <c r="F290" s="23" t="e">
        <f t="shared" ca="1" si="183"/>
        <v>#N/A</v>
      </c>
      <c r="G290" s="23" t="e">
        <f t="shared" ca="1" si="183"/>
        <v>#N/A</v>
      </c>
      <c r="H290" s="23" t="e">
        <f t="shared" ca="1" si="183"/>
        <v>#N/A</v>
      </c>
      <c r="I290" s="23" t="e">
        <f t="shared" ca="1" si="183"/>
        <v>#N/A</v>
      </c>
      <c r="J290" s="23" t="e">
        <f t="shared" ca="1" si="183"/>
        <v>#N/A</v>
      </c>
      <c r="K290" s="23" t="e">
        <f t="shared" ca="1" si="183"/>
        <v>#N/A</v>
      </c>
      <c r="L290" s="23" t="e">
        <f t="shared" ca="1" si="183"/>
        <v>#N/A</v>
      </c>
      <c r="M290" s="23" t="e">
        <f t="shared" ca="1" si="183"/>
        <v>#N/A</v>
      </c>
      <c r="N290" s="24" t="e">
        <f t="shared" ca="1" si="183"/>
        <v>#N/A</v>
      </c>
      <c r="O290" s="24" t="e">
        <f t="shared" ca="1" si="183"/>
        <v>#N/A</v>
      </c>
      <c r="P290" s="24" t="e">
        <f t="shared" ca="1" si="183"/>
        <v>#N/A</v>
      </c>
      <c r="Q290" s="24" t="e">
        <f t="shared" ca="1" si="183"/>
        <v>#N/A</v>
      </c>
      <c r="R290" s="24" t="e">
        <f t="shared" ca="1" si="183"/>
        <v>#N/A</v>
      </c>
      <c r="S290" s="11"/>
    </row>
    <row r="291" spans="1:19" ht="9" customHeight="1" x14ac:dyDescent="0.2">
      <c r="C291" s="25" t="str">
        <f t="shared" ref="C291:R291" ca="1" si="184">IF(ISNA(C298),"B","W")</f>
        <v>B</v>
      </c>
      <c r="D291" s="26" t="str">
        <f t="shared" ca="1" si="184"/>
        <v>B</v>
      </c>
      <c r="E291" s="26" t="str">
        <f t="shared" ca="1" si="184"/>
        <v>B</v>
      </c>
      <c r="F291" s="26" t="str">
        <f t="shared" ca="1" si="184"/>
        <v>B</v>
      </c>
      <c r="G291" s="26" t="str">
        <f t="shared" ca="1" si="184"/>
        <v>B</v>
      </c>
      <c r="H291" s="26" t="str">
        <f t="shared" ca="1" si="184"/>
        <v>B</v>
      </c>
      <c r="I291" s="26" t="str">
        <f t="shared" ca="1" si="184"/>
        <v>B</v>
      </c>
      <c r="J291" s="26" t="str">
        <f t="shared" ca="1" si="184"/>
        <v>B</v>
      </c>
      <c r="K291" s="26" t="str">
        <f t="shared" ca="1" si="184"/>
        <v>B</v>
      </c>
      <c r="L291" s="26" t="str">
        <f t="shared" ca="1" si="184"/>
        <v>B</v>
      </c>
      <c r="M291" s="26" t="str">
        <f t="shared" ca="1" si="184"/>
        <v>B</v>
      </c>
      <c r="N291" s="27" t="str">
        <f t="shared" ca="1" si="184"/>
        <v>B</v>
      </c>
      <c r="O291" s="27" t="str">
        <f t="shared" ca="1" si="184"/>
        <v>B</v>
      </c>
      <c r="P291" s="27" t="str">
        <f t="shared" ca="1" si="184"/>
        <v>B</v>
      </c>
      <c r="Q291" s="27" t="str">
        <f t="shared" ca="1" si="184"/>
        <v>B</v>
      </c>
      <c r="R291" s="27" t="str">
        <f t="shared" ca="1" si="184"/>
        <v>B</v>
      </c>
      <c r="S291" s="6"/>
    </row>
    <row r="292" spans="1:19" x14ac:dyDescent="0.2">
      <c r="B292" s="17" t="s">
        <v>112</v>
      </c>
      <c r="C292" s="22" t="e">
        <f ca="1">IF(ISNA(C298),C299,C298)</f>
        <v>#N/A</v>
      </c>
      <c r="D292" s="23" t="e">
        <f t="shared" ref="D292:R292" ca="1" si="185">IF(ISNA(D298),D299,D298)</f>
        <v>#N/A</v>
      </c>
      <c r="E292" s="23" t="e">
        <f t="shared" ca="1" si="185"/>
        <v>#N/A</v>
      </c>
      <c r="F292" s="23" t="e">
        <f t="shared" ca="1" si="185"/>
        <v>#N/A</v>
      </c>
      <c r="G292" s="23" t="e">
        <f t="shared" ca="1" si="185"/>
        <v>#N/A</v>
      </c>
      <c r="H292" s="23" t="e">
        <f t="shared" ca="1" si="185"/>
        <v>#N/A</v>
      </c>
      <c r="I292" s="23" t="e">
        <f t="shared" ca="1" si="185"/>
        <v>#N/A</v>
      </c>
      <c r="J292" s="23" t="e">
        <f t="shared" ca="1" si="185"/>
        <v>#N/A</v>
      </c>
      <c r="K292" s="23" t="e">
        <f t="shared" ca="1" si="185"/>
        <v>#N/A</v>
      </c>
      <c r="L292" s="23" t="e">
        <f t="shared" ca="1" si="185"/>
        <v>#N/A</v>
      </c>
      <c r="M292" s="23" t="e">
        <f t="shared" ca="1" si="185"/>
        <v>#N/A</v>
      </c>
      <c r="N292" s="24" t="e">
        <f t="shared" ca="1" si="185"/>
        <v>#N/A</v>
      </c>
      <c r="O292" s="24" t="e">
        <f t="shared" ca="1" si="185"/>
        <v>#N/A</v>
      </c>
      <c r="P292" s="24" t="e">
        <f t="shared" ca="1" si="185"/>
        <v>#N/A</v>
      </c>
      <c r="Q292" s="24" t="e">
        <f t="shared" ca="1" si="185"/>
        <v>#N/A</v>
      </c>
      <c r="R292" s="24" t="e">
        <f t="shared" ca="1" si="185"/>
        <v>#N/A</v>
      </c>
      <c r="S292" s="11"/>
    </row>
    <row r="293" spans="1:19" ht="9" customHeight="1" x14ac:dyDescent="0.2">
      <c r="C293" s="25" t="str">
        <f t="shared" ref="C293:R293" ca="1" si="186">IF(ISNA(C300),"B","W")</f>
        <v>B</v>
      </c>
      <c r="D293" s="26" t="str">
        <f t="shared" ca="1" si="186"/>
        <v>B</v>
      </c>
      <c r="E293" s="26" t="str">
        <f t="shared" ca="1" si="186"/>
        <v>B</v>
      </c>
      <c r="F293" s="26" t="str">
        <f t="shared" ca="1" si="186"/>
        <v>B</v>
      </c>
      <c r="G293" s="26" t="str">
        <f t="shared" ca="1" si="186"/>
        <v>B</v>
      </c>
      <c r="H293" s="26" t="str">
        <f t="shared" ca="1" si="186"/>
        <v>B</v>
      </c>
      <c r="I293" s="26" t="str">
        <f t="shared" ca="1" si="186"/>
        <v>B</v>
      </c>
      <c r="J293" s="26" t="str">
        <f t="shared" ca="1" si="186"/>
        <v>B</v>
      </c>
      <c r="K293" s="26" t="str">
        <f t="shared" ca="1" si="186"/>
        <v>B</v>
      </c>
      <c r="L293" s="26" t="str">
        <f t="shared" ca="1" si="186"/>
        <v>B</v>
      </c>
      <c r="M293" s="26" t="str">
        <f t="shared" ca="1" si="186"/>
        <v>B</v>
      </c>
      <c r="N293" s="27" t="str">
        <f t="shared" ca="1" si="186"/>
        <v>B</v>
      </c>
      <c r="O293" s="27" t="str">
        <f t="shared" ca="1" si="186"/>
        <v>B</v>
      </c>
      <c r="P293" s="27" t="str">
        <f t="shared" ca="1" si="186"/>
        <v>B</v>
      </c>
      <c r="Q293" s="27" t="str">
        <f t="shared" ca="1" si="186"/>
        <v>B</v>
      </c>
      <c r="R293" s="27" t="str">
        <f t="shared" ca="1" si="186"/>
        <v>B</v>
      </c>
      <c r="S293" s="6"/>
    </row>
    <row r="294" spans="1:19" ht="15.75" thickBot="1" x14ac:dyDescent="0.25">
      <c r="B294" s="17" t="s">
        <v>113</v>
      </c>
      <c r="C294" s="28" t="e">
        <f ca="1">IF(ISNA(C300),C301,C300)</f>
        <v>#N/A</v>
      </c>
      <c r="D294" s="29" t="e">
        <f t="shared" ref="D294:R294" ca="1" si="187">IF(ISNA(D300),D301,D300)</f>
        <v>#N/A</v>
      </c>
      <c r="E294" s="29" t="e">
        <f t="shared" ca="1" si="187"/>
        <v>#N/A</v>
      </c>
      <c r="F294" s="29" t="e">
        <f t="shared" ca="1" si="187"/>
        <v>#N/A</v>
      </c>
      <c r="G294" s="29" t="e">
        <f t="shared" ca="1" si="187"/>
        <v>#N/A</v>
      </c>
      <c r="H294" s="29" t="e">
        <f t="shared" ca="1" si="187"/>
        <v>#N/A</v>
      </c>
      <c r="I294" s="29" t="e">
        <f t="shared" ca="1" si="187"/>
        <v>#N/A</v>
      </c>
      <c r="J294" s="29" t="e">
        <f t="shared" ca="1" si="187"/>
        <v>#N/A</v>
      </c>
      <c r="K294" s="29" t="e">
        <f t="shared" ca="1" si="187"/>
        <v>#N/A</v>
      </c>
      <c r="L294" s="29" t="e">
        <f t="shared" ca="1" si="187"/>
        <v>#N/A</v>
      </c>
      <c r="M294" s="29" t="e">
        <f t="shared" ca="1" si="187"/>
        <v>#N/A</v>
      </c>
      <c r="N294" s="30" t="e">
        <f t="shared" ca="1" si="187"/>
        <v>#N/A</v>
      </c>
      <c r="O294" s="30" t="e">
        <f t="shared" ca="1" si="187"/>
        <v>#N/A</v>
      </c>
      <c r="P294" s="30" t="e">
        <f t="shared" ca="1" si="187"/>
        <v>#N/A</v>
      </c>
      <c r="Q294" s="30" t="e">
        <f t="shared" ca="1" si="187"/>
        <v>#N/A</v>
      </c>
      <c r="R294" s="30" t="e">
        <f t="shared" ca="1" si="187"/>
        <v>#N/A</v>
      </c>
      <c r="S294" s="7"/>
    </row>
    <row r="295" spans="1:19" ht="15.75" customHeight="1" thickBot="1" x14ac:dyDescent="0.25">
      <c r="B295" s="17" t="s">
        <v>110</v>
      </c>
      <c r="C295" s="8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10"/>
      <c r="O295" s="10"/>
      <c r="P295" s="10"/>
      <c r="Q295" s="10"/>
      <c r="R295" s="10"/>
      <c r="S295" s="5"/>
    </row>
    <row r="296" spans="1:19" ht="17.25" hidden="1" customHeight="1" x14ac:dyDescent="0.2">
      <c r="B296" s="17">
        <v>1</v>
      </c>
      <c r="C296" s="1" t="e">
        <f ca="1">VLOOKUP(C288,OFFSET(Pairings!$D$2,($B296-1)*gamesPerRound,0,gamesPerRound,2),2,FALSE)</f>
        <v>#N/A</v>
      </c>
      <c r="D296" s="1" t="e">
        <f ca="1">VLOOKUP(D288,OFFSET(Pairings!$D$2,($B296-1)*gamesPerRound,0,gamesPerRound,2),2,FALSE)</f>
        <v>#N/A</v>
      </c>
      <c r="E296" s="1" t="e">
        <f ca="1">VLOOKUP(E288,OFFSET(Pairings!$D$2,($B296-1)*gamesPerRound,0,gamesPerRound,2),2,FALSE)</f>
        <v>#N/A</v>
      </c>
      <c r="F296" s="1" t="e">
        <f ca="1">VLOOKUP(F288,OFFSET(Pairings!$D$2,($B296-1)*gamesPerRound,0,gamesPerRound,2),2,FALSE)</f>
        <v>#N/A</v>
      </c>
      <c r="G296" s="1" t="e">
        <f ca="1">VLOOKUP(G288,OFFSET(Pairings!$D$2,($B296-1)*gamesPerRound,0,gamesPerRound,2),2,FALSE)</f>
        <v>#N/A</v>
      </c>
      <c r="H296" s="1" t="e">
        <f ca="1">VLOOKUP(H288,OFFSET(Pairings!$D$2,($B296-1)*gamesPerRound,0,gamesPerRound,2),2,FALSE)</f>
        <v>#N/A</v>
      </c>
      <c r="I296" s="1" t="e">
        <f ca="1">VLOOKUP(I288,OFFSET(Pairings!$D$2,($B296-1)*gamesPerRound,0,gamesPerRound,2),2,FALSE)</f>
        <v>#N/A</v>
      </c>
      <c r="J296" s="1" t="e">
        <f ca="1">VLOOKUP(J288,OFFSET(Pairings!$D$2,($B296-1)*gamesPerRound,0,gamesPerRound,2),2,FALSE)</f>
        <v>#N/A</v>
      </c>
      <c r="K296" s="1" t="e">
        <f ca="1">VLOOKUP(K288,OFFSET(Pairings!$D$2,($B296-1)*gamesPerRound,0,gamesPerRound,2),2,FALSE)</f>
        <v>#N/A</v>
      </c>
      <c r="L296" s="1" t="e">
        <f ca="1">VLOOKUP(L288,OFFSET(Pairings!$D$2,($B296-1)*gamesPerRound,0,gamesPerRound,2),2,FALSE)</f>
        <v>#N/A</v>
      </c>
      <c r="M296" s="1" t="e">
        <f ca="1">VLOOKUP(M288,OFFSET(Pairings!$D$2,($B296-1)*gamesPerRound,0,gamesPerRound,2),2,FALSE)</f>
        <v>#N/A</v>
      </c>
      <c r="N296" s="1" t="e">
        <f ca="1">VLOOKUP(N288,OFFSET(Pairings!$D$2,($B296-1)*gamesPerRound,0,gamesPerRound,2),2,FALSE)</f>
        <v>#N/A</v>
      </c>
      <c r="O296" s="1" t="e">
        <f ca="1">VLOOKUP(O288,OFFSET(Pairings!$D$2,($B296-1)*gamesPerRound,0,gamesPerRound,2),2,FALSE)</f>
        <v>#N/A</v>
      </c>
      <c r="P296" s="1" t="e">
        <f ca="1">VLOOKUP(P288,OFFSET(Pairings!$D$2,($B296-1)*gamesPerRound,0,gamesPerRound,2),2,FALSE)</f>
        <v>#N/A</v>
      </c>
      <c r="Q296" s="1" t="e">
        <f ca="1">VLOOKUP(Q288,OFFSET(Pairings!$D$2,($B296-1)*gamesPerRound,0,gamesPerRound,2),2,FALSE)</f>
        <v>#N/A</v>
      </c>
      <c r="R296" s="1" t="e">
        <f ca="1">VLOOKUP(R288,OFFSET(Pairings!$D$2,($B296-1)*gamesPerRound,0,gamesPerRound,2),2,FALSE)</f>
        <v>#N/A</v>
      </c>
    </row>
    <row r="297" spans="1:19" ht="17.25" hidden="1" customHeight="1" x14ac:dyDescent="0.2">
      <c r="B297" s="17">
        <v>1</v>
      </c>
      <c r="C297" s="1" t="e">
        <f ca="1">VLOOKUP(C288,OFFSET(Pairings!$E$2,($B297-1)*gamesPerRound,0,gamesPerRound,4),4,FALSE)</f>
        <v>#N/A</v>
      </c>
      <c r="D297" s="1" t="e">
        <f ca="1">VLOOKUP(D288,OFFSET(Pairings!$E$2,($B297-1)*gamesPerRound,0,gamesPerRound,4),4,FALSE)</f>
        <v>#N/A</v>
      </c>
      <c r="E297" s="1" t="e">
        <f ca="1">VLOOKUP(E288,OFFSET(Pairings!$E$2,($B297-1)*gamesPerRound,0,gamesPerRound,4),4,FALSE)</f>
        <v>#N/A</v>
      </c>
      <c r="F297" s="1" t="e">
        <f ca="1">VLOOKUP(F288,OFFSET(Pairings!$E$2,($B297-1)*gamesPerRound,0,gamesPerRound,4),4,FALSE)</f>
        <v>#N/A</v>
      </c>
      <c r="G297" s="1" t="e">
        <f ca="1">VLOOKUP(G288,OFFSET(Pairings!$E$2,($B297-1)*gamesPerRound,0,gamesPerRound,4),4,FALSE)</f>
        <v>#N/A</v>
      </c>
      <c r="H297" s="1" t="e">
        <f ca="1">VLOOKUP(H288,OFFSET(Pairings!$E$2,($B297-1)*gamesPerRound,0,gamesPerRound,4),4,FALSE)</f>
        <v>#N/A</v>
      </c>
      <c r="I297" s="1" t="e">
        <f ca="1">VLOOKUP(I288,OFFSET(Pairings!$E$2,($B297-1)*gamesPerRound,0,gamesPerRound,4),4,FALSE)</f>
        <v>#N/A</v>
      </c>
      <c r="J297" s="1" t="e">
        <f ca="1">VLOOKUP(J288,OFFSET(Pairings!$E$2,($B297-1)*gamesPerRound,0,gamesPerRound,4),4,FALSE)</f>
        <v>#N/A</v>
      </c>
      <c r="K297" s="1" t="e">
        <f ca="1">VLOOKUP(K288,OFFSET(Pairings!$E$2,($B297-1)*gamesPerRound,0,gamesPerRound,4),4,FALSE)</f>
        <v>#N/A</v>
      </c>
      <c r="L297" s="1" t="e">
        <f ca="1">VLOOKUP(L288,OFFSET(Pairings!$E$2,($B297-1)*gamesPerRound,0,gamesPerRound,4),4,FALSE)</f>
        <v>#N/A</v>
      </c>
      <c r="M297" s="1" t="e">
        <f ca="1">VLOOKUP(M288,OFFSET(Pairings!$E$2,($B297-1)*gamesPerRound,0,gamesPerRound,4),4,FALSE)</f>
        <v>#N/A</v>
      </c>
      <c r="N297" s="1" t="e">
        <f ca="1">VLOOKUP(N288,OFFSET(Pairings!$E$2,($B297-1)*gamesPerRound,0,gamesPerRound,4),4,FALSE)</f>
        <v>#N/A</v>
      </c>
      <c r="O297" s="1" t="e">
        <f ca="1">VLOOKUP(O288,OFFSET(Pairings!$E$2,($B297-1)*gamesPerRound,0,gamesPerRound,4),4,FALSE)</f>
        <v>#N/A</v>
      </c>
      <c r="P297" s="1" t="e">
        <f ca="1">VLOOKUP(P288,OFFSET(Pairings!$E$2,($B297-1)*gamesPerRound,0,gamesPerRound,4),4,FALSE)</f>
        <v>#N/A</v>
      </c>
      <c r="Q297" s="1" t="e">
        <f ca="1">VLOOKUP(Q288,OFFSET(Pairings!$E$2,($B297-1)*gamesPerRound,0,gamesPerRound,4),4,FALSE)</f>
        <v>#N/A</v>
      </c>
      <c r="R297" s="1" t="e">
        <f ca="1">VLOOKUP(R288,OFFSET(Pairings!$E$2,($B297-1)*gamesPerRound,0,gamesPerRound,4),4,FALSE)</f>
        <v>#N/A</v>
      </c>
    </row>
    <row r="298" spans="1:19" ht="17.25" hidden="1" customHeight="1" x14ac:dyDescent="0.2">
      <c r="B298" s="17">
        <v>2</v>
      </c>
      <c r="C298" s="1" t="e">
        <f ca="1">VLOOKUP(C288,OFFSET(Pairings!$D$2,($B298-1)*gamesPerRound,0,gamesPerRound,2),2,FALSE)</f>
        <v>#N/A</v>
      </c>
      <c r="D298" s="1" t="e">
        <f ca="1">VLOOKUP(D288,OFFSET(Pairings!$D$2,($B298-1)*gamesPerRound,0,gamesPerRound,2),2,FALSE)</f>
        <v>#N/A</v>
      </c>
      <c r="E298" s="1" t="e">
        <f ca="1">VLOOKUP(E288,OFFSET(Pairings!$D$2,($B298-1)*gamesPerRound,0,gamesPerRound,2),2,FALSE)</f>
        <v>#N/A</v>
      </c>
      <c r="F298" s="1" t="e">
        <f ca="1">VLOOKUP(F288,OFFSET(Pairings!$D$2,($B298-1)*gamesPerRound,0,gamesPerRound,2),2,FALSE)</f>
        <v>#N/A</v>
      </c>
      <c r="G298" s="1" t="e">
        <f ca="1">VLOOKUP(G288,OFFSET(Pairings!$D$2,($B298-1)*gamesPerRound,0,gamesPerRound,2),2,FALSE)</f>
        <v>#N/A</v>
      </c>
      <c r="H298" s="1" t="e">
        <f ca="1">VLOOKUP(H288,OFFSET(Pairings!$D$2,($B298-1)*gamesPerRound,0,gamesPerRound,2),2,FALSE)</f>
        <v>#N/A</v>
      </c>
      <c r="I298" s="1" t="e">
        <f ca="1">VLOOKUP(I288,OFFSET(Pairings!$D$2,($B298-1)*gamesPerRound,0,gamesPerRound,2),2,FALSE)</f>
        <v>#N/A</v>
      </c>
      <c r="J298" s="1" t="e">
        <f ca="1">VLOOKUP(J288,OFFSET(Pairings!$D$2,($B298-1)*gamesPerRound,0,gamesPerRound,2),2,FALSE)</f>
        <v>#N/A</v>
      </c>
      <c r="K298" s="1" t="e">
        <f ca="1">VLOOKUP(K288,OFFSET(Pairings!$D$2,($B298-1)*gamesPerRound,0,gamesPerRound,2),2,FALSE)</f>
        <v>#N/A</v>
      </c>
      <c r="L298" s="1" t="e">
        <f ca="1">VLOOKUP(L288,OFFSET(Pairings!$D$2,($B298-1)*gamesPerRound,0,gamesPerRound,2),2,FALSE)</f>
        <v>#N/A</v>
      </c>
      <c r="M298" s="1" t="e">
        <f ca="1">VLOOKUP(M288,OFFSET(Pairings!$D$2,($B298-1)*gamesPerRound,0,gamesPerRound,2),2,FALSE)</f>
        <v>#N/A</v>
      </c>
      <c r="N298" s="1" t="e">
        <f ca="1">VLOOKUP(N288,OFFSET(Pairings!$D$2,($B298-1)*gamesPerRound,0,gamesPerRound,2),2,FALSE)</f>
        <v>#N/A</v>
      </c>
      <c r="O298" s="1" t="e">
        <f ca="1">VLOOKUP(O288,OFFSET(Pairings!$D$2,($B298-1)*gamesPerRound,0,gamesPerRound,2),2,FALSE)</f>
        <v>#N/A</v>
      </c>
      <c r="P298" s="1" t="e">
        <f ca="1">VLOOKUP(P288,OFFSET(Pairings!$D$2,($B298-1)*gamesPerRound,0,gamesPerRound,2),2,FALSE)</f>
        <v>#N/A</v>
      </c>
      <c r="Q298" s="1" t="e">
        <f ca="1">VLOOKUP(Q288,OFFSET(Pairings!$D$2,($B298-1)*gamesPerRound,0,gamesPerRound,2),2,FALSE)</f>
        <v>#N/A</v>
      </c>
      <c r="R298" s="1" t="e">
        <f ca="1">VLOOKUP(R288,OFFSET(Pairings!$D$2,($B298-1)*gamesPerRound,0,gamesPerRound,2),2,FALSE)</f>
        <v>#N/A</v>
      </c>
    </row>
    <row r="299" spans="1:19" ht="17.25" hidden="1" customHeight="1" x14ac:dyDescent="0.2">
      <c r="B299" s="17">
        <v>2</v>
      </c>
      <c r="C299" s="1" t="e">
        <f ca="1">VLOOKUP(C288,OFFSET(Pairings!$E$2,($B299-1)*gamesPerRound,0,gamesPerRound,4),4,FALSE)</f>
        <v>#N/A</v>
      </c>
      <c r="D299" s="1" t="e">
        <f ca="1">VLOOKUP(D288,OFFSET(Pairings!$E$2,($B299-1)*gamesPerRound,0,gamesPerRound,4),4,FALSE)</f>
        <v>#N/A</v>
      </c>
      <c r="E299" s="1" t="e">
        <f ca="1">VLOOKUP(E288,OFFSET(Pairings!$E$2,($B299-1)*gamesPerRound,0,gamesPerRound,4),4,FALSE)</f>
        <v>#N/A</v>
      </c>
      <c r="F299" s="1" t="e">
        <f ca="1">VLOOKUP(F288,OFFSET(Pairings!$E$2,($B299-1)*gamesPerRound,0,gamesPerRound,4),4,FALSE)</f>
        <v>#N/A</v>
      </c>
      <c r="G299" s="1" t="e">
        <f ca="1">VLOOKUP(G288,OFFSET(Pairings!$E$2,($B299-1)*gamesPerRound,0,gamesPerRound,4),4,FALSE)</f>
        <v>#N/A</v>
      </c>
      <c r="H299" s="1" t="e">
        <f ca="1">VLOOKUP(H288,OFFSET(Pairings!$E$2,($B299-1)*gamesPerRound,0,gamesPerRound,4),4,FALSE)</f>
        <v>#N/A</v>
      </c>
      <c r="I299" s="1" t="e">
        <f ca="1">VLOOKUP(I288,OFFSET(Pairings!$E$2,($B299-1)*gamesPerRound,0,gamesPerRound,4),4,FALSE)</f>
        <v>#N/A</v>
      </c>
      <c r="J299" s="1" t="e">
        <f ca="1">VLOOKUP(J288,OFFSET(Pairings!$E$2,($B299-1)*gamesPerRound,0,gamesPerRound,4),4,FALSE)</f>
        <v>#N/A</v>
      </c>
      <c r="K299" s="1" t="e">
        <f ca="1">VLOOKUP(K288,OFFSET(Pairings!$E$2,($B299-1)*gamesPerRound,0,gamesPerRound,4),4,FALSE)</f>
        <v>#N/A</v>
      </c>
      <c r="L299" s="1" t="e">
        <f ca="1">VLOOKUP(L288,OFFSET(Pairings!$E$2,($B299-1)*gamesPerRound,0,gamesPerRound,4),4,FALSE)</f>
        <v>#N/A</v>
      </c>
      <c r="M299" s="1" t="e">
        <f ca="1">VLOOKUP(M288,OFFSET(Pairings!$E$2,($B299-1)*gamesPerRound,0,gamesPerRound,4),4,FALSE)</f>
        <v>#N/A</v>
      </c>
      <c r="N299" s="1" t="e">
        <f ca="1">VLOOKUP(N288,OFFSET(Pairings!$E$2,($B299-1)*gamesPerRound,0,gamesPerRound,4),4,FALSE)</f>
        <v>#N/A</v>
      </c>
      <c r="O299" s="1" t="e">
        <f ca="1">VLOOKUP(O288,OFFSET(Pairings!$E$2,($B299-1)*gamesPerRound,0,gamesPerRound,4),4,FALSE)</f>
        <v>#N/A</v>
      </c>
      <c r="P299" s="1" t="e">
        <f ca="1">VLOOKUP(P288,OFFSET(Pairings!$E$2,($B299-1)*gamesPerRound,0,gamesPerRound,4),4,FALSE)</f>
        <v>#N/A</v>
      </c>
      <c r="Q299" s="1" t="e">
        <f ca="1">VLOOKUP(Q288,OFFSET(Pairings!$E$2,($B299-1)*gamesPerRound,0,gamesPerRound,4),4,FALSE)</f>
        <v>#N/A</v>
      </c>
      <c r="R299" s="1" t="e">
        <f ca="1">VLOOKUP(R288,OFFSET(Pairings!$E$2,($B299-1)*gamesPerRound,0,gamesPerRound,4),4,FALSE)</f>
        <v>#N/A</v>
      </c>
    </row>
    <row r="300" spans="1:19" ht="17.25" hidden="1" customHeight="1" x14ac:dyDescent="0.2">
      <c r="B300" s="17">
        <v>3</v>
      </c>
      <c r="C300" s="1" t="e">
        <f ca="1">VLOOKUP(C288,OFFSET(Pairings!$D$2,($B300-1)*gamesPerRound,0,gamesPerRound,2),2,FALSE)</f>
        <v>#N/A</v>
      </c>
      <c r="D300" s="1" t="e">
        <f ca="1">VLOOKUP(D288,OFFSET(Pairings!$D$2,($B300-1)*gamesPerRound,0,gamesPerRound,2),2,FALSE)</f>
        <v>#N/A</v>
      </c>
      <c r="E300" s="1" t="e">
        <f ca="1">VLOOKUP(E288,OFFSET(Pairings!$D$2,($B300-1)*gamesPerRound,0,gamesPerRound,2),2,FALSE)</f>
        <v>#N/A</v>
      </c>
      <c r="F300" s="1" t="e">
        <f ca="1">VLOOKUP(F288,OFFSET(Pairings!$D$2,($B300-1)*gamesPerRound,0,gamesPerRound,2),2,FALSE)</f>
        <v>#N/A</v>
      </c>
      <c r="G300" s="1" t="e">
        <f ca="1">VLOOKUP(G288,OFFSET(Pairings!$D$2,($B300-1)*gamesPerRound,0,gamesPerRound,2),2,FALSE)</f>
        <v>#N/A</v>
      </c>
      <c r="H300" s="1" t="e">
        <f ca="1">VLOOKUP(H288,OFFSET(Pairings!$D$2,($B300-1)*gamesPerRound,0,gamesPerRound,2),2,FALSE)</f>
        <v>#N/A</v>
      </c>
      <c r="I300" s="1" t="e">
        <f ca="1">VLOOKUP(I288,OFFSET(Pairings!$D$2,($B300-1)*gamesPerRound,0,gamesPerRound,2),2,FALSE)</f>
        <v>#N/A</v>
      </c>
      <c r="J300" s="1" t="e">
        <f ca="1">VLOOKUP(J288,OFFSET(Pairings!$D$2,($B300-1)*gamesPerRound,0,gamesPerRound,2),2,FALSE)</f>
        <v>#N/A</v>
      </c>
      <c r="K300" s="1" t="e">
        <f ca="1">VLOOKUP(K288,OFFSET(Pairings!$D$2,($B300-1)*gamesPerRound,0,gamesPerRound,2),2,FALSE)</f>
        <v>#N/A</v>
      </c>
      <c r="L300" s="1" t="e">
        <f ca="1">VLOOKUP(L288,OFFSET(Pairings!$D$2,($B300-1)*gamesPerRound,0,gamesPerRound,2),2,FALSE)</f>
        <v>#N/A</v>
      </c>
      <c r="M300" s="1" t="e">
        <f ca="1">VLOOKUP(M288,OFFSET(Pairings!$D$2,($B300-1)*gamesPerRound,0,gamesPerRound,2),2,FALSE)</f>
        <v>#N/A</v>
      </c>
      <c r="N300" s="1" t="e">
        <f ca="1">VLOOKUP(N288,OFFSET(Pairings!$D$2,($B300-1)*gamesPerRound,0,gamesPerRound,2),2,FALSE)</f>
        <v>#N/A</v>
      </c>
      <c r="O300" s="1" t="e">
        <f ca="1">VLOOKUP(O288,OFFSET(Pairings!$D$2,($B300-1)*gamesPerRound,0,gamesPerRound,2),2,FALSE)</f>
        <v>#N/A</v>
      </c>
      <c r="P300" s="1" t="e">
        <f ca="1">VLOOKUP(P288,OFFSET(Pairings!$D$2,($B300-1)*gamesPerRound,0,gamesPerRound,2),2,FALSE)</f>
        <v>#N/A</v>
      </c>
      <c r="Q300" s="1" t="e">
        <f ca="1">VLOOKUP(Q288,OFFSET(Pairings!$D$2,($B300-1)*gamesPerRound,0,gamesPerRound,2),2,FALSE)</f>
        <v>#N/A</v>
      </c>
      <c r="R300" s="1" t="e">
        <f ca="1">VLOOKUP(R288,OFFSET(Pairings!$D$2,($B300-1)*gamesPerRound,0,gamesPerRound,2),2,FALSE)</f>
        <v>#N/A</v>
      </c>
    </row>
    <row r="301" spans="1:19" ht="17.25" hidden="1" customHeight="1" x14ac:dyDescent="0.2">
      <c r="B301" s="17">
        <v>3</v>
      </c>
      <c r="C301" s="1" t="e">
        <f ca="1">VLOOKUP(C288,OFFSET(Pairings!$E$2,($B301-1)*gamesPerRound,0,gamesPerRound,4),4,FALSE)</f>
        <v>#N/A</v>
      </c>
      <c r="D301" s="1" t="e">
        <f ca="1">VLOOKUP(D288,OFFSET(Pairings!$E$2,($B301-1)*gamesPerRound,0,gamesPerRound,4),4,FALSE)</f>
        <v>#N/A</v>
      </c>
      <c r="E301" s="1" t="e">
        <f ca="1">VLOOKUP(E288,OFFSET(Pairings!$E$2,($B301-1)*gamesPerRound,0,gamesPerRound,4),4,FALSE)</f>
        <v>#N/A</v>
      </c>
      <c r="F301" s="1" t="e">
        <f ca="1">VLOOKUP(F288,OFFSET(Pairings!$E$2,($B301-1)*gamesPerRound,0,gamesPerRound,4),4,FALSE)</f>
        <v>#N/A</v>
      </c>
      <c r="G301" s="1" t="e">
        <f ca="1">VLOOKUP(G288,OFFSET(Pairings!$E$2,($B301-1)*gamesPerRound,0,gamesPerRound,4),4,FALSE)</f>
        <v>#N/A</v>
      </c>
      <c r="H301" s="1" t="e">
        <f ca="1">VLOOKUP(H288,OFFSET(Pairings!$E$2,($B301-1)*gamesPerRound,0,gamesPerRound,4),4,FALSE)</f>
        <v>#N/A</v>
      </c>
      <c r="I301" s="1" t="e">
        <f ca="1">VLOOKUP(I288,OFFSET(Pairings!$E$2,($B301-1)*gamesPerRound,0,gamesPerRound,4),4,FALSE)</f>
        <v>#N/A</v>
      </c>
      <c r="J301" s="1" t="e">
        <f ca="1">VLOOKUP(J288,OFFSET(Pairings!$E$2,($B301-1)*gamesPerRound,0,gamesPerRound,4),4,FALSE)</f>
        <v>#N/A</v>
      </c>
      <c r="K301" s="1" t="e">
        <f ca="1">VLOOKUP(K288,OFFSET(Pairings!$E$2,($B301-1)*gamesPerRound,0,gamesPerRound,4),4,FALSE)</f>
        <v>#N/A</v>
      </c>
      <c r="L301" s="1" t="e">
        <f ca="1">VLOOKUP(L288,OFFSET(Pairings!$E$2,($B301-1)*gamesPerRound,0,gamesPerRound,4),4,FALSE)</f>
        <v>#N/A</v>
      </c>
      <c r="M301" s="1" t="e">
        <f ca="1">VLOOKUP(M288,OFFSET(Pairings!$E$2,($B301-1)*gamesPerRound,0,gamesPerRound,4),4,FALSE)</f>
        <v>#N/A</v>
      </c>
      <c r="N301" s="1" t="e">
        <f ca="1">VLOOKUP(N288,OFFSET(Pairings!$E$2,($B301-1)*gamesPerRound,0,gamesPerRound,4),4,FALSE)</f>
        <v>#N/A</v>
      </c>
      <c r="O301" s="1" t="e">
        <f ca="1">VLOOKUP(O288,OFFSET(Pairings!$E$2,($B301-1)*gamesPerRound,0,gamesPerRound,4),4,FALSE)</f>
        <v>#N/A</v>
      </c>
      <c r="P301" s="1" t="e">
        <f ca="1">VLOOKUP(P288,OFFSET(Pairings!$E$2,($B301-1)*gamesPerRound,0,gamesPerRound,4),4,FALSE)</f>
        <v>#N/A</v>
      </c>
      <c r="Q301" s="1" t="e">
        <f ca="1">VLOOKUP(Q288,OFFSET(Pairings!$E$2,($B301-1)*gamesPerRound,0,gamesPerRound,4),4,FALSE)</f>
        <v>#N/A</v>
      </c>
      <c r="R301" s="1" t="e">
        <f ca="1">VLOOKUP(R288,OFFSET(Pairings!$E$2,($B301-1)*gamesPerRound,0,gamesPerRound,4),4,FALSE)</f>
        <v>#N/A</v>
      </c>
    </row>
    <row r="302" spans="1:19" ht="15.75" thickBot="1" x14ac:dyDescent="0.25"/>
    <row r="303" spans="1:19" s="12" customFormat="1" ht="15.75" thickBot="1" x14ac:dyDescent="0.25">
      <c r="A303" s="12" t="s">
        <v>496</v>
      </c>
      <c r="B303" s="38">
        <f>VLOOKUP(A303,TeamLookup,2,FALSE)</f>
        <v>0</v>
      </c>
      <c r="C303" s="13" t="str">
        <f>$A303&amp;"."&amp;TEXT(C$1,"00")</f>
        <v>U.01</v>
      </c>
      <c r="D303" s="14" t="str">
        <f t="shared" ref="D303:R303" si="188">$A303&amp;"."&amp;TEXT(D$1,"00")</f>
        <v>U.02</v>
      </c>
      <c r="E303" s="14" t="str">
        <f t="shared" si="188"/>
        <v>U.03</v>
      </c>
      <c r="F303" s="14" t="str">
        <f t="shared" si="188"/>
        <v>U.04</v>
      </c>
      <c r="G303" s="14" t="str">
        <f t="shared" si="188"/>
        <v>U.05</v>
      </c>
      <c r="H303" s="14" t="str">
        <f t="shared" si="188"/>
        <v>U.06</v>
      </c>
      <c r="I303" s="14" t="str">
        <f t="shared" si="188"/>
        <v>U.07</v>
      </c>
      <c r="J303" s="14" t="str">
        <f t="shared" si="188"/>
        <v>U.08</v>
      </c>
      <c r="K303" s="14" t="str">
        <f t="shared" si="188"/>
        <v>U.09</v>
      </c>
      <c r="L303" s="14" t="str">
        <f t="shared" si="188"/>
        <v>U.10</v>
      </c>
      <c r="M303" s="14" t="str">
        <f t="shared" si="188"/>
        <v>U.11</v>
      </c>
      <c r="N303" s="15" t="str">
        <f t="shared" si="188"/>
        <v>U.12</v>
      </c>
      <c r="O303" s="15" t="str">
        <f t="shared" si="188"/>
        <v>U.13</v>
      </c>
      <c r="P303" s="15" t="str">
        <f t="shared" si="188"/>
        <v>U.14</v>
      </c>
      <c r="Q303" s="15" t="str">
        <f t="shared" si="188"/>
        <v>U.15</v>
      </c>
      <c r="R303" s="15" t="str">
        <f t="shared" si="188"/>
        <v>U.16</v>
      </c>
      <c r="S303" s="16" t="s">
        <v>110</v>
      </c>
    </row>
    <row r="304" spans="1:19" ht="9" customHeight="1" x14ac:dyDescent="0.2">
      <c r="C304" s="19" t="str">
        <f t="shared" ref="C304:R304" ca="1" si="189">IF(ISNA(C311),"B","W")</f>
        <v>B</v>
      </c>
      <c r="D304" s="20" t="str">
        <f t="shared" ca="1" si="189"/>
        <v>B</v>
      </c>
      <c r="E304" s="20" t="str">
        <f t="shared" ca="1" si="189"/>
        <v>B</v>
      </c>
      <c r="F304" s="20" t="str">
        <f t="shared" ca="1" si="189"/>
        <v>B</v>
      </c>
      <c r="G304" s="20" t="str">
        <f t="shared" ca="1" si="189"/>
        <v>B</v>
      </c>
      <c r="H304" s="20" t="str">
        <f t="shared" ca="1" si="189"/>
        <v>B</v>
      </c>
      <c r="I304" s="20" t="str">
        <f t="shared" ca="1" si="189"/>
        <v>B</v>
      </c>
      <c r="J304" s="20" t="str">
        <f t="shared" ca="1" si="189"/>
        <v>B</v>
      </c>
      <c r="K304" s="20" t="str">
        <f t="shared" ca="1" si="189"/>
        <v>B</v>
      </c>
      <c r="L304" s="20" t="str">
        <f t="shared" ca="1" si="189"/>
        <v>B</v>
      </c>
      <c r="M304" s="20" t="str">
        <f t="shared" ca="1" si="189"/>
        <v>B</v>
      </c>
      <c r="N304" s="21" t="str">
        <f t="shared" ca="1" si="189"/>
        <v>B</v>
      </c>
      <c r="O304" s="21" t="str">
        <f t="shared" ca="1" si="189"/>
        <v>B</v>
      </c>
      <c r="P304" s="21" t="str">
        <f t="shared" ca="1" si="189"/>
        <v>B</v>
      </c>
      <c r="Q304" s="21" t="str">
        <f t="shared" ca="1" si="189"/>
        <v>B</v>
      </c>
      <c r="R304" s="21" t="str">
        <f t="shared" ca="1" si="189"/>
        <v>B</v>
      </c>
      <c r="S304" s="6"/>
    </row>
    <row r="305" spans="1:19" x14ac:dyDescent="0.2">
      <c r="B305" s="17" t="s">
        <v>111</v>
      </c>
      <c r="C305" s="22" t="e">
        <f ca="1">IF(ISNA(C311),C312,C311)</f>
        <v>#N/A</v>
      </c>
      <c r="D305" s="23" t="e">
        <f t="shared" ref="D305:R305" ca="1" si="190">IF(ISNA(D311),D312,D311)</f>
        <v>#N/A</v>
      </c>
      <c r="E305" s="23" t="e">
        <f t="shared" ca="1" si="190"/>
        <v>#N/A</v>
      </c>
      <c r="F305" s="23" t="e">
        <f t="shared" ca="1" si="190"/>
        <v>#N/A</v>
      </c>
      <c r="G305" s="23" t="e">
        <f t="shared" ca="1" si="190"/>
        <v>#N/A</v>
      </c>
      <c r="H305" s="23" t="e">
        <f t="shared" ca="1" si="190"/>
        <v>#N/A</v>
      </c>
      <c r="I305" s="23" t="e">
        <f t="shared" ca="1" si="190"/>
        <v>#N/A</v>
      </c>
      <c r="J305" s="23" t="e">
        <f t="shared" ca="1" si="190"/>
        <v>#N/A</v>
      </c>
      <c r="K305" s="23" t="e">
        <f t="shared" ca="1" si="190"/>
        <v>#N/A</v>
      </c>
      <c r="L305" s="23" t="e">
        <f t="shared" ca="1" si="190"/>
        <v>#N/A</v>
      </c>
      <c r="M305" s="23" t="e">
        <f t="shared" ca="1" si="190"/>
        <v>#N/A</v>
      </c>
      <c r="N305" s="24" t="e">
        <f t="shared" ca="1" si="190"/>
        <v>#N/A</v>
      </c>
      <c r="O305" s="24" t="e">
        <f t="shared" ca="1" si="190"/>
        <v>#N/A</v>
      </c>
      <c r="P305" s="24" t="e">
        <f t="shared" ca="1" si="190"/>
        <v>#N/A</v>
      </c>
      <c r="Q305" s="24" t="e">
        <f t="shared" ca="1" si="190"/>
        <v>#N/A</v>
      </c>
      <c r="R305" s="24" t="e">
        <f t="shared" ca="1" si="190"/>
        <v>#N/A</v>
      </c>
      <c r="S305" s="11"/>
    </row>
    <row r="306" spans="1:19" ht="9" customHeight="1" x14ac:dyDescent="0.2">
      <c r="C306" s="25" t="str">
        <f t="shared" ref="C306:R306" ca="1" si="191">IF(ISNA(C313),"B","W")</f>
        <v>B</v>
      </c>
      <c r="D306" s="26" t="str">
        <f t="shared" ca="1" si="191"/>
        <v>B</v>
      </c>
      <c r="E306" s="26" t="str">
        <f t="shared" ca="1" si="191"/>
        <v>B</v>
      </c>
      <c r="F306" s="26" t="str">
        <f t="shared" ca="1" si="191"/>
        <v>B</v>
      </c>
      <c r="G306" s="26" t="str">
        <f t="shared" ca="1" si="191"/>
        <v>B</v>
      </c>
      <c r="H306" s="26" t="str">
        <f t="shared" ca="1" si="191"/>
        <v>B</v>
      </c>
      <c r="I306" s="26" t="str">
        <f t="shared" ca="1" si="191"/>
        <v>B</v>
      </c>
      <c r="J306" s="26" t="str">
        <f t="shared" ca="1" si="191"/>
        <v>B</v>
      </c>
      <c r="K306" s="26" t="str">
        <f t="shared" ca="1" si="191"/>
        <v>B</v>
      </c>
      <c r="L306" s="26" t="str">
        <f t="shared" ca="1" si="191"/>
        <v>B</v>
      </c>
      <c r="M306" s="26" t="str">
        <f t="shared" ca="1" si="191"/>
        <v>B</v>
      </c>
      <c r="N306" s="27" t="str">
        <f t="shared" ca="1" si="191"/>
        <v>B</v>
      </c>
      <c r="O306" s="27" t="str">
        <f t="shared" ca="1" si="191"/>
        <v>B</v>
      </c>
      <c r="P306" s="27" t="str">
        <f t="shared" ca="1" si="191"/>
        <v>B</v>
      </c>
      <c r="Q306" s="27" t="str">
        <f t="shared" ca="1" si="191"/>
        <v>B</v>
      </c>
      <c r="R306" s="27" t="str">
        <f t="shared" ca="1" si="191"/>
        <v>B</v>
      </c>
      <c r="S306" s="6"/>
    </row>
    <row r="307" spans="1:19" x14ac:dyDescent="0.2">
      <c r="B307" s="17" t="s">
        <v>112</v>
      </c>
      <c r="C307" s="22" t="e">
        <f ca="1">IF(ISNA(C313),C314,C313)</f>
        <v>#N/A</v>
      </c>
      <c r="D307" s="23" t="e">
        <f t="shared" ref="D307:R307" ca="1" si="192">IF(ISNA(D313),D314,D313)</f>
        <v>#N/A</v>
      </c>
      <c r="E307" s="23" t="e">
        <f t="shared" ca="1" si="192"/>
        <v>#N/A</v>
      </c>
      <c r="F307" s="23" t="e">
        <f t="shared" ca="1" si="192"/>
        <v>#N/A</v>
      </c>
      <c r="G307" s="23" t="e">
        <f t="shared" ca="1" si="192"/>
        <v>#N/A</v>
      </c>
      <c r="H307" s="23" t="e">
        <f t="shared" ca="1" si="192"/>
        <v>#N/A</v>
      </c>
      <c r="I307" s="23" t="e">
        <f t="shared" ca="1" si="192"/>
        <v>#N/A</v>
      </c>
      <c r="J307" s="23" t="e">
        <f t="shared" ca="1" si="192"/>
        <v>#N/A</v>
      </c>
      <c r="K307" s="23" t="e">
        <f t="shared" ca="1" si="192"/>
        <v>#N/A</v>
      </c>
      <c r="L307" s="23" t="e">
        <f t="shared" ca="1" si="192"/>
        <v>#N/A</v>
      </c>
      <c r="M307" s="23" t="e">
        <f t="shared" ca="1" si="192"/>
        <v>#N/A</v>
      </c>
      <c r="N307" s="24" t="e">
        <f t="shared" ca="1" si="192"/>
        <v>#N/A</v>
      </c>
      <c r="O307" s="24" t="e">
        <f t="shared" ca="1" si="192"/>
        <v>#N/A</v>
      </c>
      <c r="P307" s="24" t="e">
        <f t="shared" ca="1" si="192"/>
        <v>#N/A</v>
      </c>
      <c r="Q307" s="24" t="e">
        <f t="shared" ca="1" si="192"/>
        <v>#N/A</v>
      </c>
      <c r="R307" s="24" t="e">
        <f t="shared" ca="1" si="192"/>
        <v>#N/A</v>
      </c>
      <c r="S307" s="11"/>
    </row>
    <row r="308" spans="1:19" ht="9" customHeight="1" x14ac:dyDescent="0.2">
      <c r="C308" s="25" t="str">
        <f t="shared" ref="C308:R308" ca="1" si="193">IF(ISNA(C315),"B","W")</f>
        <v>B</v>
      </c>
      <c r="D308" s="26" t="str">
        <f t="shared" ca="1" si="193"/>
        <v>B</v>
      </c>
      <c r="E308" s="26" t="str">
        <f t="shared" ca="1" si="193"/>
        <v>B</v>
      </c>
      <c r="F308" s="26" t="str">
        <f t="shared" ca="1" si="193"/>
        <v>B</v>
      </c>
      <c r="G308" s="26" t="str">
        <f t="shared" ca="1" si="193"/>
        <v>B</v>
      </c>
      <c r="H308" s="26" t="str">
        <f t="shared" ca="1" si="193"/>
        <v>B</v>
      </c>
      <c r="I308" s="26" t="str">
        <f t="shared" ca="1" si="193"/>
        <v>B</v>
      </c>
      <c r="J308" s="26" t="str">
        <f t="shared" ca="1" si="193"/>
        <v>B</v>
      </c>
      <c r="K308" s="26" t="str">
        <f t="shared" ca="1" si="193"/>
        <v>B</v>
      </c>
      <c r="L308" s="26" t="str">
        <f t="shared" ca="1" si="193"/>
        <v>B</v>
      </c>
      <c r="M308" s="26" t="str">
        <f t="shared" ca="1" si="193"/>
        <v>B</v>
      </c>
      <c r="N308" s="27" t="str">
        <f t="shared" ca="1" si="193"/>
        <v>B</v>
      </c>
      <c r="O308" s="27" t="str">
        <f t="shared" ca="1" si="193"/>
        <v>B</v>
      </c>
      <c r="P308" s="27" t="str">
        <f t="shared" ca="1" si="193"/>
        <v>B</v>
      </c>
      <c r="Q308" s="27" t="str">
        <f t="shared" ca="1" si="193"/>
        <v>B</v>
      </c>
      <c r="R308" s="27" t="str">
        <f t="shared" ca="1" si="193"/>
        <v>B</v>
      </c>
      <c r="S308" s="6"/>
    </row>
    <row r="309" spans="1:19" ht="15.75" thickBot="1" x14ac:dyDescent="0.25">
      <c r="B309" s="17" t="s">
        <v>113</v>
      </c>
      <c r="C309" s="28" t="e">
        <f ca="1">IF(ISNA(C315),C316,C315)</f>
        <v>#N/A</v>
      </c>
      <c r="D309" s="29" t="e">
        <f t="shared" ref="D309:R309" ca="1" si="194">IF(ISNA(D315),D316,D315)</f>
        <v>#N/A</v>
      </c>
      <c r="E309" s="29" t="e">
        <f t="shared" ca="1" si="194"/>
        <v>#N/A</v>
      </c>
      <c r="F309" s="29" t="e">
        <f t="shared" ca="1" si="194"/>
        <v>#N/A</v>
      </c>
      <c r="G309" s="29" t="e">
        <f t="shared" ca="1" si="194"/>
        <v>#N/A</v>
      </c>
      <c r="H309" s="29" t="e">
        <f t="shared" ca="1" si="194"/>
        <v>#N/A</v>
      </c>
      <c r="I309" s="29" t="e">
        <f t="shared" ca="1" si="194"/>
        <v>#N/A</v>
      </c>
      <c r="J309" s="29" t="e">
        <f t="shared" ca="1" si="194"/>
        <v>#N/A</v>
      </c>
      <c r="K309" s="29" t="e">
        <f t="shared" ca="1" si="194"/>
        <v>#N/A</v>
      </c>
      <c r="L309" s="29" t="e">
        <f t="shared" ca="1" si="194"/>
        <v>#N/A</v>
      </c>
      <c r="M309" s="29" t="e">
        <f t="shared" ca="1" si="194"/>
        <v>#N/A</v>
      </c>
      <c r="N309" s="30" t="e">
        <f t="shared" ca="1" si="194"/>
        <v>#N/A</v>
      </c>
      <c r="O309" s="30" t="e">
        <f t="shared" ca="1" si="194"/>
        <v>#N/A</v>
      </c>
      <c r="P309" s="30" t="e">
        <f t="shared" ca="1" si="194"/>
        <v>#N/A</v>
      </c>
      <c r="Q309" s="30" t="e">
        <f t="shared" ca="1" si="194"/>
        <v>#N/A</v>
      </c>
      <c r="R309" s="30" t="e">
        <f t="shared" ca="1" si="194"/>
        <v>#N/A</v>
      </c>
      <c r="S309" s="7"/>
    </row>
    <row r="310" spans="1:19" ht="15.75" customHeight="1" thickBot="1" x14ac:dyDescent="0.25">
      <c r="B310" s="17" t="s">
        <v>110</v>
      </c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10"/>
      <c r="O310" s="10"/>
      <c r="P310" s="10"/>
      <c r="Q310" s="10"/>
      <c r="R310" s="10"/>
      <c r="S310" s="5"/>
    </row>
    <row r="311" spans="1:19" ht="17.25" hidden="1" customHeight="1" x14ac:dyDescent="0.2">
      <c r="B311" s="17">
        <v>1</v>
      </c>
      <c r="C311" s="1" t="e">
        <f ca="1">VLOOKUP(C303,OFFSET(Pairings!$D$2,($B311-1)*gamesPerRound,0,gamesPerRound,2),2,FALSE)</f>
        <v>#N/A</v>
      </c>
      <c r="D311" s="1" t="e">
        <f ca="1">VLOOKUP(D303,OFFSET(Pairings!$D$2,($B311-1)*gamesPerRound,0,gamesPerRound,2),2,FALSE)</f>
        <v>#N/A</v>
      </c>
      <c r="E311" s="1" t="e">
        <f ca="1">VLOOKUP(E303,OFFSET(Pairings!$D$2,($B311-1)*gamesPerRound,0,gamesPerRound,2),2,FALSE)</f>
        <v>#N/A</v>
      </c>
      <c r="F311" s="1" t="e">
        <f ca="1">VLOOKUP(F303,OFFSET(Pairings!$D$2,($B311-1)*gamesPerRound,0,gamesPerRound,2),2,FALSE)</f>
        <v>#N/A</v>
      </c>
      <c r="G311" s="1" t="e">
        <f ca="1">VLOOKUP(G303,OFFSET(Pairings!$D$2,($B311-1)*gamesPerRound,0,gamesPerRound,2),2,FALSE)</f>
        <v>#N/A</v>
      </c>
      <c r="H311" s="1" t="e">
        <f ca="1">VLOOKUP(H303,OFFSET(Pairings!$D$2,($B311-1)*gamesPerRound,0,gamesPerRound,2),2,FALSE)</f>
        <v>#N/A</v>
      </c>
      <c r="I311" s="1" t="e">
        <f ca="1">VLOOKUP(I303,OFFSET(Pairings!$D$2,($B311-1)*gamesPerRound,0,gamesPerRound,2),2,FALSE)</f>
        <v>#N/A</v>
      </c>
      <c r="J311" s="1" t="e">
        <f ca="1">VLOOKUP(J303,OFFSET(Pairings!$D$2,($B311-1)*gamesPerRound,0,gamesPerRound,2),2,FALSE)</f>
        <v>#N/A</v>
      </c>
      <c r="K311" s="1" t="e">
        <f ca="1">VLOOKUP(K303,OFFSET(Pairings!$D$2,($B311-1)*gamesPerRound,0,gamesPerRound,2),2,FALSE)</f>
        <v>#N/A</v>
      </c>
      <c r="L311" s="1" t="e">
        <f ca="1">VLOOKUP(L303,OFFSET(Pairings!$D$2,($B311-1)*gamesPerRound,0,gamesPerRound,2),2,FALSE)</f>
        <v>#N/A</v>
      </c>
      <c r="M311" s="1" t="e">
        <f ca="1">VLOOKUP(M303,OFFSET(Pairings!$D$2,($B311-1)*gamesPerRound,0,gamesPerRound,2),2,FALSE)</f>
        <v>#N/A</v>
      </c>
      <c r="N311" s="1" t="e">
        <f ca="1">VLOOKUP(N303,OFFSET(Pairings!$D$2,($B311-1)*gamesPerRound,0,gamesPerRound,2),2,FALSE)</f>
        <v>#N/A</v>
      </c>
      <c r="O311" s="1" t="e">
        <f ca="1">VLOOKUP(O303,OFFSET(Pairings!$D$2,($B311-1)*gamesPerRound,0,gamesPerRound,2),2,FALSE)</f>
        <v>#N/A</v>
      </c>
      <c r="P311" s="1" t="e">
        <f ca="1">VLOOKUP(P303,OFFSET(Pairings!$D$2,($B311-1)*gamesPerRound,0,gamesPerRound,2),2,FALSE)</f>
        <v>#N/A</v>
      </c>
      <c r="Q311" s="1" t="e">
        <f ca="1">VLOOKUP(Q303,OFFSET(Pairings!$D$2,($B311-1)*gamesPerRound,0,gamesPerRound,2),2,FALSE)</f>
        <v>#N/A</v>
      </c>
      <c r="R311" s="1" t="e">
        <f ca="1">VLOOKUP(R303,OFFSET(Pairings!$D$2,($B311-1)*gamesPerRound,0,gamesPerRound,2),2,FALSE)</f>
        <v>#N/A</v>
      </c>
    </row>
    <row r="312" spans="1:19" ht="17.25" hidden="1" customHeight="1" x14ac:dyDescent="0.2">
      <c r="B312" s="17">
        <v>1</v>
      </c>
      <c r="C312" s="1" t="e">
        <f ca="1">VLOOKUP(C303,OFFSET(Pairings!$E$2,($B312-1)*gamesPerRound,0,gamesPerRound,4),4,FALSE)</f>
        <v>#N/A</v>
      </c>
      <c r="D312" s="1" t="e">
        <f ca="1">VLOOKUP(D303,OFFSET(Pairings!$E$2,($B312-1)*gamesPerRound,0,gamesPerRound,4),4,FALSE)</f>
        <v>#N/A</v>
      </c>
      <c r="E312" s="1" t="e">
        <f ca="1">VLOOKUP(E303,OFFSET(Pairings!$E$2,($B312-1)*gamesPerRound,0,gamesPerRound,4),4,FALSE)</f>
        <v>#N/A</v>
      </c>
      <c r="F312" s="1" t="e">
        <f ca="1">VLOOKUP(F303,OFFSET(Pairings!$E$2,($B312-1)*gamesPerRound,0,gamesPerRound,4),4,FALSE)</f>
        <v>#N/A</v>
      </c>
      <c r="G312" s="1" t="e">
        <f ca="1">VLOOKUP(G303,OFFSET(Pairings!$E$2,($B312-1)*gamesPerRound,0,gamesPerRound,4),4,FALSE)</f>
        <v>#N/A</v>
      </c>
      <c r="H312" s="1" t="e">
        <f ca="1">VLOOKUP(H303,OFFSET(Pairings!$E$2,($B312-1)*gamesPerRound,0,gamesPerRound,4),4,FALSE)</f>
        <v>#N/A</v>
      </c>
      <c r="I312" s="1" t="e">
        <f ca="1">VLOOKUP(I303,OFFSET(Pairings!$E$2,($B312-1)*gamesPerRound,0,gamesPerRound,4),4,FALSE)</f>
        <v>#N/A</v>
      </c>
      <c r="J312" s="1" t="e">
        <f ca="1">VLOOKUP(J303,OFFSET(Pairings!$E$2,($B312-1)*gamesPerRound,0,gamesPerRound,4),4,FALSE)</f>
        <v>#N/A</v>
      </c>
      <c r="K312" s="1" t="e">
        <f ca="1">VLOOKUP(K303,OFFSET(Pairings!$E$2,($B312-1)*gamesPerRound,0,gamesPerRound,4),4,FALSE)</f>
        <v>#N/A</v>
      </c>
      <c r="L312" s="1" t="e">
        <f ca="1">VLOOKUP(L303,OFFSET(Pairings!$E$2,($B312-1)*gamesPerRound,0,gamesPerRound,4),4,FALSE)</f>
        <v>#N/A</v>
      </c>
      <c r="M312" s="1" t="e">
        <f ca="1">VLOOKUP(M303,OFFSET(Pairings!$E$2,($B312-1)*gamesPerRound,0,gamesPerRound,4),4,FALSE)</f>
        <v>#N/A</v>
      </c>
      <c r="N312" s="1" t="e">
        <f ca="1">VLOOKUP(N303,OFFSET(Pairings!$E$2,($B312-1)*gamesPerRound,0,gamesPerRound,4),4,FALSE)</f>
        <v>#N/A</v>
      </c>
      <c r="O312" s="1" t="e">
        <f ca="1">VLOOKUP(O303,OFFSET(Pairings!$E$2,($B312-1)*gamesPerRound,0,gamesPerRound,4),4,FALSE)</f>
        <v>#N/A</v>
      </c>
      <c r="P312" s="1" t="e">
        <f ca="1">VLOOKUP(P303,OFFSET(Pairings!$E$2,($B312-1)*gamesPerRound,0,gamesPerRound,4),4,FALSE)</f>
        <v>#N/A</v>
      </c>
      <c r="Q312" s="1" t="e">
        <f ca="1">VLOOKUP(Q303,OFFSET(Pairings!$E$2,($B312-1)*gamesPerRound,0,gamesPerRound,4),4,FALSE)</f>
        <v>#N/A</v>
      </c>
      <c r="R312" s="1" t="e">
        <f ca="1">VLOOKUP(R303,OFFSET(Pairings!$E$2,($B312-1)*gamesPerRound,0,gamesPerRound,4),4,FALSE)</f>
        <v>#N/A</v>
      </c>
    </row>
    <row r="313" spans="1:19" ht="17.25" hidden="1" customHeight="1" x14ac:dyDescent="0.2">
      <c r="B313" s="17">
        <v>2</v>
      </c>
      <c r="C313" s="1" t="e">
        <f ca="1">VLOOKUP(C303,OFFSET(Pairings!$D$2,($B313-1)*gamesPerRound,0,gamesPerRound,2),2,FALSE)</f>
        <v>#N/A</v>
      </c>
      <c r="D313" s="1" t="e">
        <f ca="1">VLOOKUP(D303,OFFSET(Pairings!$D$2,($B313-1)*gamesPerRound,0,gamesPerRound,2),2,FALSE)</f>
        <v>#N/A</v>
      </c>
      <c r="E313" s="1" t="e">
        <f ca="1">VLOOKUP(E303,OFFSET(Pairings!$D$2,($B313-1)*gamesPerRound,0,gamesPerRound,2),2,FALSE)</f>
        <v>#N/A</v>
      </c>
      <c r="F313" s="1" t="e">
        <f ca="1">VLOOKUP(F303,OFFSET(Pairings!$D$2,($B313-1)*gamesPerRound,0,gamesPerRound,2),2,FALSE)</f>
        <v>#N/A</v>
      </c>
      <c r="G313" s="1" t="e">
        <f ca="1">VLOOKUP(G303,OFFSET(Pairings!$D$2,($B313-1)*gamesPerRound,0,gamesPerRound,2),2,FALSE)</f>
        <v>#N/A</v>
      </c>
      <c r="H313" s="1" t="e">
        <f ca="1">VLOOKUP(H303,OFFSET(Pairings!$D$2,($B313-1)*gamesPerRound,0,gamesPerRound,2),2,FALSE)</f>
        <v>#N/A</v>
      </c>
      <c r="I313" s="1" t="e">
        <f ca="1">VLOOKUP(I303,OFFSET(Pairings!$D$2,($B313-1)*gamesPerRound,0,gamesPerRound,2),2,FALSE)</f>
        <v>#N/A</v>
      </c>
      <c r="J313" s="1" t="e">
        <f ca="1">VLOOKUP(J303,OFFSET(Pairings!$D$2,($B313-1)*gamesPerRound,0,gamesPerRound,2),2,FALSE)</f>
        <v>#N/A</v>
      </c>
      <c r="K313" s="1" t="e">
        <f ca="1">VLOOKUP(K303,OFFSET(Pairings!$D$2,($B313-1)*gamesPerRound,0,gamesPerRound,2),2,FALSE)</f>
        <v>#N/A</v>
      </c>
      <c r="L313" s="1" t="e">
        <f ca="1">VLOOKUP(L303,OFFSET(Pairings!$D$2,($B313-1)*gamesPerRound,0,gamesPerRound,2),2,FALSE)</f>
        <v>#N/A</v>
      </c>
      <c r="M313" s="1" t="e">
        <f ca="1">VLOOKUP(M303,OFFSET(Pairings!$D$2,($B313-1)*gamesPerRound,0,gamesPerRound,2),2,FALSE)</f>
        <v>#N/A</v>
      </c>
      <c r="N313" s="1" t="e">
        <f ca="1">VLOOKUP(N303,OFFSET(Pairings!$D$2,($B313-1)*gamesPerRound,0,gamesPerRound,2),2,FALSE)</f>
        <v>#N/A</v>
      </c>
      <c r="O313" s="1" t="e">
        <f ca="1">VLOOKUP(O303,OFFSET(Pairings!$D$2,($B313-1)*gamesPerRound,0,gamesPerRound,2),2,FALSE)</f>
        <v>#N/A</v>
      </c>
      <c r="P313" s="1" t="e">
        <f ca="1">VLOOKUP(P303,OFFSET(Pairings!$D$2,($B313-1)*gamesPerRound,0,gamesPerRound,2),2,FALSE)</f>
        <v>#N/A</v>
      </c>
      <c r="Q313" s="1" t="e">
        <f ca="1">VLOOKUP(Q303,OFFSET(Pairings!$D$2,($B313-1)*gamesPerRound,0,gamesPerRound,2),2,FALSE)</f>
        <v>#N/A</v>
      </c>
      <c r="R313" s="1" t="e">
        <f ca="1">VLOOKUP(R303,OFFSET(Pairings!$D$2,($B313-1)*gamesPerRound,0,gamesPerRound,2),2,FALSE)</f>
        <v>#N/A</v>
      </c>
    </row>
    <row r="314" spans="1:19" ht="17.25" hidden="1" customHeight="1" x14ac:dyDescent="0.2">
      <c r="B314" s="17">
        <v>2</v>
      </c>
      <c r="C314" s="1" t="e">
        <f ca="1">VLOOKUP(C303,OFFSET(Pairings!$E$2,($B314-1)*gamesPerRound,0,gamesPerRound,4),4,FALSE)</f>
        <v>#N/A</v>
      </c>
      <c r="D314" s="1" t="e">
        <f ca="1">VLOOKUP(D303,OFFSET(Pairings!$E$2,($B314-1)*gamesPerRound,0,gamesPerRound,4),4,FALSE)</f>
        <v>#N/A</v>
      </c>
      <c r="E314" s="1" t="e">
        <f ca="1">VLOOKUP(E303,OFFSET(Pairings!$E$2,($B314-1)*gamesPerRound,0,gamesPerRound,4),4,FALSE)</f>
        <v>#N/A</v>
      </c>
      <c r="F314" s="1" t="e">
        <f ca="1">VLOOKUP(F303,OFFSET(Pairings!$E$2,($B314-1)*gamesPerRound,0,gamesPerRound,4),4,FALSE)</f>
        <v>#N/A</v>
      </c>
      <c r="G314" s="1" t="e">
        <f ca="1">VLOOKUP(G303,OFFSET(Pairings!$E$2,($B314-1)*gamesPerRound,0,gamesPerRound,4),4,FALSE)</f>
        <v>#N/A</v>
      </c>
      <c r="H314" s="1" t="e">
        <f ca="1">VLOOKUP(H303,OFFSET(Pairings!$E$2,($B314-1)*gamesPerRound,0,gamesPerRound,4),4,FALSE)</f>
        <v>#N/A</v>
      </c>
      <c r="I314" s="1" t="e">
        <f ca="1">VLOOKUP(I303,OFFSET(Pairings!$E$2,($B314-1)*gamesPerRound,0,gamesPerRound,4),4,FALSE)</f>
        <v>#N/A</v>
      </c>
      <c r="J314" s="1" t="e">
        <f ca="1">VLOOKUP(J303,OFFSET(Pairings!$E$2,($B314-1)*gamesPerRound,0,gamesPerRound,4),4,FALSE)</f>
        <v>#N/A</v>
      </c>
      <c r="K314" s="1" t="e">
        <f ca="1">VLOOKUP(K303,OFFSET(Pairings!$E$2,($B314-1)*gamesPerRound,0,gamesPerRound,4),4,FALSE)</f>
        <v>#N/A</v>
      </c>
      <c r="L314" s="1" t="e">
        <f ca="1">VLOOKUP(L303,OFFSET(Pairings!$E$2,($B314-1)*gamesPerRound,0,gamesPerRound,4),4,FALSE)</f>
        <v>#N/A</v>
      </c>
      <c r="M314" s="1" t="e">
        <f ca="1">VLOOKUP(M303,OFFSET(Pairings!$E$2,($B314-1)*gamesPerRound,0,gamesPerRound,4),4,FALSE)</f>
        <v>#N/A</v>
      </c>
      <c r="N314" s="1" t="e">
        <f ca="1">VLOOKUP(N303,OFFSET(Pairings!$E$2,($B314-1)*gamesPerRound,0,gamesPerRound,4),4,FALSE)</f>
        <v>#N/A</v>
      </c>
      <c r="O314" s="1" t="e">
        <f ca="1">VLOOKUP(O303,OFFSET(Pairings!$E$2,($B314-1)*gamesPerRound,0,gamesPerRound,4),4,FALSE)</f>
        <v>#N/A</v>
      </c>
      <c r="P314" s="1" t="e">
        <f ca="1">VLOOKUP(P303,OFFSET(Pairings!$E$2,($B314-1)*gamesPerRound,0,gamesPerRound,4),4,FALSE)</f>
        <v>#N/A</v>
      </c>
      <c r="Q314" s="1" t="e">
        <f ca="1">VLOOKUP(Q303,OFFSET(Pairings!$E$2,($B314-1)*gamesPerRound,0,gamesPerRound,4),4,FALSE)</f>
        <v>#N/A</v>
      </c>
      <c r="R314" s="1" t="e">
        <f ca="1">VLOOKUP(R303,OFFSET(Pairings!$E$2,($B314-1)*gamesPerRound,0,gamesPerRound,4),4,FALSE)</f>
        <v>#N/A</v>
      </c>
    </row>
    <row r="315" spans="1:19" ht="17.25" hidden="1" customHeight="1" x14ac:dyDescent="0.2">
      <c r="B315" s="17">
        <v>3</v>
      </c>
      <c r="C315" s="1" t="e">
        <f ca="1">VLOOKUP(C303,OFFSET(Pairings!$D$2,($B315-1)*gamesPerRound,0,gamesPerRound,2),2,FALSE)</f>
        <v>#N/A</v>
      </c>
      <c r="D315" s="1" t="e">
        <f ca="1">VLOOKUP(D303,OFFSET(Pairings!$D$2,($B315-1)*gamesPerRound,0,gamesPerRound,2),2,FALSE)</f>
        <v>#N/A</v>
      </c>
      <c r="E315" s="1" t="e">
        <f ca="1">VLOOKUP(E303,OFFSET(Pairings!$D$2,($B315-1)*gamesPerRound,0,gamesPerRound,2),2,FALSE)</f>
        <v>#N/A</v>
      </c>
      <c r="F315" s="1" t="e">
        <f ca="1">VLOOKUP(F303,OFFSET(Pairings!$D$2,($B315-1)*gamesPerRound,0,gamesPerRound,2),2,FALSE)</f>
        <v>#N/A</v>
      </c>
      <c r="G315" s="1" t="e">
        <f ca="1">VLOOKUP(G303,OFFSET(Pairings!$D$2,($B315-1)*gamesPerRound,0,gamesPerRound,2),2,FALSE)</f>
        <v>#N/A</v>
      </c>
      <c r="H315" s="1" t="e">
        <f ca="1">VLOOKUP(H303,OFFSET(Pairings!$D$2,($B315-1)*gamesPerRound,0,gamesPerRound,2),2,FALSE)</f>
        <v>#N/A</v>
      </c>
      <c r="I315" s="1" t="e">
        <f ca="1">VLOOKUP(I303,OFFSET(Pairings!$D$2,($B315-1)*gamesPerRound,0,gamesPerRound,2),2,FALSE)</f>
        <v>#N/A</v>
      </c>
      <c r="J315" s="1" t="e">
        <f ca="1">VLOOKUP(J303,OFFSET(Pairings!$D$2,($B315-1)*gamesPerRound,0,gamesPerRound,2),2,FALSE)</f>
        <v>#N/A</v>
      </c>
      <c r="K315" s="1" t="e">
        <f ca="1">VLOOKUP(K303,OFFSET(Pairings!$D$2,($B315-1)*gamesPerRound,0,gamesPerRound,2),2,FALSE)</f>
        <v>#N/A</v>
      </c>
      <c r="L315" s="1" t="e">
        <f ca="1">VLOOKUP(L303,OFFSET(Pairings!$D$2,($B315-1)*gamesPerRound,0,gamesPerRound,2),2,FALSE)</f>
        <v>#N/A</v>
      </c>
      <c r="M315" s="1" t="e">
        <f ca="1">VLOOKUP(M303,OFFSET(Pairings!$D$2,($B315-1)*gamesPerRound,0,gamesPerRound,2),2,FALSE)</f>
        <v>#N/A</v>
      </c>
      <c r="N315" s="1" t="e">
        <f ca="1">VLOOKUP(N303,OFFSET(Pairings!$D$2,($B315-1)*gamesPerRound,0,gamesPerRound,2),2,FALSE)</f>
        <v>#N/A</v>
      </c>
      <c r="O315" s="1" t="e">
        <f ca="1">VLOOKUP(O303,OFFSET(Pairings!$D$2,($B315-1)*gamesPerRound,0,gamesPerRound,2),2,FALSE)</f>
        <v>#N/A</v>
      </c>
      <c r="P315" s="1" t="e">
        <f ca="1">VLOOKUP(P303,OFFSET(Pairings!$D$2,($B315-1)*gamesPerRound,0,gamesPerRound,2),2,FALSE)</f>
        <v>#N/A</v>
      </c>
      <c r="Q315" s="1" t="e">
        <f ca="1">VLOOKUP(Q303,OFFSET(Pairings!$D$2,($B315-1)*gamesPerRound,0,gamesPerRound,2),2,FALSE)</f>
        <v>#N/A</v>
      </c>
      <c r="R315" s="1" t="e">
        <f ca="1">VLOOKUP(R303,OFFSET(Pairings!$D$2,($B315-1)*gamesPerRound,0,gamesPerRound,2),2,FALSE)</f>
        <v>#N/A</v>
      </c>
    </row>
    <row r="316" spans="1:19" ht="17.25" hidden="1" customHeight="1" x14ac:dyDescent="0.2">
      <c r="B316" s="17">
        <v>3</v>
      </c>
      <c r="C316" s="1" t="e">
        <f ca="1">VLOOKUP(C303,OFFSET(Pairings!$E$2,($B316-1)*gamesPerRound,0,gamesPerRound,4),4,FALSE)</f>
        <v>#N/A</v>
      </c>
      <c r="D316" s="1" t="e">
        <f ca="1">VLOOKUP(D303,OFFSET(Pairings!$E$2,($B316-1)*gamesPerRound,0,gamesPerRound,4),4,FALSE)</f>
        <v>#N/A</v>
      </c>
      <c r="E316" s="1" t="e">
        <f ca="1">VLOOKUP(E303,OFFSET(Pairings!$E$2,($B316-1)*gamesPerRound,0,gamesPerRound,4),4,FALSE)</f>
        <v>#N/A</v>
      </c>
      <c r="F316" s="1" t="e">
        <f ca="1">VLOOKUP(F303,OFFSET(Pairings!$E$2,($B316-1)*gamesPerRound,0,gamesPerRound,4),4,FALSE)</f>
        <v>#N/A</v>
      </c>
      <c r="G316" s="1" t="e">
        <f ca="1">VLOOKUP(G303,OFFSET(Pairings!$E$2,($B316-1)*gamesPerRound,0,gamesPerRound,4),4,FALSE)</f>
        <v>#N/A</v>
      </c>
      <c r="H316" s="1" t="e">
        <f ca="1">VLOOKUP(H303,OFFSET(Pairings!$E$2,($B316-1)*gamesPerRound,0,gamesPerRound,4),4,FALSE)</f>
        <v>#N/A</v>
      </c>
      <c r="I316" s="1" t="e">
        <f ca="1">VLOOKUP(I303,OFFSET(Pairings!$E$2,($B316-1)*gamesPerRound,0,gamesPerRound,4),4,FALSE)</f>
        <v>#N/A</v>
      </c>
      <c r="J316" s="1" t="e">
        <f ca="1">VLOOKUP(J303,OFFSET(Pairings!$E$2,($B316-1)*gamesPerRound,0,gamesPerRound,4),4,FALSE)</f>
        <v>#N/A</v>
      </c>
      <c r="K316" s="1" t="e">
        <f ca="1">VLOOKUP(K303,OFFSET(Pairings!$E$2,($B316-1)*gamesPerRound,0,gamesPerRound,4),4,FALSE)</f>
        <v>#N/A</v>
      </c>
      <c r="L316" s="1" t="e">
        <f ca="1">VLOOKUP(L303,OFFSET(Pairings!$E$2,($B316-1)*gamesPerRound,0,gamesPerRound,4),4,FALSE)</f>
        <v>#N/A</v>
      </c>
      <c r="M316" s="1" t="e">
        <f ca="1">VLOOKUP(M303,OFFSET(Pairings!$E$2,($B316-1)*gamesPerRound,0,gamesPerRound,4),4,FALSE)</f>
        <v>#N/A</v>
      </c>
      <c r="N316" s="1" t="e">
        <f ca="1">VLOOKUP(N303,OFFSET(Pairings!$E$2,($B316-1)*gamesPerRound,0,gamesPerRound,4),4,FALSE)</f>
        <v>#N/A</v>
      </c>
      <c r="O316" s="1" t="e">
        <f ca="1">VLOOKUP(O303,OFFSET(Pairings!$E$2,($B316-1)*gamesPerRound,0,gamesPerRound,4),4,FALSE)</f>
        <v>#N/A</v>
      </c>
      <c r="P316" s="1" t="e">
        <f ca="1">VLOOKUP(P303,OFFSET(Pairings!$E$2,($B316-1)*gamesPerRound,0,gamesPerRound,4),4,FALSE)</f>
        <v>#N/A</v>
      </c>
      <c r="Q316" s="1" t="e">
        <f ca="1">VLOOKUP(Q303,OFFSET(Pairings!$E$2,($B316-1)*gamesPerRound,0,gamesPerRound,4),4,FALSE)</f>
        <v>#N/A</v>
      </c>
      <c r="R316" s="1" t="e">
        <f ca="1">VLOOKUP(R303,OFFSET(Pairings!$E$2,($B316-1)*gamesPerRound,0,gamesPerRound,4),4,FALSE)</f>
        <v>#N/A</v>
      </c>
    </row>
    <row r="317" spans="1:19" ht="15.75" thickBot="1" x14ac:dyDescent="0.25"/>
    <row r="318" spans="1:19" s="12" customFormat="1" ht="15.75" thickBot="1" x14ac:dyDescent="0.25">
      <c r="A318" s="12" t="s">
        <v>495</v>
      </c>
      <c r="B318" s="38">
        <f>VLOOKUP(A318,TeamLookup,2,FALSE)</f>
        <v>0</v>
      </c>
      <c r="C318" s="13" t="str">
        <f>$A318&amp;"."&amp;TEXT(C$1,"00")</f>
        <v>V.01</v>
      </c>
      <c r="D318" s="14" t="str">
        <f t="shared" ref="D318:R318" si="195">$A318&amp;"."&amp;TEXT(D$1,"00")</f>
        <v>V.02</v>
      </c>
      <c r="E318" s="14" t="str">
        <f t="shared" si="195"/>
        <v>V.03</v>
      </c>
      <c r="F318" s="14" t="str">
        <f t="shared" si="195"/>
        <v>V.04</v>
      </c>
      <c r="G318" s="14" t="str">
        <f t="shared" si="195"/>
        <v>V.05</v>
      </c>
      <c r="H318" s="14" t="str">
        <f t="shared" si="195"/>
        <v>V.06</v>
      </c>
      <c r="I318" s="14" t="str">
        <f t="shared" si="195"/>
        <v>V.07</v>
      </c>
      <c r="J318" s="14" t="str">
        <f t="shared" si="195"/>
        <v>V.08</v>
      </c>
      <c r="K318" s="14" t="str">
        <f t="shared" si="195"/>
        <v>V.09</v>
      </c>
      <c r="L318" s="14" t="str">
        <f t="shared" si="195"/>
        <v>V.10</v>
      </c>
      <c r="M318" s="14" t="str">
        <f t="shared" si="195"/>
        <v>V.11</v>
      </c>
      <c r="N318" s="15" t="str">
        <f t="shared" si="195"/>
        <v>V.12</v>
      </c>
      <c r="O318" s="15" t="str">
        <f t="shared" si="195"/>
        <v>V.13</v>
      </c>
      <c r="P318" s="15" t="str">
        <f t="shared" si="195"/>
        <v>V.14</v>
      </c>
      <c r="Q318" s="15" t="str">
        <f t="shared" si="195"/>
        <v>V.15</v>
      </c>
      <c r="R318" s="15" t="str">
        <f t="shared" si="195"/>
        <v>V.16</v>
      </c>
      <c r="S318" s="16" t="s">
        <v>110</v>
      </c>
    </row>
    <row r="319" spans="1:19" ht="9" customHeight="1" x14ac:dyDescent="0.2">
      <c r="C319" s="19" t="str">
        <f t="shared" ref="C319:R319" ca="1" si="196">IF(ISNA(C326),"B","W")</f>
        <v>B</v>
      </c>
      <c r="D319" s="20" t="str">
        <f t="shared" ca="1" si="196"/>
        <v>B</v>
      </c>
      <c r="E319" s="20" t="str">
        <f t="shared" ca="1" si="196"/>
        <v>B</v>
      </c>
      <c r="F319" s="20" t="str">
        <f t="shared" ca="1" si="196"/>
        <v>B</v>
      </c>
      <c r="G319" s="20" t="str">
        <f t="shared" ca="1" si="196"/>
        <v>B</v>
      </c>
      <c r="H319" s="20" t="str">
        <f t="shared" ca="1" si="196"/>
        <v>B</v>
      </c>
      <c r="I319" s="20" t="str">
        <f t="shared" ca="1" si="196"/>
        <v>B</v>
      </c>
      <c r="J319" s="20" t="str">
        <f t="shared" ca="1" si="196"/>
        <v>B</v>
      </c>
      <c r="K319" s="20" t="str">
        <f t="shared" ca="1" si="196"/>
        <v>B</v>
      </c>
      <c r="L319" s="20" t="str">
        <f t="shared" ca="1" si="196"/>
        <v>B</v>
      </c>
      <c r="M319" s="20" t="str">
        <f t="shared" ca="1" si="196"/>
        <v>B</v>
      </c>
      <c r="N319" s="21" t="str">
        <f t="shared" ca="1" si="196"/>
        <v>B</v>
      </c>
      <c r="O319" s="21" t="str">
        <f t="shared" ca="1" si="196"/>
        <v>B</v>
      </c>
      <c r="P319" s="21" t="str">
        <f t="shared" ca="1" si="196"/>
        <v>B</v>
      </c>
      <c r="Q319" s="21" t="str">
        <f t="shared" ca="1" si="196"/>
        <v>B</v>
      </c>
      <c r="R319" s="21" t="str">
        <f t="shared" ca="1" si="196"/>
        <v>B</v>
      </c>
      <c r="S319" s="6"/>
    </row>
    <row r="320" spans="1:19" x14ac:dyDescent="0.2">
      <c r="B320" s="17" t="s">
        <v>111</v>
      </c>
      <c r="C320" s="22" t="e">
        <f ca="1">IF(ISNA(C326),C327,C326)</f>
        <v>#N/A</v>
      </c>
      <c r="D320" s="23" t="e">
        <f t="shared" ref="D320:R320" ca="1" si="197">IF(ISNA(D326),D327,D326)</f>
        <v>#N/A</v>
      </c>
      <c r="E320" s="23" t="e">
        <f t="shared" ca="1" si="197"/>
        <v>#N/A</v>
      </c>
      <c r="F320" s="23" t="e">
        <f t="shared" ca="1" si="197"/>
        <v>#N/A</v>
      </c>
      <c r="G320" s="23" t="e">
        <f t="shared" ca="1" si="197"/>
        <v>#N/A</v>
      </c>
      <c r="H320" s="23" t="e">
        <f t="shared" ca="1" si="197"/>
        <v>#N/A</v>
      </c>
      <c r="I320" s="23" t="e">
        <f t="shared" ca="1" si="197"/>
        <v>#N/A</v>
      </c>
      <c r="J320" s="23" t="e">
        <f t="shared" ca="1" si="197"/>
        <v>#N/A</v>
      </c>
      <c r="K320" s="23" t="e">
        <f t="shared" ca="1" si="197"/>
        <v>#N/A</v>
      </c>
      <c r="L320" s="23" t="e">
        <f t="shared" ca="1" si="197"/>
        <v>#N/A</v>
      </c>
      <c r="M320" s="23" t="e">
        <f t="shared" ca="1" si="197"/>
        <v>#N/A</v>
      </c>
      <c r="N320" s="24" t="e">
        <f t="shared" ca="1" si="197"/>
        <v>#N/A</v>
      </c>
      <c r="O320" s="24" t="e">
        <f t="shared" ca="1" si="197"/>
        <v>#N/A</v>
      </c>
      <c r="P320" s="24" t="e">
        <f t="shared" ca="1" si="197"/>
        <v>#N/A</v>
      </c>
      <c r="Q320" s="24" t="e">
        <f t="shared" ca="1" si="197"/>
        <v>#N/A</v>
      </c>
      <c r="R320" s="24" t="e">
        <f t="shared" ca="1" si="197"/>
        <v>#N/A</v>
      </c>
      <c r="S320" s="11"/>
    </row>
    <row r="321" spans="1:19" ht="9" customHeight="1" x14ac:dyDescent="0.2">
      <c r="C321" s="25" t="str">
        <f t="shared" ref="C321:R321" ca="1" si="198">IF(ISNA(C328),"B","W")</f>
        <v>B</v>
      </c>
      <c r="D321" s="26" t="str">
        <f t="shared" ca="1" si="198"/>
        <v>B</v>
      </c>
      <c r="E321" s="26" t="str">
        <f t="shared" ca="1" si="198"/>
        <v>B</v>
      </c>
      <c r="F321" s="26" t="str">
        <f t="shared" ca="1" si="198"/>
        <v>B</v>
      </c>
      <c r="G321" s="26" t="str">
        <f t="shared" ca="1" si="198"/>
        <v>B</v>
      </c>
      <c r="H321" s="26" t="str">
        <f t="shared" ca="1" si="198"/>
        <v>B</v>
      </c>
      <c r="I321" s="26" t="str">
        <f t="shared" ca="1" si="198"/>
        <v>B</v>
      </c>
      <c r="J321" s="26" t="str">
        <f t="shared" ca="1" si="198"/>
        <v>B</v>
      </c>
      <c r="K321" s="26" t="str">
        <f t="shared" ca="1" si="198"/>
        <v>B</v>
      </c>
      <c r="L321" s="26" t="str">
        <f t="shared" ca="1" si="198"/>
        <v>B</v>
      </c>
      <c r="M321" s="26" t="str">
        <f t="shared" ca="1" si="198"/>
        <v>B</v>
      </c>
      <c r="N321" s="27" t="str">
        <f t="shared" ca="1" si="198"/>
        <v>B</v>
      </c>
      <c r="O321" s="27" t="str">
        <f t="shared" ca="1" si="198"/>
        <v>B</v>
      </c>
      <c r="P321" s="27" t="str">
        <f t="shared" ca="1" si="198"/>
        <v>B</v>
      </c>
      <c r="Q321" s="27" t="str">
        <f t="shared" ca="1" si="198"/>
        <v>B</v>
      </c>
      <c r="R321" s="27" t="str">
        <f t="shared" ca="1" si="198"/>
        <v>B</v>
      </c>
      <c r="S321" s="6"/>
    </row>
    <row r="322" spans="1:19" x14ac:dyDescent="0.2">
      <c r="B322" s="17" t="s">
        <v>112</v>
      </c>
      <c r="C322" s="22" t="e">
        <f ca="1">IF(ISNA(C328),C329,C328)</f>
        <v>#N/A</v>
      </c>
      <c r="D322" s="23" t="e">
        <f t="shared" ref="D322:R322" ca="1" si="199">IF(ISNA(D328),D329,D328)</f>
        <v>#N/A</v>
      </c>
      <c r="E322" s="23" t="e">
        <f t="shared" ca="1" si="199"/>
        <v>#N/A</v>
      </c>
      <c r="F322" s="23" t="e">
        <f t="shared" ca="1" si="199"/>
        <v>#N/A</v>
      </c>
      <c r="G322" s="23" t="e">
        <f t="shared" ca="1" si="199"/>
        <v>#N/A</v>
      </c>
      <c r="H322" s="23" t="e">
        <f t="shared" ca="1" si="199"/>
        <v>#N/A</v>
      </c>
      <c r="I322" s="23" t="e">
        <f t="shared" ca="1" si="199"/>
        <v>#N/A</v>
      </c>
      <c r="J322" s="23" t="e">
        <f t="shared" ca="1" si="199"/>
        <v>#N/A</v>
      </c>
      <c r="K322" s="23" t="e">
        <f t="shared" ca="1" si="199"/>
        <v>#N/A</v>
      </c>
      <c r="L322" s="23" t="e">
        <f t="shared" ca="1" si="199"/>
        <v>#N/A</v>
      </c>
      <c r="M322" s="23" t="e">
        <f t="shared" ca="1" si="199"/>
        <v>#N/A</v>
      </c>
      <c r="N322" s="24" t="e">
        <f t="shared" ca="1" si="199"/>
        <v>#N/A</v>
      </c>
      <c r="O322" s="24" t="e">
        <f t="shared" ca="1" si="199"/>
        <v>#N/A</v>
      </c>
      <c r="P322" s="24" t="e">
        <f t="shared" ca="1" si="199"/>
        <v>#N/A</v>
      </c>
      <c r="Q322" s="24" t="e">
        <f t="shared" ca="1" si="199"/>
        <v>#N/A</v>
      </c>
      <c r="R322" s="24" t="e">
        <f t="shared" ca="1" si="199"/>
        <v>#N/A</v>
      </c>
      <c r="S322" s="11"/>
    </row>
    <row r="323" spans="1:19" ht="9" customHeight="1" x14ac:dyDescent="0.2">
      <c r="C323" s="25" t="str">
        <f t="shared" ref="C323:R323" ca="1" si="200">IF(ISNA(C330),"B","W")</f>
        <v>B</v>
      </c>
      <c r="D323" s="26" t="str">
        <f t="shared" ca="1" si="200"/>
        <v>B</v>
      </c>
      <c r="E323" s="26" t="str">
        <f t="shared" ca="1" si="200"/>
        <v>B</v>
      </c>
      <c r="F323" s="26" t="str">
        <f t="shared" ca="1" si="200"/>
        <v>B</v>
      </c>
      <c r="G323" s="26" t="str">
        <f t="shared" ca="1" si="200"/>
        <v>B</v>
      </c>
      <c r="H323" s="26" t="str">
        <f t="shared" ca="1" si="200"/>
        <v>B</v>
      </c>
      <c r="I323" s="26" t="str">
        <f t="shared" ca="1" si="200"/>
        <v>B</v>
      </c>
      <c r="J323" s="26" t="str">
        <f t="shared" ca="1" si="200"/>
        <v>B</v>
      </c>
      <c r="K323" s="26" t="str">
        <f t="shared" ca="1" si="200"/>
        <v>B</v>
      </c>
      <c r="L323" s="26" t="str">
        <f t="shared" ca="1" si="200"/>
        <v>B</v>
      </c>
      <c r="M323" s="26" t="str">
        <f t="shared" ca="1" si="200"/>
        <v>B</v>
      </c>
      <c r="N323" s="27" t="str">
        <f t="shared" ca="1" si="200"/>
        <v>B</v>
      </c>
      <c r="O323" s="27" t="str">
        <f t="shared" ca="1" si="200"/>
        <v>B</v>
      </c>
      <c r="P323" s="27" t="str">
        <f t="shared" ca="1" si="200"/>
        <v>B</v>
      </c>
      <c r="Q323" s="27" t="str">
        <f t="shared" ca="1" si="200"/>
        <v>B</v>
      </c>
      <c r="R323" s="27" t="str">
        <f t="shared" ca="1" si="200"/>
        <v>B</v>
      </c>
      <c r="S323" s="6"/>
    </row>
    <row r="324" spans="1:19" ht="15.75" thickBot="1" x14ac:dyDescent="0.25">
      <c r="B324" s="17" t="s">
        <v>113</v>
      </c>
      <c r="C324" s="28" t="e">
        <f ca="1">IF(ISNA(C330),C331,C330)</f>
        <v>#N/A</v>
      </c>
      <c r="D324" s="29" t="e">
        <f t="shared" ref="D324:R324" ca="1" si="201">IF(ISNA(D330),D331,D330)</f>
        <v>#N/A</v>
      </c>
      <c r="E324" s="29" t="e">
        <f t="shared" ca="1" si="201"/>
        <v>#N/A</v>
      </c>
      <c r="F324" s="29" t="e">
        <f t="shared" ca="1" si="201"/>
        <v>#N/A</v>
      </c>
      <c r="G324" s="29" t="e">
        <f t="shared" ca="1" si="201"/>
        <v>#N/A</v>
      </c>
      <c r="H324" s="29" t="e">
        <f t="shared" ca="1" si="201"/>
        <v>#N/A</v>
      </c>
      <c r="I324" s="29" t="e">
        <f t="shared" ca="1" si="201"/>
        <v>#N/A</v>
      </c>
      <c r="J324" s="29" t="e">
        <f t="shared" ca="1" si="201"/>
        <v>#N/A</v>
      </c>
      <c r="K324" s="29" t="e">
        <f t="shared" ca="1" si="201"/>
        <v>#N/A</v>
      </c>
      <c r="L324" s="29" t="e">
        <f t="shared" ca="1" si="201"/>
        <v>#N/A</v>
      </c>
      <c r="M324" s="29" t="e">
        <f t="shared" ca="1" si="201"/>
        <v>#N/A</v>
      </c>
      <c r="N324" s="30" t="e">
        <f t="shared" ca="1" si="201"/>
        <v>#N/A</v>
      </c>
      <c r="O324" s="30" t="e">
        <f t="shared" ca="1" si="201"/>
        <v>#N/A</v>
      </c>
      <c r="P324" s="30" t="e">
        <f t="shared" ca="1" si="201"/>
        <v>#N/A</v>
      </c>
      <c r="Q324" s="30" t="e">
        <f t="shared" ca="1" si="201"/>
        <v>#N/A</v>
      </c>
      <c r="R324" s="30" t="e">
        <f t="shared" ca="1" si="201"/>
        <v>#N/A</v>
      </c>
      <c r="S324" s="7"/>
    </row>
    <row r="325" spans="1:19" ht="15.75" customHeight="1" thickBot="1" x14ac:dyDescent="0.25">
      <c r="B325" s="17" t="s">
        <v>110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10"/>
      <c r="O325" s="10"/>
      <c r="P325" s="10"/>
      <c r="Q325" s="10"/>
      <c r="R325" s="10"/>
      <c r="S325" s="5"/>
    </row>
    <row r="326" spans="1:19" ht="17.25" hidden="1" customHeight="1" x14ac:dyDescent="0.2">
      <c r="B326" s="17">
        <v>1</v>
      </c>
      <c r="C326" s="1" t="e">
        <f ca="1">VLOOKUP(C318,OFFSET(Pairings!$D$2,($B326-1)*gamesPerRound,0,gamesPerRound,2),2,FALSE)</f>
        <v>#N/A</v>
      </c>
      <c r="D326" s="1" t="e">
        <f ca="1">VLOOKUP(D318,OFFSET(Pairings!$D$2,($B326-1)*gamesPerRound,0,gamesPerRound,2),2,FALSE)</f>
        <v>#N/A</v>
      </c>
      <c r="E326" s="1" t="e">
        <f ca="1">VLOOKUP(E318,OFFSET(Pairings!$D$2,($B326-1)*gamesPerRound,0,gamesPerRound,2),2,FALSE)</f>
        <v>#N/A</v>
      </c>
      <c r="F326" s="1" t="e">
        <f ca="1">VLOOKUP(F318,OFFSET(Pairings!$D$2,($B326-1)*gamesPerRound,0,gamesPerRound,2),2,FALSE)</f>
        <v>#N/A</v>
      </c>
      <c r="G326" s="1" t="e">
        <f ca="1">VLOOKUP(G318,OFFSET(Pairings!$D$2,($B326-1)*gamesPerRound,0,gamesPerRound,2),2,FALSE)</f>
        <v>#N/A</v>
      </c>
      <c r="H326" s="1" t="e">
        <f ca="1">VLOOKUP(H318,OFFSET(Pairings!$D$2,($B326-1)*gamesPerRound,0,gamesPerRound,2),2,FALSE)</f>
        <v>#N/A</v>
      </c>
      <c r="I326" s="1" t="e">
        <f ca="1">VLOOKUP(I318,OFFSET(Pairings!$D$2,($B326-1)*gamesPerRound,0,gamesPerRound,2),2,FALSE)</f>
        <v>#N/A</v>
      </c>
      <c r="J326" s="1" t="e">
        <f ca="1">VLOOKUP(J318,OFFSET(Pairings!$D$2,($B326-1)*gamesPerRound,0,gamesPerRound,2),2,FALSE)</f>
        <v>#N/A</v>
      </c>
      <c r="K326" s="1" t="e">
        <f ca="1">VLOOKUP(K318,OFFSET(Pairings!$D$2,($B326-1)*gamesPerRound,0,gamesPerRound,2),2,FALSE)</f>
        <v>#N/A</v>
      </c>
      <c r="L326" s="1" t="e">
        <f ca="1">VLOOKUP(L318,OFFSET(Pairings!$D$2,($B326-1)*gamesPerRound,0,gamesPerRound,2),2,FALSE)</f>
        <v>#N/A</v>
      </c>
      <c r="M326" s="1" t="e">
        <f ca="1">VLOOKUP(M318,OFFSET(Pairings!$D$2,($B326-1)*gamesPerRound,0,gamesPerRound,2),2,FALSE)</f>
        <v>#N/A</v>
      </c>
      <c r="N326" s="1" t="e">
        <f ca="1">VLOOKUP(N318,OFFSET(Pairings!$D$2,($B326-1)*gamesPerRound,0,gamesPerRound,2),2,FALSE)</f>
        <v>#N/A</v>
      </c>
      <c r="O326" s="1" t="e">
        <f ca="1">VLOOKUP(O318,OFFSET(Pairings!$D$2,($B326-1)*gamesPerRound,0,gamesPerRound,2),2,FALSE)</f>
        <v>#N/A</v>
      </c>
      <c r="P326" s="1" t="e">
        <f ca="1">VLOOKUP(P318,OFFSET(Pairings!$D$2,($B326-1)*gamesPerRound,0,gamesPerRound,2),2,FALSE)</f>
        <v>#N/A</v>
      </c>
      <c r="Q326" s="1" t="e">
        <f ca="1">VLOOKUP(Q318,OFFSET(Pairings!$D$2,($B326-1)*gamesPerRound,0,gamesPerRound,2),2,FALSE)</f>
        <v>#N/A</v>
      </c>
      <c r="R326" s="1" t="e">
        <f ca="1">VLOOKUP(R318,OFFSET(Pairings!$D$2,($B326-1)*gamesPerRound,0,gamesPerRound,2),2,FALSE)</f>
        <v>#N/A</v>
      </c>
    </row>
    <row r="327" spans="1:19" ht="17.25" hidden="1" customHeight="1" x14ac:dyDescent="0.2">
      <c r="B327" s="17">
        <v>1</v>
      </c>
      <c r="C327" s="1" t="e">
        <f ca="1">VLOOKUP(C318,OFFSET(Pairings!$E$2,($B327-1)*gamesPerRound,0,gamesPerRound,4),4,FALSE)</f>
        <v>#N/A</v>
      </c>
      <c r="D327" s="1" t="e">
        <f ca="1">VLOOKUP(D318,OFFSET(Pairings!$E$2,($B327-1)*gamesPerRound,0,gamesPerRound,4),4,FALSE)</f>
        <v>#N/A</v>
      </c>
      <c r="E327" s="1" t="e">
        <f ca="1">VLOOKUP(E318,OFFSET(Pairings!$E$2,($B327-1)*gamesPerRound,0,gamesPerRound,4),4,FALSE)</f>
        <v>#N/A</v>
      </c>
      <c r="F327" s="1" t="e">
        <f ca="1">VLOOKUP(F318,OFFSET(Pairings!$E$2,($B327-1)*gamesPerRound,0,gamesPerRound,4),4,FALSE)</f>
        <v>#N/A</v>
      </c>
      <c r="G327" s="1" t="e">
        <f ca="1">VLOOKUP(G318,OFFSET(Pairings!$E$2,($B327-1)*gamesPerRound,0,gamesPerRound,4),4,FALSE)</f>
        <v>#N/A</v>
      </c>
      <c r="H327" s="1" t="e">
        <f ca="1">VLOOKUP(H318,OFFSET(Pairings!$E$2,($B327-1)*gamesPerRound,0,gamesPerRound,4),4,FALSE)</f>
        <v>#N/A</v>
      </c>
      <c r="I327" s="1" t="e">
        <f ca="1">VLOOKUP(I318,OFFSET(Pairings!$E$2,($B327-1)*gamesPerRound,0,gamesPerRound,4),4,FALSE)</f>
        <v>#N/A</v>
      </c>
      <c r="J327" s="1" t="e">
        <f ca="1">VLOOKUP(J318,OFFSET(Pairings!$E$2,($B327-1)*gamesPerRound,0,gamesPerRound,4),4,FALSE)</f>
        <v>#N/A</v>
      </c>
      <c r="K327" s="1" t="e">
        <f ca="1">VLOOKUP(K318,OFFSET(Pairings!$E$2,($B327-1)*gamesPerRound,0,gamesPerRound,4),4,FALSE)</f>
        <v>#N/A</v>
      </c>
      <c r="L327" s="1" t="e">
        <f ca="1">VLOOKUP(L318,OFFSET(Pairings!$E$2,($B327-1)*gamesPerRound,0,gamesPerRound,4),4,FALSE)</f>
        <v>#N/A</v>
      </c>
      <c r="M327" s="1" t="e">
        <f ca="1">VLOOKUP(M318,OFFSET(Pairings!$E$2,($B327-1)*gamesPerRound,0,gamesPerRound,4),4,FALSE)</f>
        <v>#N/A</v>
      </c>
      <c r="N327" s="1" t="e">
        <f ca="1">VLOOKUP(N318,OFFSET(Pairings!$E$2,($B327-1)*gamesPerRound,0,gamesPerRound,4),4,FALSE)</f>
        <v>#N/A</v>
      </c>
      <c r="O327" s="1" t="e">
        <f ca="1">VLOOKUP(O318,OFFSET(Pairings!$E$2,($B327-1)*gamesPerRound,0,gamesPerRound,4),4,FALSE)</f>
        <v>#N/A</v>
      </c>
      <c r="P327" s="1" t="e">
        <f ca="1">VLOOKUP(P318,OFFSET(Pairings!$E$2,($B327-1)*gamesPerRound,0,gamesPerRound,4),4,FALSE)</f>
        <v>#N/A</v>
      </c>
      <c r="Q327" s="1" t="e">
        <f ca="1">VLOOKUP(Q318,OFFSET(Pairings!$E$2,($B327-1)*gamesPerRound,0,gamesPerRound,4),4,FALSE)</f>
        <v>#N/A</v>
      </c>
      <c r="R327" s="1" t="e">
        <f ca="1">VLOOKUP(R318,OFFSET(Pairings!$E$2,($B327-1)*gamesPerRound,0,gamesPerRound,4),4,FALSE)</f>
        <v>#N/A</v>
      </c>
    </row>
    <row r="328" spans="1:19" ht="17.25" hidden="1" customHeight="1" x14ac:dyDescent="0.2">
      <c r="B328" s="17">
        <v>2</v>
      </c>
      <c r="C328" s="1" t="e">
        <f ca="1">VLOOKUP(C318,OFFSET(Pairings!$D$2,($B328-1)*gamesPerRound,0,gamesPerRound,2),2,FALSE)</f>
        <v>#N/A</v>
      </c>
      <c r="D328" s="1" t="e">
        <f ca="1">VLOOKUP(D318,OFFSET(Pairings!$D$2,($B328-1)*gamesPerRound,0,gamesPerRound,2),2,FALSE)</f>
        <v>#N/A</v>
      </c>
      <c r="E328" s="1" t="e">
        <f ca="1">VLOOKUP(E318,OFFSET(Pairings!$D$2,($B328-1)*gamesPerRound,0,gamesPerRound,2),2,FALSE)</f>
        <v>#N/A</v>
      </c>
      <c r="F328" s="1" t="e">
        <f ca="1">VLOOKUP(F318,OFFSET(Pairings!$D$2,($B328-1)*gamesPerRound,0,gamesPerRound,2),2,FALSE)</f>
        <v>#N/A</v>
      </c>
      <c r="G328" s="1" t="e">
        <f ca="1">VLOOKUP(G318,OFFSET(Pairings!$D$2,($B328-1)*gamesPerRound,0,gamesPerRound,2),2,FALSE)</f>
        <v>#N/A</v>
      </c>
      <c r="H328" s="1" t="e">
        <f ca="1">VLOOKUP(H318,OFFSET(Pairings!$D$2,($B328-1)*gamesPerRound,0,gamesPerRound,2),2,FALSE)</f>
        <v>#N/A</v>
      </c>
      <c r="I328" s="1" t="e">
        <f ca="1">VLOOKUP(I318,OFFSET(Pairings!$D$2,($B328-1)*gamesPerRound,0,gamesPerRound,2),2,FALSE)</f>
        <v>#N/A</v>
      </c>
      <c r="J328" s="1" t="e">
        <f ca="1">VLOOKUP(J318,OFFSET(Pairings!$D$2,($B328-1)*gamesPerRound,0,gamesPerRound,2),2,FALSE)</f>
        <v>#N/A</v>
      </c>
      <c r="K328" s="1" t="e">
        <f ca="1">VLOOKUP(K318,OFFSET(Pairings!$D$2,($B328-1)*gamesPerRound,0,gamesPerRound,2),2,FALSE)</f>
        <v>#N/A</v>
      </c>
      <c r="L328" s="1" t="e">
        <f ca="1">VLOOKUP(L318,OFFSET(Pairings!$D$2,($B328-1)*gamesPerRound,0,gamesPerRound,2),2,FALSE)</f>
        <v>#N/A</v>
      </c>
      <c r="M328" s="1" t="e">
        <f ca="1">VLOOKUP(M318,OFFSET(Pairings!$D$2,($B328-1)*gamesPerRound,0,gamesPerRound,2),2,FALSE)</f>
        <v>#N/A</v>
      </c>
      <c r="N328" s="1" t="e">
        <f ca="1">VLOOKUP(N318,OFFSET(Pairings!$D$2,($B328-1)*gamesPerRound,0,gamesPerRound,2),2,FALSE)</f>
        <v>#N/A</v>
      </c>
      <c r="O328" s="1" t="e">
        <f ca="1">VLOOKUP(O318,OFFSET(Pairings!$D$2,($B328-1)*gamesPerRound,0,gamesPerRound,2),2,FALSE)</f>
        <v>#N/A</v>
      </c>
      <c r="P328" s="1" t="e">
        <f ca="1">VLOOKUP(P318,OFFSET(Pairings!$D$2,($B328-1)*gamesPerRound,0,gamesPerRound,2),2,FALSE)</f>
        <v>#N/A</v>
      </c>
      <c r="Q328" s="1" t="e">
        <f ca="1">VLOOKUP(Q318,OFFSET(Pairings!$D$2,($B328-1)*gamesPerRound,0,gamesPerRound,2),2,FALSE)</f>
        <v>#N/A</v>
      </c>
      <c r="R328" s="1" t="e">
        <f ca="1">VLOOKUP(R318,OFFSET(Pairings!$D$2,($B328-1)*gamesPerRound,0,gamesPerRound,2),2,FALSE)</f>
        <v>#N/A</v>
      </c>
    </row>
    <row r="329" spans="1:19" ht="17.25" hidden="1" customHeight="1" x14ac:dyDescent="0.2">
      <c r="B329" s="17">
        <v>2</v>
      </c>
      <c r="C329" s="1" t="e">
        <f ca="1">VLOOKUP(C318,OFFSET(Pairings!$E$2,($B329-1)*gamesPerRound,0,gamesPerRound,4),4,FALSE)</f>
        <v>#N/A</v>
      </c>
      <c r="D329" s="1" t="e">
        <f ca="1">VLOOKUP(D318,OFFSET(Pairings!$E$2,($B329-1)*gamesPerRound,0,gamesPerRound,4),4,FALSE)</f>
        <v>#N/A</v>
      </c>
      <c r="E329" s="1" t="e">
        <f ca="1">VLOOKUP(E318,OFFSET(Pairings!$E$2,($B329-1)*gamesPerRound,0,gamesPerRound,4),4,FALSE)</f>
        <v>#N/A</v>
      </c>
      <c r="F329" s="1" t="e">
        <f ca="1">VLOOKUP(F318,OFFSET(Pairings!$E$2,($B329-1)*gamesPerRound,0,gamesPerRound,4),4,FALSE)</f>
        <v>#N/A</v>
      </c>
      <c r="G329" s="1" t="e">
        <f ca="1">VLOOKUP(G318,OFFSET(Pairings!$E$2,($B329-1)*gamesPerRound,0,gamesPerRound,4),4,FALSE)</f>
        <v>#N/A</v>
      </c>
      <c r="H329" s="1" t="e">
        <f ca="1">VLOOKUP(H318,OFFSET(Pairings!$E$2,($B329-1)*gamesPerRound,0,gamesPerRound,4),4,FALSE)</f>
        <v>#N/A</v>
      </c>
      <c r="I329" s="1" t="e">
        <f ca="1">VLOOKUP(I318,OFFSET(Pairings!$E$2,($B329-1)*gamesPerRound,0,gamesPerRound,4),4,FALSE)</f>
        <v>#N/A</v>
      </c>
      <c r="J329" s="1" t="e">
        <f ca="1">VLOOKUP(J318,OFFSET(Pairings!$E$2,($B329-1)*gamesPerRound,0,gamesPerRound,4),4,FALSE)</f>
        <v>#N/A</v>
      </c>
      <c r="K329" s="1" t="e">
        <f ca="1">VLOOKUP(K318,OFFSET(Pairings!$E$2,($B329-1)*gamesPerRound,0,gamesPerRound,4),4,FALSE)</f>
        <v>#N/A</v>
      </c>
      <c r="L329" s="1" t="e">
        <f ca="1">VLOOKUP(L318,OFFSET(Pairings!$E$2,($B329-1)*gamesPerRound,0,gamesPerRound,4),4,FALSE)</f>
        <v>#N/A</v>
      </c>
      <c r="M329" s="1" t="e">
        <f ca="1">VLOOKUP(M318,OFFSET(Pairings!$E$2,($B329-1)*gamesPerRound,0,gamesPerRound,4),4,FALSE)</f>
        <v>#N/A</v>
      </c>
      <c r="N329" s="1" t="e">
        <f ca="1">VLOOKUP(N318,OFFSET(Pairings!$E$2,($B329-1)*gamesPerRound,0,gamesPerRound,4),4,FALSE)</f>
        <v>#N/A</v>
      </c>
      <c r="O329" s="1" t="e">
        <f ca="1">VLOOKUP(O318,OFFSET(Pairings!$E$2,($B329-1)*gamesPerRound,0,gamesPerRound,4),4,FALSE)</f>
        <v>#N/A</v>
      </c>
      <c r="P329" s="1" t="e">
        <f ca="1">VLOOKUP(P318,OFFSET(Pairings!$E$2,($B329-1)*gamesPerRound,0,gamesPerRound,4),4,FALSE)</f>
        <v>#N/A</v>
      </c>
      <c r="Q329" s="1" t="e">
        <f ca="1">VLOOKUP(Q318,OFFSET(Pairings!$E$2,($B329-1)*gamesPerRound,0,gamesPerRound,4),4,FALSE)</f>
        <v>#N/A</v>
      </c>
      <c r="R329" s="1" t="e">
        <f ca="1">VLOOKUP(R318,OFFSET(Pairings!$E$2,($B329-1)*gamesPerRound,0,gamesPerRound,4),4,FALSE)</f>
        <v>#N/A</v>
      </c>
    </row>
    <row r="330" spans="1:19" ht="17.25" hidden="1" customHeight="1" x14ac:dyDescent="0.2">
      <c r="B330" s="17">
        <v>3</v>
      </c>
      <c r="C330" s="1" t="e">
        <f ca="1">VLOOKUP(C318,OFFSET(Pairings!$D$2,($B330-1)*gamesPerRound,0,gamesPerRound,2),2,FALSE)</f>
        <v>#N/A</v>
      </c>
      <c r="D330" s="1" t="e">
        <f ca="1">VLOOKUP(D318,OFFSET(Pairings!$D$2,($B330-1)*gamesPerRound,0,gamesPerRound,2),2,FALSE)</f>
        <v>#N/A</v>
      </c>
      <c r="E330" s="1" t="e">
        <f ca="1">VLOOKUP(E318,OFFSET(Pairings!$D$2,($B330-1)*gamesPerRound,0,gamesPerRound,2),2,FALSE)</f>
        <v>#N/A</v>
      </c>
      <c r="F330" s="1" t="e">
        <f ca="1">VLOOKUP(F318,OFFSET(Pairings!$D$2,($B330-1)*gamesPerRound,0,gamesPerRound,2),2,FALSE)</f>
        <v>#N/A</v>
      </c>
      <c r="G330" s="1" t="e">
        <f ca="1">VLOOKUP(G318,OFFSET(Pairings!$D$2,($B330-1)*gamesPerRound,0,gamesPerRound,2),2,FALSE)</f>
        <v>#N/A</v>
      </c>
      <c r="H330" s="1" t="e">
        <f ca="1">VLOOKUP(H318,OFFSET(Pairings!$D$2,($B330-1)*gamesPerRound,0,gamesPerRound,2),2,FALSE)</f>
        <v>#N/A</v>
      </c>
      <c r="I330" s="1" t="e">
        <f ca="1">VLOOKUP(I318,OFFSET(Pairings!$D$2,($B330-1)*gamesPerRound,0,gamesPerRound,2),2,FALSE)</f>
        <v>#N/A</v>
      </c>
      <c r="J330" s="1" t="e">
        <f ca="1">VLOOKUP(J318,OFFSET(Pairings!$D$2,($B330-1)*gamesPerRound,0,gamesPerRound,2),2,FALSE)</f>
        <v>#N/A</v>
      </c>
      <c r="K330" s="1" t="e">
        <f ca="1">VLOOKUP(K318,OFFSET(Pairings!$D$2,($B330-1)*gamesPerRound,0,gamesPerRound,2),2,FALSE)</f>
        <v>#N/A</v>
      </c>
      <c r="L330" s="1" t="e">
        <f ca="1">VLOOKUP(L318,OFFSET(Pairings!$D$2,($B330-1)*gamesPerRound,0,gamesPerRound,2),2,FALSE)</f>
        <v>#N/A</v>
      </c>
      <c r="M330" s="1" t="e">
        <f ca="1">VLOOKUP(M318,OFFSET(Pairings!$D$2,($B330-1)*gamesPerRound,0,gamesPerRound,2),2,FALSE)</f>
        <v>#N/A</v>
      </c>
      <c r="N330" s="1" t="e">
        <f ca="1">VLOOKUP(N318,OFFSET(Pairings!$D$2,($B330-1)*gamesPerRound,0,gamesPerRound,2),2,FALSE)</f>
        <v>#N/A</v>
      </c>
      <c r="O330" s="1" t="e">
        <f ca="1">VLOOKUP(O318,OFFSET(Pairings!$D$2,($B330-1)*gamesPerRound,0,gamesPerRound,2),2,FALSE)</f>
        <v>#N/A</v>
      </c>
      <c r="P330" s="1" t="e">
        <f ca="1">VLOOKUP(P318,OFFSET(Pairings!$D$2,($B330-1)*gamesPerRound,0,gamesPerRound,2),2,FALSE)</f>
        <v>#N/A</v>
      </c>
      <c r="Q330" s="1" t="e">
        <f ca="1">VLOOKUP(Q318,OFFSET(Pairings!$D$2,($B330-1)*gamesPerRound,0,gamesPerRound,2),2,FALSE)</f>
        <v>#N/A</v>
      </c>
      <c r="R330" s="1" t="e">
        <f ca="1">VLOOKUP(R318,OFFSET(Pairings!$D$2,($B330-1)*gamesPerRound,0,gamesPerRound,2),2,FALSE)</f>
        <v>#N/A</v>
      </c>
    </row>
    <row r="331" spans="1:19" ht="17.25" hidden="1" customHeight="1" x14ac:dyDescent="0.2">
      <c r="B331" s="17">
        <v>3</v>
      </c>
      <c r="C331" s="1" t="e">
        <f ca="1">VLOOKUP(C318,OFFSET(Pairings!$E$2,($B331-1)*gamesPerRound,0,gamesPerRound,4),4,FALSE)</f>
        <v>#N/A</v>
      </c>
      <c r="D331" s="1" t="e">
        <f ca="1">VLOOKUP(D318,OFFSET(Pairings!$E$2,($B331-1)*gamesPerRound,0,gamesPerRound,4),4,FALSE)</f>
        <v>#N/A</v>
      </c>
      <c r="E331" s="1" t="e">
        <f ca="1">VLOOKUP(E318,OFFSET(Pairings!$E$2,($B331-1)*gamesPerRound,0,gamesPerRound,4),4,FALSE)</f>
        <v>#N/A</v>
      </c>
      <c r="F331" s="1" t="e">
        <f ca="1">VLOOKUP(F318,OFFSET(Pairings!$E$2,($B331-1)*gamesPerRound,0,gamesPerRound,4),4,FALSE)</f>
        <v>#N/A</v>
      </c>
      <c r="G331" s="1" t="e">
        <f ca="1">VLOOKUP(G318,OFFSET(Pairings!$E$2,($B331-1)*gamesPerRound,0,gamesPerRound,4),4,FALSE)</f>
        <v>#N/A</v>
      </c>
      <c r="H331" s="1" t="e">
        <f ca="1">VLOOKUP(H318,OFFSET(Pairings!$E$2,($B331-1)*gamesPerRound,0,gamesPerRound,4),4,FALSE)</f>
        <v>#N/A</v>
      </c>
      <c r="I331" s="1" t="e">
        <f ca="1">VLOOKUP(I318,OFFSET(Pairings!$E$2,($B331-1)*gamesPerRound,0,gamesPerRound,4),4,FALSE)</f>
        <v>#N/A</v>
      </c>
      <c r="J331" s="1" t="e">
        <f ca="1">VLOOKUP(J318,OFFSET(Pairings!$E$2,($B331-1)*gamesPerRound,0,gamesPerRound,4),4,FALSE)</f>
        <v>#N/A</v>
      </c>
      <c r="K331" s="1" t="e">
        <f ca="1">VLOOKUP(K318,OFFSET(Pairings!$E$2,($B331-1)*gamesPerRound,0,gamesPerRound,4),4,FALSE)</f>
        <v>#N/A</v>
      </c>
      <c r="L331" s="1" t="e">
        <f ca="1">VLOOKUP(L318,OFFSET(Pairings!$E$2,($B331-1)*gamesPerRound,0,gamesPerRound,4),4,FALSE)</f>
        <v>#N/A</v>
      </c>
      <c r="M331" s="1" t="e">
        <f ca="1">VLOOKUP(M318,OFFSET(Pairings!$E$2,($B331-1)*gamesPerRound,0,gamesPerRound,4),4,FALSE)</f>
        <v>#N/A</v>
      </c>
      <c r="N331" s="1" t="e">
        <f ca="1">VLOOKUP(N318,OFFSET(Pairings!$E$2,($B331-1)*gamesPerRound,0,gamesPerRound,4),4,FALSE)</f>
        <v>#N/A</v>
      </c>
      <c r="O331" s="1" t="e">
        <f ca="1">VLOOKUP(O318,OFFSET(Pairings!$E$2,($B331-1)*gamesPerRound,0,gamesPerRound,4),4,FALSE)</f>
        <v>#N/A</v>
      </c>
      <c r="P331" s="1" t="e">
        <f ca="1">VLOOKUP(P318,OFFSET(Pairings!$E$2,($B331-1)*gamesPerRound,0,gamesPerRound,4),4,FALSE)</f>
        <v>#N/A</v>
      </c>
      <c r="Q331" s="1" t="e">
        <f ca="1">VLOOKUP(Q318,OFFSET(Pairings!$E$2,($B331-1)*gamesPerRound,0,gamesPerRound,4),4,FALSE)</f>
        <v>#N/A</v>
      </c>
      <c r="R331" s="1" t="e">
        <f ca="1">VLOOKUP(R318,OFFSET(Pairings!$E$2,($B331-1)*gamesPerRound,0,gamesPerRound,4),4,FALSE)</f>
        <v>#N/A</v>
      </c>
    </row>
    <row r="332" spans="1:19" ht="15.75" thickBot="1" x14ac:dyDescent="0.25"/>
    <row r="333" spans="1:19" s="12" customFormat="1" ht="15.75" thickBot="1" x14ac:dyDescent="0.25">
      <c r="A333" s="12" t="s">
        <v>494</v>
      </c>
      <c r="B333" s="38">
        <f>VLOOKUP(A333,TeamLookup,2,FALSE)</f>
        <v>0</v>
      </c>
      <c r="C333" s="13" t="str">
        <f>$A333&amp;"."&amp;TEXT(C$1,"00")</f>
        <v>W.01</v>
      </c>
      <c r="D333" s="14" t="str">
        <f t="shared" ref="D333:R333" si="202">$A333&amp;"."&amp;TEXT(D$1,"00")</f>
        <v>W.02</v>
      </c>
      <c r="E333" s="14" t="str">
        <f t="shared" si="202"/>
        <v>W.03</v>
      </c>
      <c r="F333" s="14" t="str">
        <f t="shared" si="202"/>
        <v>W.04</v>
      </c>
      <c r="G333" s="14" t="str">
        <f t="shared" si="202"/>
        <v>W.05</v>
      </c>
      <c r="H333" s="14" t="str">
        <f t="shared" si="202"/>
        <v>W.06</v>
      </c>
      <c r="I333" s="14" t="str">
        <f t="shared" si="202"/>
        <v>W.07</v>
      </c>
      <c r="J333" s="14" t="str">
        <f t="shared" si="202"/>
        <v>W.08</v>
      </c>
      <c r="K333" s="14" t="str">
        <f t="shared" si="202"/>
        <v>W.09</v>
      </c>
      <c r="L333" s="14" t="str">
        <f t="shared" si="202"/>
        <v>W.10</v>
      </c>
      <c r="M333" s="14" t="str">
        <f t="shared" si="202"/>
        <v>W.11</v>
      </c>
      <c r="N333" s="15" t="str">
        <f t="shared" si="202"/>
        <v>W.12</v>
      </c>
      <c r="O333" s="15" t="str">
        <f t="shared" si="202"/>
        <v>W.13</v>
      </c>
      <c r="P333" s="15" t="str">
        <f t="shared" si="202"/>
        <v>W.14</v>
      </c>
      <c r="Q333" s="15" t="str">
        <f t="shared" si="202"/>
        <v>W.15</v>
      </c>
      <c r="R333" s="15" t="str">
        <f t="shared" si="202"/>
        <v>W.16</v>
      </c>
      <c r="S333" s="16" t="s">
        <v>110</v>
      </c>
    </row>
    <row r="334" spans="1:19" ht="9" customHeight="1" x14ac:dyDescent="0.2">
      <c r="C334" s="19" t="str">
        <f t="shared" ref="C334:R334" ca="1" si="203">IF(ISNA(C341),"B","W")</f>
        <v>B</v>
      </c>
      <c r="D334" s="20" t="str">
        <f t="shared" ca="1" si="203"/>
        <v>B</v>
      </c>
      <c r="E334" s="20" t="str">
        <f t="shared" ca="1" si="203"/>
        <v>B</v>
      </c>
      <c r="F334" s="20" t="str">
        <f t="shared" ca="1" si="203"/>
        <v>B</v>
      </c>
      <c r="G334" s="20" t="str">
        <f t="shared" ca="1" si="203"/>
        <v>B</v>
      </c>
      <c r="H334" s="20" t="str">
        <f t="shared" ca="1" si="203"/>
        <v>B</v>
      </c>
      <c r="I334" s="20" t="str">
        <f t="shared" ca="1" si="203"/>
        <v>B</v>
      </c>
      <c r="J334" s="20" t="str">
        <f t="shared" ca="1" si="203"/>
        <v>B</v>
      </c>
      <c r="K334" s="20" t="str">
        <f t="shared" ca="1" si="203"/>
        <v>B</v>
      </c>
      <c r="L334" s="20" t="str">
        <f t="shared" ca="1" si="203"/>
        <v>B</v>
      </c>
      <c r="M334" s="20" t="str">
        <f t="shared" ca="1" si="203"/>
        <v>B</v>
      </c>
      <c r="N334" s="21" t="str">
        <f t="shared" ca="1" si="203"/>
        <v>B</v>
      </c>
      <c r="O334" s="21" t="str">
        <f t="shared" ca="1" si="203"/>
        <v>B</v>
      </c>
      <c r="P334" s="21" t="str">
        <f t="shared" ca="1" si="203"/>
        <v>B</v>
      </c>
      <c r="Q334" s="21" t="str">
        <f t="shared" ca="1" si="203"/>
        <v>B</v>
      </c>
      <c r="R334" s="21" t="str">
        <f t="shared" ca="1" si="203"/>
        <v>B</v>
      </c>
      <c r="S334" s="6"/>
    </row>
    <row r="335" spans="1:19" x14ac:dyDescent="0.2">
      <c r="B335" s="17" t="s">
        <v>111</v>
      </c>
      <c r="C335" s="22" t="e">
        <f ca="1">IF(ISNA(C341),C342,C341)</f>
        <v>#N/A</v>
      </c>
      <c r="D335" s="23" t="e">
        <f t="shared" ref="D335:R335" ca="1" si="204">IF(ISNA(D341),D342,D341)</f>
        <v>#N/A</v>
      </c>
      <c r="E335" s="23" t="e">
        <f t="shared" ca="1" si="204"/>
        <v>#N/A</v>
      </c>
      <c r="F335" s="23" t="e">
        <f t="shared" ca="1" si="204"/>
        <v>#N/A</v>
      </c>
      <c r="G335" s="23" t="e">
        <f t="shared" ca="1" si="204"/>
        <v>#N/A</v>
      </c>
      <c r="H335" s="23" t="e">
        <f t="shared" ca="1" si="204"/>
        <v>#N/A</v>
      </c>
      <c r="I335" s="23" t="e">
        <f t="shared" ca="1" si="204"/>
        <v>#N/A</v>
      </c>
      <c r="J335" s="23" t="e">
        <f t="shared" ca="1" si="204"/>
        <v>#N/A</v>
      </c>
      <c r="K335" s="23" t="e">
        <f t="shared" ca="1" si="204"/>
        <v>#N/A</v>
      </c>
      <c r="L335" s="23" t="e">
        <f t="shared" ca="1" si="204"/>
        <v>#N/A</v>
      </c>
      <c r="M335" s="23" t="e">
        <f t="shared" ca="1" si="204"/>
        <v>#N/A</v>
      </c>
      <c r="N335" s="24" t="e">
        <f t="shared" ca="1" si="204"/>
        <v>#N/A</v>
      </c>
      <c r="O335" s="24" t="e">
        <f t="shared" ca="1" si="204"/>
        <v>#N/A</v>
      </c>
      <c r="P335" s="24" t="e">
        <f t="shared" ca="1" si="204"/>
        <v>#N/A</v>
      </c>
      <c r="Q335" s="24" t="e">
        <f t="shared" ca="1" si="204"/>
        <v>#N/A</v>
      </c>
      <c r="R335" s="24" t="e">
        <f t="shared" ca="1" si="204"/>
        <v>#N/A</v>
      </c>
      <c r="S335" s="11"/>
    </row>
    <row r="336" spans="1:19" ht="9" customHeight="1" x14ac:dyDescent="0.2">
      <c r="C336" s="25" t="str">
        <f t="shared" ref="C336:R336" ca="1" si="205">IF(ISNA(C343),"B","W")</f>
        <v>B</v>
      </c>
      <c r="D336" s="26" t="str">
        <f t="shared" ca="1" si="205"/>
        <v>B</v>
      </c>
      <c r="E336" s="26" t="str">
        <f t="shared" ca="1" si="205"/>
        <v>B</v>
      </c>
      <c r="F336" s="26" t="str">
        <f t="shared" ca="1" si="205"/>
        <v>B</v>
      </c>
      <c r="G336" s="26" t="str">
        <f t="shared" ca="1" si="205"/>
        <v>B</v>
      </c>
      <c r="H336" s="26" t="str">
        <f t="shared" ca="1" si="205"/>
        <v>B</v>
      </c>
      <c r="I336" s="26" t="str">
        <f t="shared" ca="1" si="205"/>
        <v>B</v>
      </c>
      <c r="J336" s="26" t="str">
        <f t="shared" ca="1" si="205"/>
        <v>B</v>
      </c>
      <c r="K336" s="26" t="str">
        <f t="shared" ca="1" si="205"/>
        <v>B</v>
      </c>
      <c r="L336" s="26" t="str">
        <f t="shared" ca="1" si="205"/>
        <v>B</v>
      </c>
      <c r="M336" s="26" t="str">
        <f t="shared" ca="1" si="205"/>
        <v>B</v>
      </c>
      <c r="N336" s="27" t="str">
        <f t="shared" ca="1" si="205"/>
        <v>B</v>
      </c>
      <c r="O336" s="27" t="str">
        <f t="shared" ca="1" si="205"/>
        <v>B</v>
      </c>
      <c r="P336" s="27" t="str">
        <f t="shared" ca="1" si="205"/>
        <v>B</v>
      </c>
      <c r="Q336" s="27" t="str">
        <f t="shared" ca="1" si="205"/>
        <v>B</v>
      </c>
      <c r="R336" s="27" t="str">
        <f t="shared" ca="1" si="205"/>
        <v>B</v>
      </c>
      <c r="S336" s="6"/>
    </row>
    <row r="337" spans="1:19" x14ac:dyDescent="0.2">
      <c r="B337" s="17" t="s">
        <v>112</v>
      </c>
      <c r="C337" s="22" t="e">
        <f ca="1">IF(ISNA(C343),C344,C343)</f>
        <v>#N/A</v>
      </c>
      <c r="D337" s="23" t="e">
        <f t="shared" ref="D337:R337" ca="1" si="206">IF(ISNA(D343),D344,D343)</f>
        <v>#N/A</v>
      </c>
      <c r="E337" s="23" t="e">
        <f t="shared" ca="1" si="206"/>
        <v>#N/A</v>
      </c>
      <c r="F337" s="23" t="e">
        <f t="shared" ca="1" si="206"/>
        <v>#N/A</v>
      </c>
      <c r="G337" s="23" t="e">
        <f t="shared" ca="1" si="206"/>
        <v>#N/A</v>
      </c>
      <c r="H337" s="23" t="e">
        <f t="shared" ca="1" si="206"/>
        <v>#N/A</v>
      </c>
      <c r="I337" s="23" t="e">
        <f t="shared" ca="1" si="206"/>
        <v>#N/A</v>
      </c>
      <c r="J337" s="23" t="e">
        <f t="shared" ca="1" si="206"/>
        <v>#N/A</v>
      </c>
      <c r="K337" s="23" t="e">
        <f t="shared" ca="1" si="206"/>
        <v>#N/A</v>
      </c>
      <c r="L337" s="23" t="e">
        <f t="shared" ca="1" si="206"/>
        <v>#N/A</v>
      </c>
      <c r="M337" s="23" t="e">
        <f t="shared" ca="1" si="206"/>
        <v>#N/A</v>
      </c>
      <c r="N337" s="24" t="e">
        <f t="shared" ca="1" si="206"/>
        <v>#N/A</v>
      </c>
      <c r="O337" s="24" t="e">
        <f t="shared" ca="1" si="206"/>
        <v>#N/A</v>
      </c>
      <c r="P337" s="24" t="e">
        <f t="shared" ca="1" si="206"/>
        <v>#N/A</v>
      </c>
      <c r="Q337" s="24" t="e">
        <f t="shared" ca="1" si="206"/>
        <v>#N/A</v>
      </c>
      <c r="R337" s="24" t="e">
        <f t="shared" ca="1" si="206"/>
        <v>#N/A</v>
      </c>
      <c r="S337" s="11"/>
    </row>
    <row r="338" spans="1:19" ht="9" customHeight="1" x14ac:dyDescent="0.2">
      <c r="C338" s="25" t="str">
        <f t="shared" ref="C338:R338" ca="1" si="207">IF(ISNA(C345),"B","W")</f>
        <v>B</v>
      </c>
      <c r="D338" s="26" t="str">
        <f t="shared" ca="1" si="207"/>
        <v>B</v>
      </c>
      <c r="E338" s="26" t="str">
        <f t="shared" ca="1" si="207"/>
        <v>B</v>
      </c>
      <c r="F338" s="26" t="str">
        <f t="shared" ca="1" si="207"/>
        <v>B</v>
      </c>
      <c r="G338" s="26" t="str">
        <f t="shared" ca="1" si="207"/>
        <v>B</v>
      </c>
      <c r="H338" s="26" t="str">
        <f t="shared" ca="1" si="207"/>
        <v>B</v>
      </c>
      <c r="I338" s="26" t="str">
        <f t="shared" ca="1" si="207"/>
        <v>B</v>
      </c>
      <c r="J338" s="26" t="str">
        <f t="shared" ca="1" si="207"/>
        <v>B</v>
      </c>
      <c r="K338" s="26" t="str">
        <f t="shared" ca="1" si="207"/>
        <v>B</v>
      </c>
      <c r="L338" s="26" t="str">
        <f t="shared" ca="1" si="207"/>
        <v>B</v>
      </c>
      <c r="M338" s="26" t="str">
        <f t="shared" ca="1" si="207"/>
        <v>B</v>
      </c>
      <c r="N338" s="27" t="str">
        <f t="shared" ca="1" si="207"/>
        <v>B</v>
      </c>
      <c r="O338" s="27" t="str">
        <f t="shared" ca="1" si="207"/>
        <v>B</v>
      </c>
      <c r="P338" s="27" t="str">
        <f t="shared" ca="1" si="207"/>
        <v>B</v>
      </c>
      <c r="Q338" s="27" t="str">
        <f t="shared" ca="1" si="207"/>
        <v>B</v>
      </c>
      <c r="R338" s="27" t="str">
        <f t="shared" ca="1" si="207"/>
        <v>B</v>
      </c>
      <c r="S338" s="6"/>
    </row>
    <row r="339" spans="1:19" ht="15.75" thickBot="1" x14ac:dyDescent="0.25">
      <c r="B339" s="17" t="s">
        <v>113</v>
      </c>
      <c r="C339" s="28" t="e">
        <f ca="1">IF(ISNA(C345),C346,C345)</f>
        <v>#N/A</v>
      </c>
      <c r="D339" s="29" t="e">
        <f t="shared" ref="D339:R339" ca="1" si="208">IF(ISNA(D345),D346,D345)</f>
        <v>#N/A</v>
      </c>
      <c r="E339" s="29" t="e">
        <f t="shared" ca="1" si="208"/>
        <v>#N/A</v>
      </c>
      <c r="F339" s="29" t="e">
        <f t="shared" ca="1" si="208"/>
        <v>#N/A</v>
      </c>
      <c r="G339" s="29" t="e">
        <f t="shared" ca="1" si="208"/>
        <v>#N/A</v>
      </c>
      <c r="H339" s="29" t="e">
        <f t="shared" ca="1" si="208"/>
        <v>#N/A</v>
      </c>
      <c r="I339" s="29" t="e">
        <f t="shared" ca="1" si="208"/>
        <v>#N/A</v>
      </c>
      <c r="J339" s="29" t="e">
        <f t="shared" ca="1" si="208"/>
        <v>#N/A</v>
      </c>
      <c r="K339" s="29" t="e">
        <f t="shared" ca="1" si="208"/>
        <v>#N/A</v>
      </c>
      <c r="L339" s="29" t="e">
        <f t="shared" ca="1" si="208"/>
        <v>#N/A</v>
      </c>
      <c r="M339" s="29" t="e">
        <f t="shared" ca="1" si="208"/>
        <v>#N/A</v>
      </c>
      <c r="N339" s="30" t="e">
        <f t="shared" ca="1" si="208"/>
        <v>#N/A</v>
      </c>
      <c r="O339" s="30" t="e">
        <f t="shared" ca="1" si="208"/>
        <v>#N/A</v>
      </c>
      <c r="P339" s="30" t="e">
        <f t="shared" ca="1" si="208"/>
        <v>#N/A</v>
      </c>
      <c r="Q339" s="30" t="e">
        <f t="shared" ca="1" si="208"/>
        <v>#N/A</v>
      </c>
      <c r="R339" s="30" t="e">
        <f t="shared" ca="1" si="208"/>
        <v>#N/A</v>
      </c>
      <c r="S339" s="7"/>
    </row>
    <row r="340" spans="1:19" ht="15.75" customHeight="1" thickBot="1" x14ac:dyDescent="0.25">
      <c r="B340" s="17" t="s">
        <v>110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10"/>
      <c r="O340" s="10"/>
      <c r="P340" s="10"/>
      <c r="Q340" s="10"/>
      <c r="R340" s="10"/>
      <c r="S340" s="5"/>
    </row>
    <row r="341" spans="1:19" ht="17.25" hidden="1" customHeight="1" x14ac:dyDescent="0.2">
      <c r="B341" s="17">
        <v>1</v>
      </c>
      <c r="C341" s="1" t="e">
        <f ca="1">VLOOKUP(C333,OFFSET(Pairings!$D$2,($B341-1)*gamesPerRound,0,gamesPerRound,2),2,FALSE)</f>
        <v>#N/A</v>
      </c>
      <c r="D341" s="1" t="e">
        <f ca="1">VLOOKUP(D333,OFFSET(Pairings!$D$2,($B341-1)*gamesPerRound,0,gamesPerRound,2),2,FALSE)</f>
        <v>#N/A</v>
      </c>
      <c r="E341" s="1" t="e">
        <f ca="1">VLOOKUP(E333,OFFSET(Pairings!$D$2,($B341-1)*gamesPerRound,0,gamesPerRound,2),2,FALSE)</f>
        <v>#N/A</v>
      </c>
      <c r="F341" s="1" t="e">
        <f ca="1">VLOOKUP(F333,OFFSET(Pairings!$D$2,($B341-1)*gamesPerRound,0,gamesPerRound,2),2,FALSE)</f>
        <v>#N/A</v>
      </c>
      <c r="G341" s="1" t="e">
        <f ca="1">VLOOKUP(G333,OFFSET(Pairings!$D$2,($B341-1)*gamesPerRound,0,gamesPerRound,2),2,FALSE)</f>
        <v>#N/A</v>
      </c>
      <c r="H341" s="1" t="e">
        <f ca="1">VLOOKUP(H333,OFFSET(Pairings!$D$2,($B341-1)*gamesPerRound,0,gamesPerRound,2),2,FALSE)</f>
        <v>#N/A</v>
      </c>
      <c r="I341" s="1" t="e">
        <f ca="1">VLOOKUP(I333,OFFSET(Pairings!$D$2,($B341-1)*gamesPerRound,0,gamesPerRound,2),2,FALSE)</f>
        <v>#N/A</v>
      </c>
      <c r="J341" s="1" t="e">
        <f ca="1">VLOOKUP(J333,OFFSET(Pairings!$D$2,($B341-1)*gamesPerRound,0,gamesPerRound,2),2,FALSE)</f>
        <v>#N/A</v>
      </c>
      <c r="K341" s="1" t="e">
        <f ca="1">VLOOKUP(K333,OFFSET(Pairings!$D$2,($B341-1)*gamesPerRound,0,gamesPerRound,2),2,FALSE)</f>
        <v>#N/A</v>
      </c>
      <c r="L341" s="1" t="e">
        <f ca="1">VLOOKUP(L333,OFFSET(Pairings!$D$2,($B341-1)*gamesPerRound,0,gamesPerRound,2),2,FALSE)</f>
        <v>#N/A</v>
      </c>
      <c r="M341" s="1" t="e">
        <f ca="1">VLOOKUP(M333,OFFSET(Pairings!$D$2,($B341-1)*gamesPerRound,0,gamesPerRound,2),2,FALSE)</f>
        <v>#N/A</v>
      </c>
      <c r="N341" s="1" t="e">
        <f ca="1">VLOOKUP(N333,OFFSET(Pairings!$D$2,($B341-1)*gamesPerRound,0,gamesPerRound,2),2,FALSE)</f>
        <v>#N/A</v>
      </c>
      <c r="O341" s="1" t="e">
        <f ca="1">VLOOKUP(O333,OFFSET(Pairings!$D$2,($B341-1)*gamesPerRound,0,gamesPerRound,2),2,FALSE)</f>
        <v>#N/A</v>
      </c>
      <c r="P341" s="1" t="e">
        <f ca="1">VLOOKUP(P333,OFFSET(Pairings!$D$2,($B341-1)*gamesPerRound,0,gamesPerRound,2),2,FALSE)</f>
        <v>#N/A</v>
      </c>
      <c r="Q341" s="1" t="e">
        <f ca="1">VLOOKUP(Q333,OFFSET(Pairings!$D$2,($B341-1)*gamesPerRound,0,gamesPerRound,2),2,FALSE)</f>
        <v>#N/A</v>
      </c>
      <c r="R341" s="1" t="e">
        <f ca="1">VLOOKUP(R333,OFFSET(Pairings!$D$2,($B341-1)*gamesPerRound,0,gamesPerRound,2),2,FALSE)</f>
        <v>#N/A</v>
      </c>
    </row>
    <row r="342" spans="1:19" ht="17.25" hidden="1" customHeight="1" x14ac:dyDescent="0.2">
      <c r="B342" s="17">
        <v>1</v>
      </c>
      <c r="C342" s="1" t="e">
        <f ca="1">VLOOKUP(C333,OFFSET(Pairings!$E$2,($B342-1)*gamesPerRound,0,gamesPerRound,4),4,FALSE)</f>
        <v>#N/A</v>
      </c>
      <c r="D342" s="1" t="e">
        <f ca="1">VLOOKUP(D333,OFFSET(Pairings!$E$2,($B342-1)*gamesPerRound,0,gamesPerRound,4),4,FALSE)</f>
        <v>#N/A</v>
      </c>
      <c r="E342" s="1" t="e">
        <f ca="1">VLOOKUP(E333,OFFSET(Pairings!$E$2,($B342-1)*gamesPerRound,0,gamesPerRound,4),4,FALSE)</f>
        <v>#N/A</v>
      </c>
      <c r="F342" s="1" t="e">
        <f ca="1">VLOOKUP(F333,OFFSET(Pairings!$E$2,($B342-1)*gamesPerRound,0,gamesPerRound,4),4,FALSE)</f>
        <v>#N/A</v>
      </c>
      <c r="G342" s="1" t="e">
        <f ca="1">VLOOKUP(G333,OFFSET(Pairings!$E$2,($B342-1)*gamesPerRound,0,gamesPerRound,4),4,FALSE)</f>
        <v>#N/A</v>
      </c>
      <c r="H342" s="1" t="e">
        <f ca="1">VLOOKUP(H333,OFFSET(Pairings!$E$2,($B342-1)*gamesPerRound,0,gamesPerRound,4),4,FALSE)</f>
        <v>#N/A</v>
      </c>
      <c r="I342" s="1" t="e">
        <f ca="1">VLOOKUP(I333,OFFSET(Pairings!$E$2,($B342-1)*gamesPerRound,0,gamesPerRound,4),4,FALSE)</f>
        <v>#N/A</v>
      </c>
      <c r="J342" s="1" t="e">
        <f ca="1">VLOOKUP(J333,OFFSET(Pairings!$E$2,($B342-1)*gamesPerRound,0,gamesPerRound,4),4,FALSE)</f>
        <v>#N/A</v>
      </c>
      <c r="K342" s="1" t="e">
        <f ca="1">VLOOKUP(K333,OFFSET(Pairings!$E$2,($B342-1)*gamesPerRound,0,gamesPerRound,4),4,FALSE)</f>
        <v>#N/A</v>
      </c>
      <c r="L342" s="1" t="e">
        <f ca="1">VLOOKUP(L333,OFFSET(Pairings!$E$2,($B342-1)*gamesPerRound,0,gamesPerRound,4),4,FALSE)</f>
        <v>#N/A</v>
      </c>
      <c r="M342" s="1" t="e">
        <f ca="1">VLOOKUP(M333,OFFSET(Pairings!$E$2,($B342-1)*gamesPerRound,0,gamesPerRound,4),4,FALSE)</f>
        <v>#N/A</v>
      </c>
      <c r="N342" s="1" t="e">
        <f ca="1">VLOOKUP(N333,OFFSET(Pairings!$E$2,($B342-1)*gamesPerRound,0,gamesPerRound,4),4,FALSE)</f>
        <v>#N/A</v>
      </c>
      <c r="O342" s="1" t="e">
        <f ca="1">VLOOKUP(O333,OFFSET(Pairings!$E$2,($B342-1)*gamesPerRound,0,gamesPerRound,4),4,FALSE)</f>
        <v>#N/A</v>
      </c>
      <c r="P342" s="1" t="e">
        <f ca="1">VLOOKUP(P333,OFFSET(Pairings!$E$2,($B342-1)*gamesPerRound,0,gamesPerRound,4),4,FALSE)</f>
        <v>#N/A</v>
      </c>
      <c r="Q342" s="1" t="e">
        <f ca="1">VLOOKUP(Q333,OFFSET(Pairings!$E$2,($B342-1)*gamesPerRound,0,gamesPerRound,4),4,FALSE)</f>
        <v>#N/A</v>
      </c>
      <c r="R342" s="1" t="e">
        <f ca="1">VLOOKUP(R333,OFFSET(Pairings!$E$2,($B342-1)*gamesPerRound,0,gamesPerRound,4),4,FALSE)</f>
        <v>#N/A</v>
      </c>
    </row>
    <row r="343" spans="1:19" ht="17.25" hidden="1" customHeight="1" x14ac:dyDescent="0.2">
      <c r="B343" s="17">
        <v>2</v>
      </c>
      <c r="C343" s="1" t="e">
        <f ca="1">VLOOKUP(C333,OFFSET(Pairings!$D$2,($B343-1)*gamesPerRound,0,gamesPerRound,2),2,FALSE)</f>
        <v>#N/A</v>
      </c>
      <c r="D343" s="1" t="e">
        <f ca="1">VLOOKUP(D333,OFFSET(Pairings!$D$2,($B343-1)*gamesPerRound,0,gamesPerRound,2),2,FALSE)</f>
        <v>#N/A</v>
      </c>
      <c r="E343" s="1" t="e">
        <f ca="1">VLOOKUP(E333,OFFSET(Pairings!$D$2,($B343-1)*gamesPerRound,0,gamesPerRound,2),2,FALSE)</f>
        <v>#N/A</v>
      </c>
      <c r="F343" s="1" t="e">
        <f ca="1">VLOOKUP(F333,OFFSET(Pairings!$D$2,($B343-1)*gamesPerRound,0,gamesPerRound,2),2,FALSE)</f>
        <v>#N/A</v>
      </c>
      <c r="G343" s="1" t="e">
        <f ca="1">VLOOKUP(G333,OFFSET(Pairings!$D$2,($B343-1)*gamesPerRound,0,gamesPerRound,2),2,FALSE)</f>
        <v>#N/A</v>
      </c>
      <c r="H343" s="1" t="e">
        <f ca="1">VLOOKUP(H333,OFFSET(Pairings!$D$2,($B343-1)*gamesPerRound,0,gamesPerRound,2),2,FALSE)</f>
        <v>#N/A</v>
      </c>
      <c r="I343" s="1" t="e">
        <f ca="1">VLOOKUP(I333,OFFSET(Pairings!$D$2,($B343-1)*gamesPerRound,0,gamesPerRound,2),2,FALSE)</f>
        <v>#N/A</v>
      </c>
      <c r="J343" s="1" t="e">
        <f ca="1">VLOOKUP(J333,OFFSET(Pairings!$D$2,($B343-1)*gamesPerRound,0,gamesPerRound,2),2,FALSE)</f>
        <v>#N/A</v>
      </c>
      <c r="K343" s="1" t="e">
        <f ca="1">VLOOKUP(K333,OFFSET(Pairings!$D$2,($B343-1)*gamesPerRound,0,gamesPerRound,2),2,FALSE)</f>
        <v>#N/A</v>
      </c>
      <c r="L343" s="1" t="e">
        <f ca="1">VLOOKUP(L333,OFFSET(Pairings!$D$2,($B343-1)*gamesPerRound,0,gamesPerRound,2),2,FALSE)</f>
        <v>#N/A</v>
      </c>
      <c r="M343" s="1" t="e">
        <f ca="1">VLOOKUP(M333,OFFSET(Pairings!$D$2,($B343-1)*gamesPerRound,0,gamesPerRound,2),2,FALSE)</f>
        <v>#N/A</v>
      </c>
      <c r="N343" s="1" t="e">
        <f ca="1">VLOOKUP(N333,OFFSET(Pairings!$D$2,($B343-1)*gamesPerRound,0,gamesPerRound,2),2,FALSE)</f>
        <v>#N/A</v>
      </c>
      <c r="O343" s="1" t="e">
        <f ca="1">VLOOKUP(O333,OFFSET(Pairings!$D$2,($B343-1)*gamesPerRound,0,gamesPerRound,2),2,FALSE)</f>
        <v>#N/A</v>
      </c>
      <c r="P343" s="1" t="e">
        <f ca="1">VLOOKUP(P333,OFFSET(Pairings!$D$2,($B343-1)*gamesPerRound,0,gamesPerRound,2),2,FALSE)</f>
        <v>#N/A</v>
      </c>
      <c r="Q343" s="1" t="e">
        <f ca="1">VLOOKUP(Q333,OFFSET(Pairings!$D$2,($B343-1)*gamesPerRound,0,gamesPerRound,2),2,FALSE)</f>
        <v>#N/A</v>
      </c>
      <c r="R343" s="1" t="e">
        <f ca="1">VLOOKUP(R333,OFFSET(Pairings!$D$2,($B343-1)*gamesPerRound,0,gamesPerRound,2),2,FALSE)</f>
        <v>#N/A</v>
      </c>
    </row>
    <row r="344" spans="1:19" ht="17.25" hidden="1" customHeight="1" x14ac:dyDescent="0.2">
      <c r="B344" s="17">
        <v>2</v>
      </c>
      <c r="C344" s="1" t="e">
        <f ca="1">VLOOKUP(C333,OFFSET(Pairings!$E$2,($B344-1)*gamesPerRound,0,gamesPerRound,4),4,FALSE)</f>
        <v>#N/A</v>
      </c>
      <c r="D344" s="1" t="e">
        <f ca="1">VLOOKUP(D333,OFFSET(Pairings!$E$2,($B344-1)*gamesPerRound,0,gamesPerRound,4),4,FALSE)</f>
        <v>#N/A</v>
      </c>
      <c r="E344" s="1" t="e">
        <f ca="1">VLOOKUP(E333,OFFSET(Pairings!$E$2,($B344-1)*gamesPerRound,0,gamesPerRound,4),4,FALSE)</f>
        <v>#N/A</v>
      </c>
      <c r="F344" s="1" t="e">
        <f ca="1">VLOOKUP(F333,OFFSET(Pairings!$E$2,($B344-1)*gamesPerRound,0,gamesPerRound,4),4,FALSE)</f>
        <v>#N/A</v>
      </c>
      <c r="G344" s="1" t="e">
        <f ca="1">VLOOKUP(G333,OFFSET(Pairings!$E$2,($B344-1)*gamesPerRound,0,gamesPerRound,4),4,FALSE)</f>
        <v>#N/A</v>
      </c>
      <c r="H344" s="1" t="e">
        <f ca="1">VLOOKUP(H333,OFFSET(Pairings!$E$2,($B344-1)*gamesPerRound,0,gamesPerRound,4),4,FALSE)</f>
        <v>#N/A</v>
      </c>
      <c r="I344" s="1" t="e">
        <f ca="1">VLOOKUP(I333,OFFSET(Pairings!$E$2,($B344-1)*gamesPerRound,0,gamesPerRound,4),4,FALSE)</f>
        <v>#N/A</v>
      </c>
      <c r="J344" s="1" t="e">
        <f ca="1">VLOOKUP(J333,OFFSET(Pairings!$E$2,($B344-1)*gamesPerRound,0,gamesPerRound,4),4,FALSE)</f>
        <v>#N/A</v>
      </c>
      <c r="K344" s="1" t="e">
        <f ca="1">VLOOKUP(K333,OFFSET(Pairings!$E$2,($B344-1)*gamesPerRound,0,gamesPerRound,4),4,FALSE)</f>
        <v>#N/A</v>
      </c>
      <c r="L344" s="1" t="e">
        <f ca="1">VLOOKUP(L333,OFFSET(Pairings!$E$2,($B344-1)*gamesPerRound,0,gamesPerRound,4),4,FALSE)</f>
        <v>#N/A</v>
      </c>
      <c r="M344" s="1" t="e">
        <f ca="1">VLOOKUP(M333,OFFSET(Pairings!$E$2,($B344-1)*gamesPerRound,0,gamesPerRound,4),4,FALSE)</f>
        <v>#N/A</v>
      </c>
      <c r="N344" s="1" t="e">
        <f ca="1">VLOOKUP(N333,OFFSET(Pairings!$E$2,($B344-1)*gamesPerRound,0,gamesPerRound,4),4,FALSE)</f>
        <v>#N/A</v>
      </c>
      <c r="O344" s="1" t="e">
        <f ca="1">VLOOKUP(O333,OFFSET(Pairings!$E$2,($B344-1)*gamesPerRound,0,gamesPerRound,4),4,FALSE)</f>
        <v>#N/A</v>
      </c>
      <c r="P344" s="1" t="e">
        <f ca="1">VLOOKUP(P333,OFFSET(Pairings!$E$2,($B344-1)*gamesPerRound,0,gamesPerRound,4),4,FALSE)</f>
        <v>#N/A</v>
      </c>
      <c r="Q344" s="1" t="e">
        <f ca="1">VLOOKUP(Q333,OFFSET(Pairings!$E$2,($B344-1)*gamesPerRound,0,gamesPerRound,4),4,FALSE)</f>
        <v>#N/A</v>
      </c>
      <c r="R344" s="1" t="e">
        <f ca="1">VLOOKUP(R333,OFFSET(Pairings!$E$2,($B344-1)*gamesPerRound,0,gamesPerRound,4),4,FALSE)</f>
        <v>#N/A</v>
      </c>
    </row>
    <row r="345" spans="1:19" ht="17.25" hidden="1" customHeight="1" x14ac:dyDescent="0.2">
      <c r="B345" s="17">
        <v>3</v>
      </c>
      <c r="C345" s="1" t="e">
        <f ca="1">VLOOKUP(C333,OFFSET(Pairings!$D$2,($B345-1)*gamesPerRound,0,gamesPerRound,2),2,FALSE)</f>
        <v>#N/A</v>
      </c>
      <c r="D345" s="1" t="e">
        <f ca="1">VLOOKUP(D333,OFFSET(Pairings!$D$2,($B345-1)*gamesPerRound,0,gamesPerRound,2),2,FALSE)</f>
        <v>#N/A</v>
      </c>
      <c r="E345" s="1" t="e">
        <f ca="1">VLOOKUP(E333,OFFSET(Pairings!$D$2,($B345-1)*gamesPerRound,0,gamesPerRound,2),2,FALSE)</f>
        <v>#N/A</v>
      </c>
      <c r="F345" s="1" t="e">
        <f ca="1">VLOOKUP(F333,OFFSET(Pairings!$D$2,($B345-1)*gamesPerRound,0,gamesPerRound,2),2,FALSE)</f>
        <v>#N/A</v>
      </c>
      <c r="G345" s="1" t="e">
        <f ca="1">VLOOKUP(G333,OFFSET(Pairings!$D$2,($B345-1)*gamesPerRound,0,gamesPerRound,2),2,FALSE)</f>
        <v>#N/A</v>
      </c>
      <c r="H345" s="1" t="e">
        <f ca="1">VLOOKUP(H333,OFFSET(Pairings!$D$2,($B345-1)*gamesPerRound,0,gamesPerRound,2),2,FALSE)</f>
        <v>#N/A</v>
      </c>
      <c r="I345" s="1" t="e">
        <f ca="1">VLOOKUP(I333,OFFSET(Pairings!$D$2,($B345-1)*gamesPerRound,0,gamesPerRound,2),2,FALSE)</f>
        <v>#N/A</v>
      </c>
      <c r="J345" s="1" t="e">
        <f ca="1">VLOOKUP(J333,OFFSET(Pairings!$D$2,($B345-1)*gamesPerRound,0,gamesPerRound,2),2,FALSE)</f>
        <v>#N/A</v>
      </c>
      <c r="K345" s="1" t="e">
        <f ca="1">VLOOKUP(K333,OFFSET(Pairings!$D$2,($B345-1)*gamesPerRound,0,gamesPerRound,2),2,FALSE)</f>
        <v>#N/A</v>
      </c>
      <c r="L345" s="1" t="e">
        <f ca="1">VLOOKUP(L333,OFFSET(Pairings!$D$2,($B345-1)*gamesPerRound,0,gamesPerRound,2),2,FALSE)</f>
        <v>#N/A</v>
      </c>
      <c r="M345" s="1" t="e">
        <f ca="1">VLOOKUP(M333,OFFSET(Pairings!$D$2,($B345-1)*gamesPerRound,0,gamesPerRound,2),2,FALSE)</f>
        <v>#N/A</v>
      </c>
      <c r="N345" s="1" t="e">
        <f ca="1">VLOOKUP(N333,OFFSET(Pairings!$D$2,($B345-1)*gamesPerRound,0,gamesPerRound,2),2,FALSE)</f>
        <v>#N/A</v>
      </c>
      <c r="O345" s="1" t="e">
        <f ca="1">VLOOKUP(O333,OFFSET(Pairings!$D$2,($B345-1)*gamesPerRound,0,gamesPerRound,2),2,FALSE)</f>
        <v>#N/A</v>
      </c>
      <c r="P345" s="1" t="e">
        <f ca="1">VLOOKUP(P333,OFFSET(Pairings!$D$2,($B345-1)*gamesPerRound,0,gamesPerRound,2),2,FALSE)</f>
        <v>#N/A</v>
      </c>
      <c r="Q345" s="1" t="e">
        <f ca="1">VLOOKUP(Q333,OFFSET(Pairings!$D$2,($B345-1)*gamesPerRound,0,gamesPerRound,2),2,FALSE)</f>
        <v>#N/A</v>
      </c>
      <c r="R345" s="1" t="e">
        <f ca="1">VLOOKUP(R333,OFFSET(Pairings!$D$2,($B345-1)*gamesPerRound,0,gamesPerRound,2),2,FALSE)</f>
        <v>#N/A</v>
      </c>
    </row>
    <row r="346" spans="1:19" ht="17.25" hidden="1" customHeight="1" x14ac:dyDescent="0.2">
      <c r="B346" s="17">
        <v>3</v>
      </c>
      <c r="C346" s="1" t="e">
        <f ca="1">VLOOKUP(C333,OFFSET(Pairings!$E$2,($B346-1)*gamesPerRound,0,gamesPerRound,4),4,FALSE)</f>
        <v>#N/A</v>
      </c>
      <c r="D346" s="1" t="e">
        <f ca="1">VLOOKUP(D333,OFFSET(Pairings!$E$2,($B346-1)*gamesPerRound,0,gamesPerRound,4),4,FALSE)</f>
        <v>#N/A</v>
      </c>
      <c r="E346" s="1" t="e">
        <f ca="1">VLOOKUP(E333,OFFSET(Pairings!$E$2,($B346-1)*gamesPerRound,0,gamesPerRound,4),4,FALSE)</f>
        <v>#N/A</v>
      </c>
      <c r="F346" s="1" t="e">
        <f ca="1">VLOOKUP(F333,OFFSET(Pairings!$E$2,($B346-1)*gamesPerRound,0,gamesPerRound,4),4,FALSE)</f>
        <v>#N/A</v>
      </c>
      <c r="G346" s="1" t="e">
        <f ca="1">VLOOKUP(G333,OFFSET(Pairings!$E$2,($B346-1)*gamesPerRound,0,gamesPerRound,4),4,FALSE)</f>
        <v>#N/A</v>
      </c>
      <c r="H346" s="1" t="e">
        <f ca="1">VLOOKUP(H333,OFFSET(Pairings!$E$2,($B346-1)*gamesPerRound,0,gamesPerRound,4),4,FALSE)</f>
        <v>#N/A</v>
      </c>
      <c r="I346" s="1" t="e">
        <f ca="1">VLOOKUP(I333,OFFSET(Pairings!$E$2,($B346-1)*gamesPerRound,0,gamesPerRound,4),4,FALSE)</f>
        <v>#N/A</v>
      </c>
      <c r="J346" s="1" t="e">
        <f ca="1">VLOOKUP(J333,OFFSET(Pairings!$E$2,($B346-1)*gamesPerRound,0,gamesPerRound,4),4,FALSE)</f>
        <v>#N/A</v>
      </c>
      <c r="K346" s="1" t="e">
        <f ca="1">VLOOKUP(K333,OFFSET(Pairings!$E$2,($B346-1)*gamesPerRound,0,gamesPerRound,4),4,FALSE)</f>
        <v>#N/A</v>
      </c>
      <c r="L346" s="1" t="e">
        <f ca="1">VLOOKUP(L333,OFFSET(Pairings!$E$2,($B346-1)*gamesPerRound,0,gamesPerRound,4),4,FALSE)</f>
        <v>#N/A</v>
      </c>
      <c r="M346" s="1" t="e">
        <f ca="1">VLOOKUP(M333,OFFSET(Pairings!$E$2,($B346-1)*gamesPerRound,0,gamesPerRound,4),4,FALSE)</f>
        <v>#N/A</v>
      </c>
      <c r="N346" s="1" t="e">
        <f ca="1">VLOOKUP(N333,OFFSET(Pairings!$E$2,($B346-1)*gamesPerRound,0,gamesPerRound,4),4,FALSE)</f>
        <v>#N/A</v>
      </c>
      <c r="O346" s="1" t="e">
        <f ca="1">VLOOKUP(O333,OFFSET(Pairings!$E$2,($B346-1)*gamesPerRound,0,gamesPerRound,4),4,FALSE)</f>
        <v>#N/A</v>
      </c>
      <c r="P346" s="1" t="e">
        <f ca="1">VLOOKUP(P333,OFFSET(Pairings!$E$2,($B346-1)*gamesPerRound,0,gamesPerRound,4),4,FALSE)</f>
        <v>#N/A</v>
      </c>
      <c r="Q346" s="1" t="e">
        <f ca="1">VLOOKUP(Q333,OFFSET(Pairings!$E$2,($B346-1)*gamesPerRound,0,gamesPerRound,4),4,FALSE)</f>
        <v>#N/A</v>
      </c>
      <c r="R346" s="1" t="e">
        <f ca="1">VLOOKUP(R333,OFFSET(Pairings!$E$2,($B346-1)*gamesPerRound,0,gamesPerRound,4),4,FALSE)</f>
        <v>#N/A</v>
      </c>
    </row>
    <row r="347" spans="1:19" ht="15.75" thickBot="1" x14ac:dyDescent="0.25"/>
    <row r="348" spans="1:19" s="12" customFormat="1" ht="15.75" thickBot="1" x14ac:dyDescent="0.25">
      <c r="A348" s="12" t="s">
        <v>493</v>
      </c>
      <c r="B348" s="38">
        <f>VLOOKUP(A348,TeamLookup,2,FALSE)</f>
        <v>0</v>
      </c>
      <c r="C348" s="13" t="str">
        <f>$A348&amp;"."&amp;TEXT(C$1,"00")</f>
        <v>X.01</v>
      </c>
      <c r="D348" s="14" t="str">
        <f t="shared" ref="D348:R348" si="209">$A348&amp;"."&amp;TEXT(D$1,"00")</f>
        <v>X.02</v>
      </c>
      <c r="E348" s="14" t="str">
        <f t="shared" si="209"/>
        <v>X.03</v>
      </c>
      <c r="F348" s="14" t="str">
        <f t="shared" si="209"/>
        <v>X.04</v>
      </c>
      <c r="G348" s="14" t="str">
        <f t="shared" si="209"/>
        <v>X.05</v>
      </c>
      <c r="H348" s="14" t="str">
        <f t="shared" si="209"/>
        <v>X.06</v>
      </c>
      <c r="I348" s="14" t="str">
        <f t="shared" si="209"/>
        <v>X.07</v>
      </c>
      <c r="J348" s="14" t="str">
        <f t="shared" si="209"/>
        <v>X.08</v>
      </c>
      <c r="K348" s="14" t="str">
        <f t="shared" si="209"/>
        <v>X.09</v>
      </c>
      <c r="L348" s="14" t="str">
        <f t="shared" si="209"/>
        <v>X.10</v>
      </c>
      <c r="M348" s="14" t="str">
        <f t="shared" si="209"/>
        <v>X.11</v>
      </c>
      <c r="N348" s="15" t="str">
        <f t="shared" si="209"/>
        <v>X.12</v>
      </c>
      <c r="O348" s="15" t="str">
        <f t="shared" si="209"/>
        <v>X.13</v>
      </c>
      <c r="P348" s="15" t="str">
        <f t="shared" si="209"/>
        <v>X.14</v>
      </c>
      <c r="Q348" s="15" t="str">
        <f t="shared" si="209"/>
        <v>X.15</v>
      </c>
      <c r="R348" s="15" t="str">
        <f t="shared" si="209"/>
        <v>X.16</v>
      </c>
      <c r="S348" s="16" t="s">
        <v>110</v>
      </c>
    </row>
    <row r="349" spans="1:19" ht="9" customHeight="1" x14ac:dyDescent="0.2">
      <c r="C349" s="19" t="str">
        <f t="shared" ref="C349:R349" ca="1" si="210">IF(ISNA(C356),"B","W")</f>
        <v>B</v>
      </c>
      <c r="D349" s="20" t="str">
        <f t="shared" ca="1" si="210"/>
        <v>B</v>
      </c>
      <c r="E349" s="20" t="str">
        <f t="shared" ca="1" si="210"/>
        <v>B</v>
      </c>
      <c r="F349" s="20" t="str">
        <f t="shared" ca="1" si="210"/>
        <v>B</v>
      </c>
      <c r="G349" s="20" t="str">
        <f t="shared" ca="1" si="210"/>
        <v>B</v>
      </c>
      <c r="H349" s="20" t="str">
        <f t="shared" ca="1" si="210"/>
        <v>B</v>
      </c>
      <c r="I349" s="20" t="str">
        <f t="shared" ca="1" si="210"/>
        <v>B</v>
      </c>
      <c r="J349" s="20" t="str">
        <f t="shared" ca="1" si="210"/>
        <v>B</v>
      </c>
      <c r="K349" s="20" t="str">
        <f t="shared" ca="1" si="210"/>
        <v>B</v>
      </c>
      <c r="L349" s="20" t="str">
        <f t="shared" ca="1" si="210"/>
        <v>B</v>
      </c>
      <c r="M349" s="20" t="str">
        <f t="shared" ca="1" si="210"/>
        <v>B</v>
      </c>
      <c r="N349" s="21" t="str">
        <f t="shared" ca="1" si="210"/>
        <v>B</v>
      </c>
      <c r="O349" s="21" t="str">
        <f t="shared" ca="1" si="210"/>
        <v>B</v>
      </c>
      <c r="P349" s="21" t="str">
        <f t="shared" ca="1" si="210"/>
        <v>B</v>
      </c>
      <c r="Q349" s="21" t="str">
        <f t="shared" ca="1" si="210"/>
        <v>B</v>
      </c>
      <c r="R349" s="21" t="str">
        <f t="shared" ca="1" si="210"/>
        <v>B</v>
      </c>
      <c r="S349" s="6"/>
    </row>
    <row r="350" spans="1:19" x14ac:dyDescent="0.2">
      <c r="B350" s="17" t="s">
        <v>111</v>
      </c>
      <c r="C350" s="22" t="e">
        <f ca="1">IF(ISNA(C356),C357,C356)</f>
        <v>#N/A</v>
      </c>
      <c r="D350" s="23" t="e">
        <f t="shared" ref="D350:R350" ca="1" si="211">IF(ISNA(D356),D357,D356)</f>
        <v>#N/A</v>
      </c>
      <c r="E350" s="23" t="e">
        <f t="shared" ca="1" si="211"/>
        <v>#N/A</v>
      </c>
      <c r="F350" s="23" t="e">
        <f t="shared" ca="1" si="211"/>
        <v>#N/A</v>
      </c>
      <c r="G350" s="23" t="e">
        <f t="shared" ca="1" si="211"/>
        <v>#N/A</v>
      </c>
      <c r="H350" s="23" t="e">
        <f t="shared" ca="1" si="211"/>
        <v>#N/A</v>
      </c>
      <c r="I350" s="23" t="e">
        <f t="shared" ca="1" si="211"/>
        <v>#N/A</v>
      </c>
      <c r="J350" s="23" t="e">
        <f t="shared" ca="1" si="211"/>
        <v>#N/A</v>
      </c>
      <c r="K350" s="23" t="e">
        <f t="shared" ca="1" si="211"/>
        <v>#N/A</v>
      </c>
      <c r="L350" s="23" t="e">
        <f t="shared" ca="1" si="211"/>
        <v>#N/A</v>
      </c>
      <c r="M350" s="23" t="e">
        <f t="shared" ca="1" si="211"/>
        <v>#N/A</v>
      </c>
      <c r="N350" s="24" t="e">
        <f t="shared" ca="1" si="211"/>
        <v>#N/A</v>
      </c>
      <c r="O350" s="24" t="e">
        <f t="shared" ca="1" si="211"/>
        <v>#N/A</v>
      </c>
      <c r="P350" s="24" t="e">
        <f t="shared" ca="1" si="211"/>
        <v>#N/A</v>
      </c>
      <c r="Q350" s="24" t="e">
        <f t="shared" ca="1" si="211"/>
        <v>#N/A</v>
      </c>
      <c r="R350" s="24" t="e">
        <f t="shared" ca="1" si="211"/>
        <v>#N/A</v>
      </c>
      <c r="S350" s="11"/>
    </row>
    <row r="351" spans="1:19" ht="9" customHeight="1" x14ac:dyDescent="0.2">
      <c r="C351" s="25" t="str">
        <f t="shared" ref="C351:R351" ca="1" si="212">IF(ISNA(C358),"B","W")</f>
        <v>B</v>
      </c>
      <c r="D351" s="26" t="str">
        <f t="shared" ca="1" si="212"/>
        <v>B</v>
      </c>
      <c r="E351" s="26" t="str">
        <f t="shared" ca="1" si="212"/>
        <v>B</v>
      </c>
      <c r="F351" s="26" t="str">
        <f t="shared" ca="1" si="212"/>
        <v>B</v>
      </c>
      <c r="G351" s="26" t="str">
        <f t="shared" ca="1" si="212"/>
        <v>B</v>
      </c>
      <c r="H351" s="26" t="str">
        <f t="shared" ca="1" si="212"/>
        <v>B</v>
      </c>
      <c r="I351" s="26" t="str">
        <f t="shared" ca="1" si="212"/>
        <v>B</v>
      </c>
      <c r="J351" s="26" t="str">
        <f t="shared" ca="1" si="212"/>
        <v>B</v>
      </c>
      <c r="K351" s="26" t="str">
        <f t="shared" ca="1" si="212"/>
        <v>B</v>
      </c>
      <c r="L351" s="26" t="str">
        <f t="shared" ca="1" si="212"/>
        <v>B</v>
      </c>
      <c r="M351" s="26" t="str">
        <f t="shared" ca="1" si="212"/>
        <v>B</v>
      </c>
      <c r="N351" s="27" t="str">
        <f t="shared" ca="1" si="212"/>
        <v>B</v>
      </c>
      <c r="O351" s="27" t="str">
        <f t="shared" ca="1" si="212"/>
        <v>B</v>
      </c>
      <c r="P351" s="27" t="str">
        <f t="shared" ca="1" si="212"/>
        <v>B</v>
      </c>
      <c r="Q351" s="27" t="str">
        <f t="shared" ca="1" si="212"/>
        <v>B</v>
      </c>
      <c r="R351" s="27" t="str">
        <f t="shared" ca="1" si="212"/>
        <v>B</v>
      </c>
      <c r="S351" s="6"/>
    </row>
    <row r="352" spans="1:19" x14ac:dyDescent="0.2">
      <c r="B352" s="17" t="s">
        <v>112</v>
      </c>
      <c r="C352" s="22" t="e">
        <f ca="1">IF(ISNA(C358),C359,C358)</f>
        <v>#N/A</v>
      </c>
      <c r="D352" s="23" t="e">
        <f t="shared" ref="D352:R352" ca="1" si="213">IF(ISNA(D358),D359,D358)</f>
        <v>#N/A</v>
      </c>
      <c r="E352" s="23" t="e">
        <f t="shared" ca="1" si="213"/>
        <v>#N/A</v>
      </c>
      <c r="F352" s="23" t="e">
        <f t="shared" ca="1" si="213"/>
        <v>#N/A</v>
      </c>
      <c r="G352" s="23" t="e">
        <f t="shared" ca="1" si="213"/>
        <v>#N/A</v>
      </c>
      <c r="H352" s="23" t="e">
        <f t="shared" ca="1" si="213"/>
        <v>#N/A</v>
      </c>
      <c r="I352" s="23" t="e">
        <f t="shared" ca="1" si="213"/>
        <v>#N/A</v>
      </c>
      <c r="J352" s="23" t="e">
        <f t="shared" ca="1" si="213"/>
        <v>#N/A</v>
      </c>
      <c r="K352" s="23" t="e">
        <f t="shared" ca="1" si="213"/>
        <v>#N/A</v>
      </c>
      <c r="L352" s="23" t="e">
        <f t="shared" ca="1" si="213"/>
        <v>#N/A</v>
      </c>
      <c r="M352" s="23" t="e">
        <f t="shared" ca="1" si="213"/>
        <v>#N/A</v>
      </c>
      <c r="N352" s="24" t="e">
        <f t="shared" ca="1" si="213"/>
        <v>#N/A</v>
      </c>
      <c r="O352" s="24" t="e">
        <f t="shared" ca="1" si="213"/>
        <v>#N/A</v>
      </c>
      <c r="P352" s="24" t="e">
        <f t="shared" ca="1" si="213"/>
        <v>#N/A</v>
      </c>
      <c r="Q352" s="24" t="e">
        <f t="shared" ca="1" si="213"/>
        <v>#N/A</v>
      </c>
      <c r="R352" s="24" t="e">
        <f t="shared" ca="1" si="213"/>
        <v>#N/A</v>
      </c>
      <c r="S352" s="11"/>
    </row>
    <row r="353" spans="1:19" ht="9" customHeight="1" x14ac:dyDescent="0.2">
      <c r="C353" s="25" t="str">
        <f t="shared" ref="C353:R353" ca="1" si="214">IF(ISNA(C360),"B","W")</f>
        <v>B</v>
      </c>
      <c r="D353" s="26" t="str">
        <f t="shared" ca="1" si="214"/>
        <v>B</v>
      </c>
      <c r="E353" s="26" t="str">
        <f t="shared" ca="1" si="214"/>
        <v>B</v>
      </c>
      <c r="F353" s="26" t="str">
        <f t="shared" ca="1" si="214"/>
        <v>B</v>
      </c>
      <c r="G353" s="26" t="str">
        <f t="shared" ca="1" si="214"/>
        <v>B</v>
      </c>
      <c r="H353" s="26" t="str">
        <f t="shared" ca="1" si="214"/>
        <v>B</v>
      </c>
      <c r="I353" s="26" t="str">
        <f t="shared" ca="1" si="214"/>
        <v>B</v>
      </c>
      <c r="J353" s="26" t="str">
        <f t="shared" ca="1" si="214"/>
        <v>B</v>
      </c>
      <c r="K353" s="26" t="str">
        <f t="shared" ca="1" si="214"/>
        <v>B</v>
      </c>
      <c r="L353" s="26" t="str">
        <f t="shared" ca="1" si="214"/>
        <v>B</v>
      </c>
      <c r="M353" s="26" t="str">
        <f t="shared" ca="1" si="214"/>
        <v>B</v>
      </c>
      <c r="N353" s="27" t="str">
        <f t="shared" ca="1" si="214"/>
        <v>B</v>
      </c>
      <c r="O353" s="27" t="str">
        <f t="shared" ca="1" si="214"/>
        <v>B</v>
      </c>
      <c r="P353" s="27" t="str">
        <f t="shared" ca="1" si="214"/>
        <v>B</v>
      </c>
      <c r="Q353" s="27" t="str">
        <f t="shared" ca="1" si="214"/>
        <v>B</v>
      </c>
      <c r="R353" s="27" t="str">
        <f t="shared" ca="1" si="214"/>
        <v>B</v>
      </c>
      <c r="S353" s="6"/>
    </row>
    <row r="354" spans="1:19" ht="15.75" thickBot="1" x14ac:dyDescent="0.25">
      <c r="B354" s="17" t="s">
        <v>113</v>
      </c>
      <c r="C354" s="28" t="e">
        <f ca="1">IF(ISNA(C360),C361,C360)</f>
        <v>#N/A</v>
      </c>
      <c r="D354" s="29" t="e">
        <f t="shared" ref="D354:R354" ca="1" si="215">IF(ISNA(D360),D361,D360)</f>
        <v>#N/A</v>
      </c>
      <c r="E354" s="29" t="e">
        <f t="shared" ca="1" si="215"/>
        <v>#N/A</v>
      </c>
      <c r="F354" s="29" t="e">
        <f t="shared" ca="1" si="215"/>
        <v>#N/A</v>
      </c>
      <c r="G354" s="29" t="e">
        <f t="shared" ca="1" si="215"/>
        <v>#N/A</v>
      </c>
      <c r="H354" s="29" t="e">
        <f t="shared" ca="1" si="215"/>
        <v>#N/A</v>
      </c>
      <c r="I354" s="29" t="e">
        <f t="shared" ca="1" si="215"/>
        <v>#N/A</v>
      </c>
      <c r="J354" s="29" t="e">
        <f t="shared" ca="1" si="215"/>
        <v>#N/A</v>
      </c>
      <c r="K354" s="29" t="e">
        <f t="shared" ca="1" si="215"/>
        <v>#N/A</v>
      </c>
      <c r="L354" s="29" t="e">
        <f t="shared" ca="1" si="215"/>
        <v>#N/A</v>
      </c>
      <c r="M354" s="29" t="e">
        <f t="shared" ca="1" si="215"/>
        <v>#N/A</v>
      </c>
      <c r="N354" s="30" t="e">
        <f t="shared" ca="1" si="215"/>
        <v>#N/A</v>
      </c>
      <c r="O354" s="30" t="e">
        <f t="shared" ca="1" si="215"/>
        <v>#N/A</v>
      </c>
      <c r="P354" s="30" t="e">
        <f t="shared" ca="1" si="215"/>
        <v>#N/A</v>
      </c>
      <c r="Q354" s="30" t="e">
        <f t="shared" ca="1" si="215"/>
        <v>#N/A</v>
      </c>
      <c r="R354" s="30" t="e">
        <f t="shared" ca="1" si="215"/>
        <v>#N/A</v>
      </c>
      <c r="S354" s="7"/>
    </row>
    <row r="355" spans="1:19" ht="15.75" customHeight="1" thickBot="1" x14ac:dyDescent="0.25">
      <c r="B355" s="17" t="s">
        <v>110</v>
      </c>
      <c r="C355" s="8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10"/>
      <c r="O355" s="10"/>
      <c r="P355" s="10"/>
      <c r="Q355" s="10"/>
      <c r="R355" s="10"/>
      <c r="S355" s="5"/>
    </row>
    <row r="356" spans="1:19" ht="17.25" hidden="1" customHeight="1" x14ac:dyDescent="0.2">
      <c r="B356" s="17">
        <v>1</v>
      </c>
      <c r="C356" s="1" t="e">
        <f ca="1">VLOOKUP(C348,OFFSET(Pairings!$D$2,($B356-1)*gamesPerRound,0,gamesPerRound,2),2,FALSE)</f>
        <v>#N/A</v>
      </c>
      <c r="D356" s="1" t="e">
        <f ca="1">VLOOKUP(D348,OFFSET(Pairings!$D$2,($B356-1)*gamesPerRound,0,gamesPerRound,2),2,FALSE)</f>
        <v>#N/A</v>
      </c>
      <c r="E356" s="1" t="e">
        <f ca="1">VLOOKUP(E348,OFFSET(Pairings!$D$2,($B356-1)*gamesPerRound,0,gamesPerRound,2),2,FALSE)</f>
        <v>#N/A</v>
      </c>
      <c r="F356" s="1" t="e">
        <f ca="1">VLOOKUP(F348,OFFSET(Pairings!$D$2,($B356-1)*gamesPerRound,0,gamesPerRound,2),2,FALSE)</f>
        <v>#N/A</v>
      </c>
      <c r="G356" s="1" t="e">
        <f ca="1">VLOOKUP(G348,OFFSET(Pairings!$D$2,($B356-1)*gamesPerRound,0,gamesPerRound,2),2,FALSE)</f>
        <v>#N/A</v>
      </c>
      <c r="H356" s="1" t="e">
        <f ca="1">VLOOKUP(H348,OFFSET(Pairings!$D$2,($B356-1)*gamesPerRound,0,gamesPerRound,2),2,FALSE)</f>
        <v>#N/A</v>
      </c>
      <c r="I356" s="1" t="e">
        <f ca="1">VLOOKUP(I348,OFFSET(Pairings!$D$2,($B356-1)*gamesPerRound,0,gamesPerRound,2),2,FALSE)</f>
        <v>#N/A</v>
      </c>
      <c r="J356" s="1" t="e">
        <f ca="1">VLOOKUP(J348,OFFSET(Pairings!$D$2,($B356-1)*gamesPerRound,0,gamesPerRound,2),2,FALSE)</f>
        <v>#N/A</v>
      </c>
      <c r="K356" s="1" t="e">
        <f ca="1">VLOOKUP(K348,OFFSET(Pairings!$D$2,($B356-1)*gamesPerRound,0,gamesPerRound,2),2,FALSE)</f>
        <v>#N/A</v>
      </c>
      <c r="L356" s="1" t="e">
        <f ca="1">VLOOKUP(L348,OFFSET(Pairings!$D$2,($B356-1)*gamesPerRound,0,gamesPerRound,2),2,FALSE)</f>
        <v>#N/A</v>
      </c>
      <c r="M356" s="1" t="e">
        <f ca="1">VLOOKUP(M348,OFFSET(Pairings!$D$2,($B356-1)*gamesPerRound,0,gamesPerRound,2),2,FALSE)</f>
        <v>#N/A</v>
      </c>
      <c r="N356" s="1" t="e">
        <f ca="1">VLOOKUP(N348,OFFSET(Pairings!$D$2,($B356-1)*gamesPerRound,0,gamesPerRound,2),2,FALSE)</f>
        <v>#N/A</v>
      </c>
      <c r="O356" s="1" t="e">
        <f ca="1">VLOOKUP(O348,OFFSET(Pairings!$D$2,($B356-1)*gamesPerRound,0,gamesPerRound,2),2,FALSE)</f>
        <v>#N/A</v>
      </c>
      <c r="P356" s="1" t="e">
        <f ca="1">VLOOKUP(P348,OFFSET(Pairings!$D$2,($B356-1)*gamesPerRound,0,gamesPerRound,2),2,FALSE)</f>
        <v>#N/A</v>
      </c>
      <c r="Q356" s="1" t="e">
        <f ca="1">VLOOKUP(Q348,OFFSET(Pairings!$D$2,($B356-1)*gamesPerRound,0,gamesPerRound,2),2,FALSE)</f>
        <v>#N/A</v>
      </c>
      <c r="R356" s="1" t="e">
        <f ca="1">VLOOKUP(R348,OFFSET(Pairings!$D$2,($B356-1)*gamesPerRound,0,gamesPerRound,2),2,FALSE)</f>
        <v>#N/A</v>
      </c>
    </row>
    <row r="357" spans="1:19" ht="17.25" hidden="1" customHeight="1" x14ac:dyDescent="0.2">
      <c r="B357" s="17">
        <v>1</v>
      </c>
      <c r="C357" s="1" t="e">
        <f ca="1">VLOOKUP(C348,OFFSET(Pairings!$E$2,($B357-1)*gamesPerRound,0,gamesPerRound,4),4,FALSE)</f>
        <v>#N/A</v>
      </c>
      <c r="D357" s="1" t="e">
        <f ca="1">VLOOKUP(D348,OFFSET(Pairings!$E$2,($B357-1)*gamesPerRound,0,gamesPerRound,4),4,FALSE)</f>
        <v>#N/A</v>
      </c>
      <c r="E357" s="1" t="e">
        <f ca="1">VLOOKUP(E348,OFFSET(Pairings!$E$2,($B357-1)*gamesPerRound,0,gamesPerRound,4),4,FALSE)</f>
        <v>#N/A</v>
      </c>
      <c r="F357" s="1" t="e">
        <f ca="1">VLOOKUP(F348,OFFSET(Pairings!$E$2,($B357-1)*gamesPerRound,0,gamesPerRound,4),4,FALSE)</f>
        <v>#N/A</v>
      </c>
      <c r="G357" s="1" t="e">
        <f ca="1">VLOOKUP(G348,OFFSET(Pairings!$E$2,($B357-1)*gamesPerRound,0,gamesPerRound,4),4,FALSE)</f>
        <v>#N/A</v>
      </c>
      <c r="H357" s="1" t="e">
        <f ca="1">VLOOKUP(H348,OFFSET(Pairings!$E$2,($B357-1)*gamesPerRound,0,gamesPerRound,4),4,FALSE)</f>
        <v>#N/A</v>
      </c>
      <c r="I357" s="1" t="e">
        <f ca="1">VLOOKUP(I348,OFFSET(Pairings!$E$2,($B357-1)*gamesPerRound,0,gamesPerRound,4),4,FALSE)</f>
        <v>#N/A</v>
      </c>
      <c r="J357" s="1" t="e">
        <f ca="1">VLOOKUP(J348,OFFSET(Pairings!$E$2,($B357-1)*gamesPerRound,0,gamesPerRound,4),4,FALSE)</f>
        <v>#N/A</v>
      </c>
      <c r="K357" s="1" t="e">
        <f ca="1">VLOOKUP(K348,OFFSET(Pairings!$E$2,($B357-1)*gamesPerRound,0,gamesPerRound,4),4,FALSE)</f>
        <v>#N/A</v>
      </c>
      <c r="L357" s="1" t="e">
        <f ca="1">VLOOKUP(L348,OFFSET(Pairings!$E$2,($B357-1)*gamesPerRound,0,gamesPerRound,4),4,FALSE)</f>
        <v>#N/A</v>
      </c>
      <c r="M357" s="1" t="e">
        <f ca="1">VLOOKUP(M348,OFFSET(Pairings!$E$2,($B357-1)*gamesPerRound,0,gamesPerRound,4),4,FALSE)</f>
        <v>#N/A</v>
      </c>
      <c r="N357" s="1" t="e">
        <f ca="1">VLOOKUP(N348,OFFSET(Pairings!$E$2,($B357-1)*gamesPerRound,0,gamesPerRound,4),4,FALSE)</f>
        <v>#N/A</v>
      </c>
      <c r="O357" s="1" t="e">
        <f ca="1">VLOOKUP(O348,OFFSET(Pairings!$E$2,($B357-1)*gamesPerRound,0,gamesPerRound,4),4,FALSE)</f>
        <v>#N/A</v>
      </c>
      <c r="P357" s="1" t="e">
        <f ca="1">VLOOKUP(P348,OFFSET(Pairings!$E$2,($B357-1)*gamesPerRound,0,gamesPerRound,4),4,FALSE)</f>
        <v>#N/A</v>
      </c>
      <c r="Q357" s="1" t="e">
        <f ca="1">VLOOKUP(Q348,OFFSET(Pairings!$E$2,($B357-1)*gamesPerRound,0,gamesPerRound,4),4,FALSE)</f>
        <v>#N/A</v>
      </c>
      <c r="R357" s="1" t="e">
        <f ca="1">VLOOKUP(R348,OFFSET(Pairings!$E$2,($B357-1)*gamesPerRound,0,gamesPerRound,4),4,FALSE)</f>
        <v>#N/A</v>
      </c>
    </row>
    <row r="358" spans="1:19" ht="17.25" hidden="1" customHeight="1" x14ac:dyDescent="0.2">
      <c r="B358" s="17">
        <v>2</v>
      </c>
      <c r="C358" s="1" t="e">
        <f ca="1">VLOOKUP(C348,OFFSET(Pairings!$D$2,($B358-1)*gamesPerRound,0,gamesPerRound,2),2,FALSE)</f>
        <v>#N/A</v>
      </c>
      <c r="D358" s="1" t="e">
        <f ca="1">VLOOKUP(D348,OFFSET(Pairings!$D$2,($B358-1)*gamesPerRound,0,gamesPerRound,2),2,FALSE)</f>
        <v>#N/A</v>
      </c>
      <c r="E358" s="1" t="e">
        <f ca="1">VLOOKUP(E348,OFFSET(Pairings!$D$2,($B358-1)*gamesPerRound,0,gamesPerRound,2),2,FALSE)</f>
        <v>#N/A</v>
      </c>
      <c r="F358" s="1" t="e">
        <f ca="1">VLOOKUP(F348,OFFSET(Pairings!$D$2,($B358-1)*gamesPerRound,0,gamesPerRound,2),2,FALSE)</f>
        <v>#N/A</v>
      </c>
      <c r="G358" s="1" t="e">
        <f ca="1">VLOOKUP(G348,OFFSET(Pairings!$D$2,($B358-1)*gamesPerRound,0,gamesPerRound,2),2,FALSE)</f>
        <v>#N/A</v>
      </c>
      <c r="H358" s="1" t="e">
        <f ca="1">VLOOKUP(H348,OFFSET(Pairings!$D$2,($B358-1)*gamesPerRound,0,gamesPerRound,2),2,FALSE)</f>
        <v>#N/A</v>
      </c>
      <c r="I358" s="1" t="e">
        <f ca="1">VLOOKUP(I348,OFFSET(Pairings!$D$2,($B358-1)*gamesPerRound,0,gamesPerRound,2),2,FALSE)</f>
        <v>#N/A</v>
      </c>
      <c r="J358" s="1" t="e">
        <f ca="1">VLOOKUP(J348,OFFSET(Pairings!$D$2,($B358-1)*gamesPerRound,0,gamesPerRound,2),2,FALSE)</f>
        <v>#N/A</v>
      </c>
      <c r="K358" s="1" t="e">
        <f ca="1">VLOOKUP(K348,OFFSET(Pairings!$D$2,($B358-1)*gamesPerRound,0,gamesPerRound,2),2,FALSE)</f>
        <v>#N/A</v>
      </c>
      <c r="L358" s="1" t="e">
        <f ca="1">VLOOKUP(L348,OFFSET(Pairings!$D$2,($B358-1)*gamesPerRound,0,gamesPerRound,2),2,FALSE)</f>
        <v>#N/A</v>
      </c>
      <c r="M358" s="1" t="e">
        <f ca="1">VLOOKUP(M348,OFFSET(Pairings!$D$2,($B358-1)*gamesPerRound,0,gamesPerRound,2),2,FALSE)</f>
        <v>#N/A</v>
      </c>
      <c r="N358" s="1" t="e">
        <f ca="1">VLOOKUP(N348,OFFSET(Pairings!$D$2,($B358-1)*gamesPerRound,0,gamesPerRound,2),2,FALSE)</f>
        <v>#N/A</v>
      </c>
      <c r="O358" s="1" t="e">
        <f ca="1">VLOOKUP(O348,OFFSET(Pairings!$D$2,($B358-1)*gamesPerRound,0,gamesPerRound,2),2,FALSE)</f>
        <v>#N/A</v>
      </c>
      <c r="P358" s="1" t="e">
        <f ca="1">VLOOKUP(P348,OFFSET(Pairings!$D$2,($B358-1)*gamesPerRound,0,gamesPerRound,2),2,FALSE)</f>
        <v>#N/A</v>
      </c>
      <c r="Q358" s="1" t="e">
        <f ca="1">VLOOKUP(Q348,OFFSET(Pairings!$D$2,($B358-1)*gamesPerRound,0,gamesPerRound,2),2,FALSE)</f>
        <v>#N/A</v>
      </c>
      <c r="R358" s="1" t="e">
        <f ca="1">VLOOKUP(R348,OFFSET(Pairings!$D$2,($B358-1)*gamesPerRound,0,gamesPerRound,2),2,FALSE)</f>
        <v>#N/A</v>
      </c>
    </row>
    <row r="359" spans="1:19" ht="17.25" hidden="1" customHeight="1" x14ac:dyDescent="0.2">
      <c r="B359" s="17">
        <v>2</v>
      </c>
      <c r="C359" s="1" t="e">
        <f ca="1">VLOOKUP(C348,OFFSET(Pairings!$E$2,($B359-1)*gamesPerRound,0,gamesPerRound,4),4,FALSE)</f>
        <v>#N/A</v>
      </c>
      <c r="D359" s="1" t="e">
        <f ca="1">VLOOKUP(D348,OFFSET(Pairings!$E$2,($B359-1)*gamesPerRound,0,gamesPerRound,4),4,FALSE)</f>
        <v>#N/A</v>
      </c>
      <c r="E359" s="1" t="e">
        <f ca="1">VLOOKUP(E348,OFFSET(Pairings!$E$2,($B359-1)*gamesPerRound,0,gamesPerRound,4),4,FALSE)</f>
        <v>#N/A</v>
      </c>
      <c r="F359" s="1" t="e">
        <f ca="1">VLOOKUP(F348,OFFSET(Pairings!$E$2,($B359-1)*gamesPerRound,0,gamesPerRound,4),4,FALSE)</f>
        <v>#N/A</v>
      </c>
      <c r="G359" s="1" t="e">
        <f ca="1">VLOOKUP(G348,OFFSET(Pairings!$E$2,($B359-1)*gamesPerRound,0,gamesPerRound,4),4,FALSE)</f>
        <v>#N/A</v>
      </c>
      <c r="H359" s="1" t="e">
        <f ca="1">VLOOKUP(H348,OFFSET(Pairings!$E$2,($B359-1)*gamesPerRound,0,gamesPerRound,4),4,FALSE)</f>
        <v>#N/A</v>
      </c>
      <c r="I359" s="1" t="e">
        <f ca="1">VLOOKUP(I348,OFFSET(Pairings!$E$2,($B359-1)*gamesPerRound,0,gamesPerRound,4),4,FALSE)</f>
        <v>#N/A</v>
      </c>
      <c r="J359" s="1" t="e">
        <f ca="1">VLOOKUP(J348,OFFSET(Pairings!$E$2,($B359-1)*gamesPerRound,0,gamesPerRound,4),4,FALSE)</f>
        <v>#N/A</v>
      </c>
      <c r="K359" s="1" t="e">
        <f ca="1">VLOOKUP(K348,OFFSET(Pairings!$E$2,($B359-1)*gamesPerRound,0,gamesPerRound,4),4,FALSE)</f>
        <v>#N/A</v>
      </c>
      <c r="L359" s="1" t="e">
        <f ca="1">VLOOKUP(L348,OFFSET(Pairings!$E$2,($B359-1)*gamesPerRound,0,gamesPerRound,4),4,FALSE)</f>
        <v>#N/A</v>
      </c>
      <c r="M359" s="1" t="e">
        <f ca="1">VLOOKUP(M348,OFFSET(Pairings!$E$2,($B359-1)*gamesPerRound,0,gamesPerRound,4),4,FALSE)</f>
        <v>#N/A</v>
      </c>
      <c r="N359" s="1" t="e">
        <f ca="1">VLOOKUP(N348,OFFSET(Pairings!$E$2,($B359-1)*gamesPerRound,0,gamesPerRound,4),4,FALSE)</f>
        <v>#N/A</v>
      </c>
      <c r="O359" s="1" t="e">
        <f ca="1">VLOOKUP(O348,OFFSET(Pairings!$E$2,($B359-1)*gamesPerRound,0,gamesPerRound,4),4,FALSE)</f>
        <v>#N/A</v>
      </c>
      <c r="P359" s="1" t="e">
        <f ca="1">VLOOKUP(P348,OFFSET(Pairings!$E$2,($B359-1)*gamesPerRound,0,gamesPerRound,4),4,FALSE)</f>
        <v>#N/A</v>
      </c>
      <c r="Q359" s="1" t="e">
        <f ca="1">VLOOKUP(Q348,OFFSET(Pairings!$E$2,($B359-1)*gamesPerRound,0,gamesPerRound,4),4,FALSE)</f>
        <v>#N/A</v>
      </c>
      <c r="R359" s="1" t="e">
        <f ca="1">VLOOKUP(R348,OFFSET(Pairings!$E$2,($B359-1)*gamesPerRound,0,gamesPerRound,4),4,FALSE)</f>
        <v>#N/A</v>
      </c>
    </row>
    <row r="360" spans="1:19" ht="17.25" hidden="1" customHeight="1" x14ac:dyDescent="0.2">
      <c r="B360" s="17">
        <v>3</v>
      </c>
      <c r="C360" s="1" t="e">
        <f ca="1">VLOOKUP(C348,OFFSET(Pairings!$D$2,($B360-1)*gamesPerRound,0,gamesPerRound,2),2,FALSE)</f>
        <v>#N/A</v>
      </c>
      <c r="D360" s="1" t="e">
        <f ca="1">VLOOKUP(D348,OFFSET(Pairings!$D$2,($B360-1)*gamesPerRound,0,gamesPerRound,2),2,FALSE)</f>
        <v>#N/A</v>
      </c>
      <c r="E360" s="1" t="e">
        <f ca="1">VLOOKUP(E348,OFFSET(Pairings!$D$2,($B360-1)*gamesPerRound,0,gamesPerRound,2),2,FALSE)</f>
        <v>#N/A</v>
      </c>
      <c r="F360" s="1" t="e">
        <f ca="1">VLOOKUP(F348,OFFSET(Pairings!$D$2,($B360-1)*gamesPerRound,0,gamesPerRound,2),2,FALSE)</f>
        <v>#N/A</v>
      </c>
      <c r="G360" s="1" t="e">
        <f ca="1">VLOOKUP(G348,OFFSET(Pairings!$D$2,($B360-1)*gamesPerRound,0,gamesPerRound,2),2,FALSE)</f>
        <v>#N/A</v>
      </c>
      <c r="H360" s="1" t="e">
        <f ca="1">VLOOKUP(H348,OFFSET(Pairings!$D$2,($B360-1)*gamesPerRound,0,gamesPerRound,2),2,FALSE)</f>
        <v>#N/A</v>
      </c>
      <c r="I360" s="1" t="e">
        <f ca="1">VLOOKUP(I348,OFFSET(Pairings!$D$2,($B360-1)*gamesPerRound,0,gamesPerRound,2),2,FALSE)</f>
        <v>#N/A</v>
      </c>
      <c r="J360" s="1" t="e">
        <f ca="1">VLOOKUP(J348,OFFSET(Pairings!$D$2,($B360-1)*gamesPerRound,0,gamesPerRound,2),2,FALSE)</f>
        <v>#N/A</v>
      </c>
      <c r="K360" s="1" t="e">
        <f ca="1">VLOOKUP(K348,OFFSET(Pairings!$D$2,($B360-1)*gamesPerRound,0,gamesPerRound,2),2,FALSE)</f>
        <v>#N/A</v>
      </c>
      <c r="L360" s="1" t="e">
        <f ca="1">VLOOKUP(L348,OFFSET(Pairings!$D$2,($B360-1)*gamesPerRound,0,gamesPerRound,2),2,FALSE)</f>
        <v>#N/A</v>
      </c>
      <c r="M360" s="1" t="e">
        <f ca="1">VLOOKUP(M348,OFFSET(Pairings!$D$2,($B360-1)*gamesPerRound,0,gamesPerRound,2),2,FALSE)</f>
        <v>#N/A</v>
      </c>
      <c r="N360" s="1" t="e">
        <f ca="1">VLOOKUP(N348,OFFSET(Pairings!$D$2,($B360-1)*gamesPerRound,0,gamesPerRound,2),2,FALSE)</f>
        <v>#N/A</v>
      </c>
      <c r="O360" s="1" t="e">
        <f ca="1">VLOOKUP(O348,OFFSET(Pairings!$D$2,($B360-1)*gamesPerRound,0,gamesPerRound,2),2,FALSE)</f>
        <v>#N/A</v>
      </c>
      <c r="P360" s="1" t="e">
        <f ca="1">VLOOKUP(P348,OFFSET(Pairings!$D$2,($B360-1)*gamesPerRound,0,gamesPerRound,2),2,FALSE)</f>
        <v>#N/A</v>
      </c>
      <c r="Q360" s="1" t="e">
        <f ca="1">VLOOKUP(Q348,OFFSET(Pairings!$D$2,($B360-1)*gamesPerRound,0,gamesPerRound,2),2,FALSE)</f>
        <v>#N/A</v>
      </c>
      <c r="R360" s="1" t="e">
        <f ca="1">VLOOKUP(R348,OFFSET(Pairings!$D$2,($B360-1)*gamesPerRound,0,gamesPerRound,2),2,FALSE)</f>
        <v>#N/A</v>
      </c>
    </row>
    <row r="361" spans="1:19" ht="17.25" hidden="1" customHeight="1" x14ac:dyDescent="0.2">
      <c r="B361" s="17">
        <v>3</v>
      </c>
      <c r="C361" s="1" t="e">
        <f ca="1">VLOOKUP(C348,OFFSET(Pairings!$E$2,($B361-1)*gamesPerRound,0,gamesPerRound,4),4,FALSE)</f>
        <v>#N/A</v>
      </c>
      <c r="D361" s="1" t="e">
        <f ca="1">VLOOKUP(D348,OFFSET(Pairings!$E$2,($B361-1)*gamesPerRound,0,gamesPerRound,4),4,FALSE)</f>
        <v>#N/A</v>
      </c>
      <c r="E361" s="1" t="e">
        <f ca="1">VLOOKUP(E348,OFFSET(Pairings!$E$2,($B361-1)*gamesPerRound,0,gamesPerRound,4),4,FALSE)</f>
        <v>#N/A</v>
      </c>
      <c r="F361" s="1" t="e">
        <f ca="1">VLOOKUP(F348,OFFSET(Pairings!$E$2,($B361-1)*gamesPerRound,0,gamesPerRound,4),4,FALSE)</f>
        <v>#N/A</v>
      </c>
      <c r="G361" s="1" t="e">
        <f ca="1">VLOOKUP(G348,OFFSET(Pairings!$E$2,($B361-1)*gamesPerRound,0,gamesPerRound,4),4,FALSE)</f>
        <v>#N/A</v>
      </c>
      <c r="H361" s="1" t="e">
        <f ca="1">VLOOKUP(H348,OFFSET(Pairings!$E$2,($B361-1)*gamesPerRound,0,gamesPerRound,4),4,FALSE)</f>
        <v>#N/A</v>
      </c>
      <c r="I361" s="1" t="e">
        <f ca="1">VLOOKUP(I348,OFFSET(Pairings!$E$2,($B361-1)*gamesPerRound,0,gamesPerRound,4),4,FALSE)</f>
        <v>#N/A</v>
      </c>
      <c r="J361" s="1" t="e">
        <f ca="1">VLOOKUP(J348,OFFSET(Pairings!$E$2,($B361-1)*gamesPerRound,0,gamesPerRound,4),4,FALSE)</f>
        <v>#N/A</v>
      </c>
      <c r="K361" s="1" t="e">
        <f ca="1">VLOOKUP(K348,OFFSET(Pairings!$E$2,($B361-1)*gamesPerRound,0,gamesPerRound,4),4,FALSE)</f>
        <v>#N/A</v>
      </c>
      <c r="L361" s="1" t="e">
        <f ca="1">VLOOKUP(L348,OFFSET(Pairings!$E$2,($B361-1)*gamesPerRound,0,gamesPerRound,4),4,FALSE)</f>
        <v>#N/A</v>
      </c>
      <c r="M361" s="1" t="e">
        <f ca="1">VLOOKUP(M348,OFFSET(Pairings!$E$2,($B361-1)*gamesPerRound,0,gamesPerRound,4),4,FALSE)</f>
        <v>#N/A</v>
      </c>
      <c r="N361" s="1" t="e">
        <f ca="1">VLOOKUP(N348,OFFSET(Pairings!$E$2,($B361-1)*gamesPerRound,0,gamesPerRound,4),4,FALSE)</f>
        <v>#N/A</v>
      </c>
      <c r="O361" s="1" t="e">
        <f ca="1">VLOOKUP(O348,OFFSET(Pairings!$E$2,($B361-1)*gamesPerRound,0,gamesPerRound,4),4,FALSE)</f>
        <v>#N/A</v>
      </c>
      <c r="P361" s="1" t="e">
        <f ca="1">VLOOKUP(P348,OFFSET(Pairings!$E$2,($B361-1)*gamesPerRound,0,gamesPerRound,4),4,FALSE)</f>
        <v>#N/A</v>
      </c>
      <c r="Q361" s="1" t="e">
        <f ca="1">VLOOKUP(Q348,OFFSET(Pairings!$E$2,($B361-1)*gamesPerRound,0,gamesPerRound,4),4,FALSE)</f>
        <v>#N/A</v>
      </c>
      <c r="R361" s="1" t="e">
        <f ca="1">VLOOKUP(R348,OFFSET(Pairings!$E$2,($B361-1)*gamesPerRound,0,gamesPerRound,4),4,FALSE)</f>
        <v>#N/A</v>
      </c>
    </row>
    <row r="362" spans="1:19" ht="15.75" thickBot="1" x14ac:dyDescent="0.25"/>
    <row r="363" spans="1:19" s="12" customFormat="1" ht="15.75" thickBot="1" x14ac:dyDescent="0.25">
      <c r="A363" s="12" t="s">
        <v>492</v>
      </c>
      <c r="B363" s="38">
        <f>VLOOKUP(A363,TeamLookup,2,FALSE)</f>
        <v>0</v>
      </c>
      <c r="C363" s="13" t="str">
        <f>$A363&amp;"."&amp;TEXT(C$1,"00")</f>
        <v>Y.01</v>
      </c>
      <c r="D363" s="14" t="str">
        <f t="shared" ref="D363:R363" si="216">$A363&amp;"."&amp;TEXT(D$1,"00")</f>
        <v>Y.02</v>
      </c>
      <c r="E363" s="14" t="str">
        <f t="shared" si="216"/>
        <v>Y.03</v>
      </c>
      <c r="F363" s="14" t="str">
        <f t="shared" si="216"/>
        <v>Y.04</v>
      </c>
      <c r="G363" s="14" t="str">
        <f t="shared" si="216"/>
        <v>Y.05</v>
      </c>
      <c r="H363" s="14" t="str">
        <f t="shared" si="216"/>
        <v>Y.06</v>
      </c>
      <c r="I363" s="14" t="str">
        <f t="shared" si="216"/>
        <v>Y.07</v>
      </c>
      <c r="J363" s="14" t="str">
        <f t="shared" si="216"/>
        <v>Y.08</v>
      </c>
      <c r="K363" s="14" t="str">
        <f t="shared" si="216"/>
        <v>Y.09</v>
      </c>
      <c r="L363" s="14" t="str">
        <f t="shared" si="216"/>
        <v>Y.10</v>
      </c>
      <c r="M363" s="14" t="str">
        <f t="shared" si="216"/>
        <v>Y.11</v>
      </c>
      <c r="N363" s="15" t="str">
        <f t="shared" si="216"/>
        <v>Y.12</v>
      </c>
      <c r="O363" s="15" t="str">
        <f t="shared" si="216"/>
        <v>Y.13</v>
      </c>
      <c r="P363" s="15" t="str">
        <f t="shared" si="216"/>
        <v>Y.14</v>
      </c>
      <c r="Q363" s="15" t="str">
        <f t="shared" si="216"/>
        <v>Y.15</v>
      </c>
      <c r="R363" s="15" t="str">
        <f t="shared" si="216"/>
        <v>Y.16</v>
      </c>
      <c r="S363" s="16" t="s">
        <v>110</v>
      </c>
    </row>
    <row r="364" spans="1:19" ht="9" customHeight="1" x14ac:dyDescent="0.2">
      <c r="C364" s="19" t="str">
        <f t="shared" ref="C364:R364" ca="1" si="217">IF(ISNA(C371),"B","W")</f>
        <v>B</v>
      </c>
      <c r="D364" s="20" t="str">
        <f t="shared" ca="1" si="217"/>
        <v>B</v>
      </c>
      <c r="E364" s="20" t="str">
        <f t="shared" ca="1" si="217"/>
        <v>B</v>
      </c>
      <c r="F364" s="20" t="str">
        <f t="shared" ca="1" si="217"/>
        <v>B</v>
      </c>
      <c r="G364" s="20" t="str">
        <f t="shared" ca="1" si="217"/>
        <v>B</v>
      </c>
      <c r="H364" s="20" t="str">
        <f t="shared" ca="1" si="217"/>
        <v>B</v>
      </c>
      <c r="I364" s="20" t="str">
        <f t="shared" ca="1" si="217"/>
        <v>B</v>
      </c>
      <c r="J364" s="20" t="str">
        <f t="shared" ca="1" si="217"/>
        <v>B</v>
      </c>
      <c r="K364" s="20" t="str">
        <f t="shared" ca="1" si="217"/>
        <v>B</v>
      </c>
      <c r="L364" s="20" t="str">
        <f t="shared" ca="1" si="217"/>
        <v>B</v>
      </c>
      <c r="M364" s="20" t="str">
        <f t="shared" ca="1" si="217"/>
        <v>B</v>
      </c>
      <c r="N364" s="21" t="str">
        <f t="shared" ca="1" si="217"/>
        <v>B</v>
      </c>
      <c r="O364" s="21" t="str">
        <f t="shared" ca="1" si="217"/>
        <v>B</v>
      </c>
      <c r="P364" s="21" t="str">
        <f t="shared" ca="1" si="217"/>
        <v>B</v>
      </c>
      <c r="Q364" s="21" t="str">
        <f t="shared" ca="1" si="217"/>
        <v>B</v>
      </c>
      <c r="R364" s="21" t="str">
        <f t="shared" ca="1" si="217"/>
        <v>B</v>
      </c>
      <c r="S364" s="6"/>
    </row>
    <row r="365" spans="1:19" x14ac:dyDescent="0.2">
      <c r="B365" s="17" t="s">
        <v>111</v>
      </c>
      <c r="C365" s="22" t="e">
        <f ca="1">IF(ISNA(C371),C372,C371)</f>
        <v>#N/A</v>
      </c>
      <c r="D365" s="23" t="e">
        <f t="shared" ref="D365:R365" ca="1" si="218">IF(ISNA(D371),D372,D371)</f>
        <v>#N/A</v>
      </c>
      <c r="E365" s="23" t="e">
        <f t="shared" ca="1" si="218"/>
        <v>#N/A</v>
      </c>
      <c r="F365" s="23" t="e">
        <f t="shared" ca="1" si="218"/>
        <v>#N/A</v>
      </c>
      <c r="G365" s="23" t="e">
        <f t="shared" ca="1" si="218"/>
        <v>#N/A</v>
      </c>
      <c r="H365" s="23" t="e">
        <f t="shared" ca="1" si="218"/>
        <v>#N/A</v>
      </c>
      <c r="I365" s="23" t="e">
        <f t="shared" ca="1" si="218"/>
        <v>#N/A</v>
      </c>
      <c r="J365" s="23" t="e">
        <f t="shared" ca="1" si="218"/>
        <v>#N/A</v>
      </c>
      <c r="K365" s="23" t="e">
        <f t="shared" ca="1" si="218"/>
        <v>#N/A</v>
      </c>
      <c r="L365" s="23" t="e">
        <f t="shared" ca="1" si="218"/>
        <v>#N/A</v>
      </c>
      <c r="M365" s="23" t="e">
        <f t="shared" ca="1" si="218"/>
        <v>#N/A</v>
      </c>
      <c r="N365" s="24" t="e">
        <f t="shared" ca="1" si="218"/>
        <v>#N/A</v>
      </c>
      <c r="O365" s="24" t="e">
        <f t="shared" ca="1" si="218"/>
        <v>#N/A</v>
      </c>
      <c r="P365" s="24" t="e">
        <f t="shared" ca="1" si="218"/>
        <v>#N/A</v>
      </c>
      <c r="Q365" s="24" t="e">
        <f t="shared" ca="1" si="218"/>
        <v>#N/A</v>
      </c>
      <c r="R365" s="24" t="e">
        <f t="shared" ca="1" si="218"/>
        <v>#N/A</v>
      </c>
      <c r="S365" s="11"/>
    </row>
    <row r="366" spans="1:19" ht="9" customHeight="1" x14ac:dyDescent="0.2">
      <c r="C366" s="25" t="str">
        <f t="shared" ref="C366:R366" ca="1" si="219">IF(ISNA(C373),"B","W")</f>
        <v>B</v>
      </c>
      <c r="D366" s="26" t="str">
        <f t="shared" ca="1" si="219"/>
        <v>B</v>
      </c>
      <c r="E366" s="26" t="str">
        <f t="shared" ca="1" si="219"/>
        <v>B</v>
      </c>
      <c r="F366" s="26" t="str">
        <f t="shared" ca="1" si="219"/>
        <v>B</v>
      </c>
      <c r="G366" s="26" t="str">
        <f t="shared" ca="1" si="219"/>
        <v>B</v>
      </c>
      <c r="H366" s="26" t="str">
        <f t="shared" ca="1" si="219"/>
        <v>B</v>
      </c>
      <c r="I366" s="26" t="str">
        <f t="shared" ca="1" si="219"/>
        <v>B</v>
      </c>
      <c r="J366" s="26" t="str">
        <f t="shared" ca="1" si="219"/>
        <v>B</v>
      </c>
      <c r="K366" s="26" t="str">
        <f t="shared" ca="1" si="219"/>
        <v>B</v>
      </c>
      <c r="L366" s="26" t="str">
        <f t="shared" ca="1" si="219"/>
        <v>B</v>
      </c>
      <c r="M366" s="26" t="str">
        <f t="shared" ca="1" si="219"/>
        <v>B</v>
      </c>
      <c r="N366" s="27" t="str">
        <f t="shared" ca="1" si="219"/>
        <v>B</v>
      </c>
      <c r="O366" s="27" t="str">
        <f t="shared" ca="1" si="219"/>
        <v>B</v>
      </c>
      <c r="P366" s="27" t="str">
        <f t="shared" ca="1" si="219"/>
        <v>B</v>
      </c>
      <c r="Q366" s="27" t="str">
        <f t="shared" ca="1" si="219"/>
        <v>B</v>
      </c>
      <c r="R366" s="27" t="str">
        <f t="shared" ca="1" si="219"/>
        <v>B</v>
      </c>
      <c r="S366" s="6"/>
    </row>
    <row r="367" spans="1:19" x14ac:dyDescent="0.2">
      <c r="B367" s="17" t="s">
        <v>112</v>
      </c>
      <c r="C367" s="22" t="e">
        <f ca="1">IF(ISNA(C373),C374,C373)</f>
        <v>#N/A</v>
      </c>
      <c r="D367" s="23" t="e">
        <f t="shared" ref="D367:R367" ca="1" si="220">IF(ISNA(D373),D374,D373)</f>
        <v>#N/A</v>
      </c>
      <c r="E367" s="23" t="e">
        <f t="shared" ca="1" si="220"/>
        <v>#N/A</v>
      </c>
      <c r="F367" s="23" t="e">
        <f t="shared" ca="1" si="220"/>
        <v>#N/A</v>
      </c>
      <c r="G367" s="23" t="e">
        <f t="shared" ca="1" si="220"/>
        <v>#N/A</v>
      </c>
      <c r="H367" s="23" t="e">
        <f t="shared" ca="1" si="220"/>
        <v>#N/A</v>
      </c>
      <c r="I367" s="23" t="e">
        <f t="shared" ca="1" si="220"/>
        <v>#N/A</v>
      </c>
      <c r="J367" s="23" t="e">
        <f t="shared" ca="1" si="220"/>
        <v>#N/A</v>
      </c>
      <c r="K367" s="23" t="e">
        <f t="shared" ca="1" si="220"/>
        <v>#N/A</v>
      </c>
      <c r="L367" s="23" t="e">
        <f t="shared" ca="1" si="220"/>
        <v>#N/A</v>
      </c>
      <c r="M367" s="23" t="e">
        <f t="shared" ca="1" si="220"/>
        <v>#N/A</v>
      </c>
      <c r="N367" s="24" t="e">
        <f t="shared" ca="1" si="220"/>
        <v>#N/A</v>
      </c>
      <c r="O367" s="24" t="e">
        <f t="shared" ca="1" si="220"/>
        <v>#N/A</v>
      </c>
      <c r="P367" s="24" t="e">
        <f t="shared" ca="1" si="220"/>
        <v>#N/A</v>
      </c>
      <c r="Q367" s="24" t="e">
        <f t="shared" ca="1" si="220"/>
        <v>#N/A</v>
      </c>
      <c r="R367" s="24" t="e">
        <f t="shared" ca="1" si="220"/>
        <v>#N/A</v>
      </c>
      <c r="S367" s="11"/>
    </row>
    <row r="368" spans="1:19" ht="9" customHeight="1" x14ac:dyDescent="0.2">
      <c r="C368" s="25" t="str">
        <f t="shared" ref="C368:R368" ca="1" si="221">IF(ISNA(C375),"B","W")</f>
        <v>B</v>
      </c>
      <c r="D368" s="26" t="str">
        <f t="shared" ca="1" si="221"/>
        <v>B</v>
      </c>
      <c r="E368" s="26" t="str">
        <f t="shared" ca="1" si="221"/>
        <v>B</v>
      </c>
      <c r="F368" s="26" t="str">
        <f t="shared" ca="1" si="221"/>
        <v>B</v>
      </c>
      <c r="G368" s="26" t="str">
        <f t="shared" ca="1" si="221"/>
        <v>B</v>
      </c>
      <c r="H368" s="26" t="str">
        <f t="shared" ca="1" si="221"/>
        <v>B</v>
      </c>
      <c r="I368" s="26" t="str">
        <f t="shared" ca="1" si="221"/>
        <v>B</v>
      </c>
      <c r="J368" s="26" t="str">
        <f t="shared" ca="1" si="221"/>
        <v>B</v>
      </c>
      <c r="K368" s="26" t="str">
        <f t="shared" ca="1" si="221"/>
        <v>B</v>
      </c>
      <c r="L368" s="26" t="str">
        <f t="shared" ca="1" si="221"/>
        <v>B</v>
      </c>
      <c r="M368" s="26" t="str">
        <f t="shared" ca="1" si="221"/>
        <v>B</v>
      </c>
      <c r="N368" s="27" t="str">
        <f t="shared" ca="1" si="221"/>
        <v>B</v>
      </c>
      <c r="O368" s="27" t="str">
        <f t="shared" ca="1" si="221"/>
        <v>B</v>
      </c>
      <c r="P368" s="27" t="str">
        <f t="shared" ca="1" si="221"/>
        <v>B</v>
      </c>
      <c r="Q368" s="27" t="str">
        <f t="shared" ca="1" si="221"/>
        <v>B</v>
      </c>
      <c r="R368" s="27" t="str">
        <f t="shared" ca="1" si="221"/>
        <v>B</v>
      </c>
      <c r="S368" s="6"/>
    </row>
    <row r="369" spans="1:19" ht="15.75" thickBot="1" x14ac:dyDescent="0.25">
      <c r="B369" s="17" t="s">
        <v>113</v>
      </c>
      <c r="C369" s="28" t="e">
        <f ca="1">IF(ISNA(C375),C376,C375)</f>
        <v>#N/A</v>
      </c>
      <c r="D369" s="29" t="e">
        <f t="shared" ref="D369:R369" ca="1" si="222">IF(ISNA(D375),D376,D375)</f>
        <v>#N/A</v>
      </c>
      <c r="E369" s="29" t="e">
        <f t="shared" ca="1" si="222"/>
        <v>#N/A</v>
      </c>
      <c r="F369" s="29" t="e">
        <f t="shared" ca="1" si="222"/>
        <v>#N/A</v>
      </c>
      <c r="G369" s="29" t="e">
        <f t="shared" ca="1" si="222"/>
        <v>#N/A</v>
      </c>
      <c r="H369" s="29" t="e">
        <f t="shared" ca="1" si="222"/>
        <v>#N/A</v>
      </c>
      <c r="I369" s="29" t="e">
        <f t="shared" ca="1" si="222"/>
        <v>#N/A</v>
      </c>
      <c r="J369" s="29" t="e">
        <f t="shared" ca="1" si="222"/>
        <v>#N/A</v>
      </c>
      <c r="K369" s="29" t="e">
        <f t="shared" ca="1" si="222"/>
        <v>#N/A</v>
      </c>
      <c r="L369" s="29" t="e">
        <f t="shared" ca="1" si="222"/>
        <v>#N/A</v>
      </c>
      <c r="M369" s="29" t="e">
        <f t="shared" ca="1" si="222"/>
        <v>#N/A</v>
      </c>
      <c r="N369" s="30" t="e">
        <f t="shared" ca="1" si="222"/>
        <v>#N/A</v>
      </c>
      <c r="O369" s="30" t="e">
        <f t="shared" ca="1" si="222"/>
        <v>#N/A</v>
      </c>
      <c r="P369" s="30" t="e">
        <f t="shared" ca="1" si="222"/>
        <v>#N/A</v>
      </c>
      <c r="Q369" s="30" t="e">
        <f t="shared" ca="1" si="222"/>
        <v>#N/A</v>
      </c>
      <c r="R369" s="30" t="e">
        <f t="shared" ca="1" si="222"/>
        <v>#N/A</v>
      </c>
      <c r="S369" s="7"/>
    </row>
    <row r="370" spans="1:19" ht="15.75" customHeight="1" thickBot="1" x14ac:dyDescent="0.25">
      <c r="B370" s="17" t="s">
        <v>110</v>
      </c>
      <c r="C370" s="8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10"/>
      <c r="O370" s="10"/>
      <c r="P370" s="10"/>
      <c r="Q370" s="10"/>
      <c r="R370" s="10"/>
      <c r="S370" s="5"/>
    </row>
    <row r="371" spans="1:19" ht="17.25" hidden="1" customHeight="1" x14ac:dyDescent="0.2">
      <c r="B371" s="17">
        <v>1</v>
      </c>
      <c r="C371" s="1" t="e">
        <f ca="1">VLOOKUP(C363,OFFSET(Pairings!$D$2,($B371-1)*gamesPerRound,0,gamesPerRound,2),2,FALSE)</f>
        <v>#N/A</v>
      </c>
      <c r="D371" s="1" t="e">
        <f ca="1">VLOOKUP(D363,OFFSET(Pairings!$D$2,($B371-1)*gamesPerRound,0,gamesPerRound,2),2,FALSE)</f>
        <v>#N/A</v>
      </c>
      <c r="E371" s="1" t="e">
        <f ca="1">VLOOKUP(E363,OFFSET(Pairings!$D$2,($B371-1)*gamesPerRound,0,gamesPerRound,2),2,FALSE)</f>
        <v>#N/A</v>
      </c>
      <c r="F371" s="1" t="e">
        <f ca="1">VLOOKUP(F363,OFFSET(Pairings!$D$2,($B371-1)*gamesPerRound,0,gamesPerRound,2),2,FALSE)</f>
        <v>#N/A</v>
      </c>
      <c r="G371" s="1" t="e">
        <f ca="1">VLOOKUP(G363,OFFSET(Pairings!$D$2,($B371-1)*gamesPerRound,0,gamesPerRound,2),2,FALSE)</f>
        <v>#N/A</v>
      </c>
      <c r="H371" s="1" t="e">
        <f ca="1">VLOOKUP(H363,OFFSET(Pairings!$D$2,($B371-1)*gamesPerRound,0,gamesPerRound,2),2,FALSE)</f>
        <v>#N/A</v>
      </c>
      <c r="I371" s="1" t="e">
        <f ca="1">VLOOKUP(I363,OFFSET(Pairings!$D$2,($B371-1)*gamesPerRound,0,gamesPerRound,2),2,FALSE)</f>
        <v>#N/A</v>
      </c>
      <c r="J371" s="1" t="e">
        <f ca="1">VLOOKUP(J363,OFFSET(Pairings!$D$2,($B371-1)*gamesPerRound,0,gamesPerRound,2),2,FALSE)</f>
        <v>#N/A</v>
      </c>
      <c r="K371" s="1" t="e">
        <f ca="1">VLOOKUP(K363,OFFSET(Pairings!$D$2,($B371-1)*gamesPerRound,0,gamesPerRound,2),2,FALSE)</f>
        <v>#N/A</v>
      </c>
      <c r="L371" s="1" t="e">
        <f ca="1">VLOOKUP(L363,OFFSET(Pairings!$D$2,($B371-1)*gamesPerRound,0,gamesPerRound,2),2,FALSE)</f>
        <v>#N/A</v>
      </c>
      <c r="M371" s="1" t="e">
        <f ca="1">VLOOKUP(M363,OFFSET(Pairings!$D$2,($B371-1)*gamesPerRound,0,gamesPerRound,2),2,FALSE)</f>
        <v>#N/A</v>
      </c>
      <c r="N371" s="1" t="e">
        <f ca="1">VLOOKUP(N363,OFFSET(Pairings!$D$2,($B371-1)*gamesPerRound,0,gamesPerRound,2),2,FALSE)</f>
        <v>#N/A</v>
      </c>
      <c r="O371" s="1" t="e">
        <f ca="1">VLOOKUP(O363,OFFSET(Pairings!$D$2,($B371-1)*gamesPerRound,0,gamesPerRound,2),2,FALSE)</f>
        <v>#N/A</v>
      </c>
      <c r="P371" s="1" t="e">
        <f ca="1">VLOOKUP(P363,OFFSET(Pairings!$D$2,($B371-1)*gamesPerRound,0,gamesPerRound,2),2,FALSE)</f>
        <v>#N/A</v>
      </c>
      <c r="Q371" s="1" t="e">
        <f ca="1">VLOOKUP(Q363,OFFSET(Pairings!$D$2,($B371-1)*gamesPerRound,0,gamesPerRound,2),2,FALSE)</f>
        <v>#N/A</v>
      </c>
      <c r="R371" s="1" t="e">
        <f ca="1">VLOOKUP(R363,OFFSET(Pairings!$D$2,($B371-1)*gamesPerRound,0,gamesPerRound,2),2,FALSE)</f>
        <v>#N/A</v>
      </c>
    </row>
    <row r="372" spans="1:19" ht="17.25" hidden="1" customHeight="1" x14ac:dyDescent="0.2">
      <c r="B372" s="17">
        <v>1</v>
      </c>
      <c r="C372" s="1" t="e">
        <f ca="1">VLOOKUP(C363,OFFSET(Pairings!$E$2,($B372-1)*gamesPerRound,0,gamesPerRound,4),4,FALSE)</f>
        <v>#N/A</v>
      </c>
      <c r="D372" s="1" t="e">
        <f ca="1">VLOOKUP(D363,OFFSET(Pairings!$E$2,($B372-1)*gamesPerRound,0,gamesPerRound,4),4,FALSE)</f>
        <v>#N/A</v>
      </c>
      <c r="E372" s="1" t="e">
        <f ca="1">VLOOKUP(E363,OFFSET(Pairings!$E$2,($B372-1)*gamesPerRound,0,gamesPerRound,4),4,FALSE)</f>
        <v>#N/A</v>
      </c>
      <c r="F372" s="1" t="e">
        <f ca="1">VLOOKUP(F363,OFFSET(Pairings!$E$2,($B372-1)*gamesPerRound,0,gamesPerRound,4),4,FALSE)</f>
        <v>#N/A</v>
      </c>
      <c r="G372" s="1" t="e">
        <f ca="1">VLOOKUP(G363,OFFSET(Pairings!$E$2,($B372-1)*gamesPerRound,0,gamesPerRound,4),4,FALSE)</f>
        <v>#N/A</v>
      </c>
      <c r="H372" s="1" t="e">
        <f ca="1">VLOOKUP(H363,OFFSET(Pairings!$E$2,($B372-1)*gamesPerRound,0,gamesPerRound,4),4,FALSE)</f>
        <v>#N/A</v>
      </c>
      <c r="I372" s="1" t="e">
        <f ca="1">VLOOKUP(I363,OFFSET(Pairings!$E$2,($B372-1)*gamesPerRound,0,gamesPerRound,4),4,FALSE)</f>
        <v>#N/A</v>
      </c>
      <c r="J372" s="1" t="e">
        <f ca="1">VLOOKUP(J363,OFFSET(Pairings!$E$2,($B372-1)*gamesPerRound,0,gamesPerRound,4),4,FALSE)</f>
        <v>#N/A</v>
      </c>
      <c r="K372" s="1" t="e">
        <f ca="1">VLOOKUP(K363,OFFSET(Pairings!$E$2,($B372-1)*gamesPerRound,0,gamesPerRound,4),4,FALSE)</f>
        <v>#N/A</v>
      </c>
      <c r="L372" s="1" t="e">
        <f ca="1">VLOOKUP(L363,OFFSET(Pairings!$E$2,($B372-1)*gamesPerRound,0,gamesPerRound,4),4,FALSE)</f>
        <v>#N/A</v>
      </c>
      <c r="M372" s="1" t="e">
        <f ca="1">VLOOKUP(M363,OFFSET(Pairings!$E$2,($B372-1)*gamesPerRound,0,gamesPerRound,4),4,FALSE)</f>
        <v>#N/A</v>
      </c>
      <c r="N372" s="1" t="e">
        <f ca="1">VLOOKUP(N363,OFFSET(Pairings!$E$2,($B372-1)*gamesPerRound,0,gamesPerRound,4),4,FALSE)</f>
        <v>#N/A</v>
      </c>
      <c r="O372" s="1" t="e">
        <f ca="1">VLOOKUP(O363,OFFSET(Pairings!$E$2,($B372-1)*gamesPerRound,0,gamesPerRound,4),4,FALSE)</f>
        <v>#N/A</v>
      </c>
      <c r="P372" s="1" t="e">
        <f ca="1">VLOOKUP(P363,OFFSET(Pairings!$E$2,($B372-1)*gamesPerRound,0,gamesPerRound,4),4,FALSE)</f>
        <v>#N/A</v>
      </c>
      <c r="Q372" s="1" t="e">
        <f ca="1">VLOOKUP(Q363,OFFSET(Pairings!$E$2,($B372-1)*gamesPerRound,0,gamesPerRound,4),4,FALSE)</f>
        <v>#N/A</v>
      </c>
      <c r="R372" s="1" t="e">
        <f ca="1">VLOOKUP(R363,OFFSET(Pairings!$E$2,($B372-1)*gamesPerRound,0,gamesPerRound,4),4,FALSE)</f>
        <v>#N/A</v>
      </c>
    </row>
    <row r="373" spans="1:19" ht="17.25" hidden="1" customHeight="1" x14ac:dyDescent="0.2">
      <c r="B373" s="17">
        <v>2</v>
      </c>
      <c r="C373" s="1" t="e">
        <f ca="1">VLOOKUP(C363,OFFSET(Pairings!$D$2,($B373-1)*gamesPerRound,0,gamesPerRound,2),2,FALSE)</f>
        <v>#N/A</v>
      </c>
      <c r="D373" s="1" t="e">
        <f ca="1">VLOOKUP(D363,OFFSET(Pairings!$D$2,($B373-1)*gamesPerRound,0,gamesPerRound,2),2,FALSE)</f>
        <v>#N/A</v>
      </c>
      <c r="E373" s="1" t="e">
        <f ca="1">VLOOKUP(E363,OFFSET(Pairings!$D$2,($B373-1)*gamesPerRound,0,gamesPerRound,2),2,FALSE)</f>
        <v>#N/A</v>
      </c>
      <c r="F373" s="1" t="e">
        <f ca="1">VLOOKUP(F363,OFFSET(Pairings!$D$2,($B373-1)*gamesPerRound,0,gamesPerRound,2),2,FALSE)</f>
        <v>#N/A</v>
      </c>
      <c r="G373" s="1" t="e">
        <f ca="1">VLOOKUP(G363,OFFSET(Pairings!$D$2,($B373-1)*gamesPerRound,0,gamesPerRound,2),2,FALSE)</f>
        <v>#N/A</v>
      </c>
      <c r="H373" s="1" t="e">
        <f ca="1">VLOOKUP(H363,OFFSET(Pairings!$D$2,($B373-1)*gamesPerRound,0,gamesPerRound,2),2,FALSE)</f>
        <v>#N/A</v>
      </c>
      <c r="I373" s="1" t="e">
        <f ca="1">VLOOKUP(I363,OFFSET(Pairings!$D$2,($B373-1)*gamesPerRound,0,gamesPerRound,2),2,FALSE)</f>
        <v>#N/A</v>
      </c>
      <c r="J373" s="1" t="e">
        <f ca="1">VLOOKUP(J363,OFFSET(Pairings!$D$2,($B373-1)*gamesPerRound,0,gamesPerRound,2),2,FALSE)</f>
        <v>#N/A</v>
      </c>
      <c r="K373" s="1" t="e">
        <f ca="1">VLOOKUP(K363,OFFSET(Pairings!$D$2,($B373-1)*gamesPerRound,0,gamesPerRound,2),2,FALSE)</f>
        <v>#N/A</v>
      </c>
      <c r="L373" s="1" t="e">
        <f ca="1">VLOOKUP(L363,OFFSET(Pairings!$D$2,($B373-1)*gamesPerRound,0,gamesPerRound,2),2,FALSE)</f>
        <v>#N/A</v>
      </c>
      <c r="M373" s="1" t="e">
        <f ca="1">VLOOKUP(M363,OFFSET(Pairings!$D$2,($B373-1)*gamesPerRound,0,gamesPerRound,2),2,FALSE)</f>
        <v>#N/A</v>
      </c>
      <c r="N373" s="1" t="e">
        <f ca="1">VLOOKUP(N363,OFFSET(Pairings!$D$2,($B373-1)*gamesPerRound,0,gamesPerRound,2),2,FALSE)</f>
        <v>#N/A</v>
      </c>
      <c r="O373" s="1" t="e">
        <f ca="1">VLOOKUP(O363,OFFSET(Pairings!$D$2,($B373-1)*gamesPerRound,0,gamesPerRound,2),2,FALSE)</f>
        <v>#N/A</v>
      </c>
      <c r="P373" s="1" t="e">
        <f ca="1">VLOOKUP(P363,OFFSET(Pairings!$D$2,($B373-1)*gamesPerRound,0,gamesPerRound,2),2,FALSE)</f>
        <v>#N/A</v>
      </c>
      <c r="Q373" s="1" t="e">
        <f ca="1">VLOOKUP(Q363,OFFSET(Pairings!$D$2,($B373-1)*gamesPerRound,0,gamesPerRound,2),2,FALSE)</f>
        <v>#N/A</v>
      </c>
      <c r="R373" s="1" t="e">
        <f ca="1">VLOOKUP(R363,OFFSET(Pairings!$D$2,($B373-1)*gamesPerRound,0,gamesPerRound,2),2,FALSE)</f>
        <v>#N/A</v>
      </c>
    </row>
    <row r="374" spans="1:19" ht="17.25" hidden="1" customHeight="1" x14ac:dyDescent="0.2">
      <c r="B374" s="17">
        <v>2</v>
      </c>
      <c r="C374" s="1" t="e">
        <f ca="1">VLOOKUP(C363,OFFSET(Pairings!$E$2,($B374-1)*gamesPerRound,0,gamesPerRound,4),4,FALSE)</f>
        <v>#N/A</v>
      </c>
      <c r="D374" s="1" t="e">
        <f ca="1">VLOOKUP(D363,OFFSET(Pairings!$E$2,($B374-1)*gamesPerRound,0,gamesPerRound,4),4,FALSE)</f>
        <v>#N/A</v>
      </c>
      <c r="E374" s="1" t="e">
        <f ca="1">VLOOKUP(E363,OFFSET(Pairings!$E$2,($B374-1)*gamesPerRound,0,gamesPerRound,4),4,FALSE)</f>
        <v>#N/A</v>
      </c>
      <c r="F374" s="1" t="e">
        <f ca="1">VLOOKUP(F363,OFFSET(Pairings!$E$2,($B374-1)*gamesPerRound,0,gamesPerRound,4),4,FALSE)</f>
        <v>#N/A</v>
      </c>
      <c r="G374" s="1" t="e">
        <f ca="1">VLOOKUP(G363,OFFSET(Pairings!$E$2,($B374-1)*gamesPerRound,0,gamesPerRound,4),4,FALSE)</f>
        <v>#N/A</v>
      </c>
      <c r="H374" s="1" t="e">
        <f ca="1">VLOOKUP(H363,OFFSET(Pairings!$E$2,($B374-1)*gamesPerRound,0,gamesPerRound,4),4,FALSE)</f>
        <v>#N/A</v>
      </c>
      <c r="I374" s="1" t="e">
        <f ca="1">VLOOKUP(I363,OFFSET(Pairings!$E$2,($B374-1)*gamesPerRound,0,gamesPerRound,4),4,FALSE)</f>
        <v>#N/A</v>
      </c>
      <c r="J374" s="1" t="e">
        <f ca="1">VLOOKUP(J363,OFFSET(Pairings!$E$2,($B374-1)*gamesPerRound,0,gamesPerRound,4),4,FALSE)</f>
        <v>#N/A</v>
      </c>
      <c r="K374" s="1" t="e">
        <f ca="1">VLOOKUP(K363,OFFSET(Pairings!$E$2,($B374-1)*gamesPerRound,0,gamesPerRound,4),4,FALSE)</f>
        <v>#N/A</v>
      </c>
      <c r="L374" s="1" t="e">
        <f ca="1">VLOOKUP(L363,OFFSET(Pairings!$E$2,($B374-1)*gamesPerRound,0,gamesPerRound,4),4,FALSE)</f>
        <v>#N/A</v>
      </c>
      <c r="M374" s="1" t="e">
        <f ca="1">VLOOKUP(M363,OFFSET(Pairings!$E$2,($B374-1)*gamesPerRound,0,gamesPerRound,4),4,FALSE)</f>
        <v>#N/A</v>
      </c>
      <c r="N374" s="1" t="e">
        <f ca="1">VLOOKUP(N363,OFFSET(Pairings!$E$2,($B374-1)*gamesPerRound,0,gamesPerRound,4),4,FALSE)</f>
        <v>#N/A</v>
      </c>
      <c r="O374" s="1" t="e">
        <f ca="1">VLOOKUP(O363,OFFSET(Pairings!$E$2,($B374-1)*gamesPerRound,0,gamesPerRound,4),4,FALSE)</f>
        <v>#N/A</v>
      </c>
      <c r="P374" s="1" t="e">
        <f ca="1">VLOOKUP(P363,OFFSET(Pairings!$E$2,($B374-1)*gamesPerRound,0,gamesPerRound,4),4,FALSE)</f>
        <v>#N/A</v>
      </c>
      <c r="Q374" s="1" t="e">
        <f ca="1">VLOOKUP(Q363,OFFSET(Pairings!$E$2,($B374-1)*gamesPerRound,0,gamesPerRound,4),4,FALSE)</f>
        <v>#N/A</v>
      </c>
      <c r="R374" s="1" t="e">
        <f ca="1">VLOOKUP(R363,OFFSET(Pairings!$E$2,($B374-1)*gamesPerRound,0,gamesPerRound,4),4,FALSE)</f>
        <v>#N/A</v>
      </c>
    </row>
    <row r="375" spans="1:19" ht="17.25" hidden="1" customHeight="1" x14ac:dyDescent="0.2">
      <c r="B375" s="17">
        <v>3</v>
      </c>
      <c r="C375" s="1" t="e">
        <f ca="1">VLOOKUP(C363,OFFSET(Pairings!$D$2,($B375-1)*gamesPerRound,0,gamesPerRound,2),2,FALSE)</f>
        <v>#N/A</v>
      </c>
      <c r="D375" s="1" t="e">
        <f ca="1">VLOOKUP(D363,OFFSET(Pairings!$D$2,($B375-1)*gamesPerRound,0,gamesPerRound,2),2,FALSE)</f>
        <v>#N/A</v>
      </c>
      <c r="E375" s="1" t="e">
        <f ca="1">VLOOKUP(E363,OFFSET(Pairings!$D$2,($B375-1)*gamesPerRound,0,gamesPerRound,2),2,FALSE)</f>
        <v>#N/A</v>
      </c>
      <c r="F375" s="1" t="e">
        <f ca="1">VLOOKUP(F363,OFFSET(Pairings!$D$2,($B375-1)*gamesPerRound,0,gamesPerRound,2),2,FALSE)</f>
        <v>#N/A</v>
      </c>
      <c r="G375" s="1" t="e">
        <f ca="1">VLOOKUP(G363,OFFSET(Pairings!$D$2,($B375-1)*gamesPerRound,0,gamesPerRound,2),2,FALSE)</f>
        <v>#N/A</v>
      </c>
      <c r="H375" s="1" t="e">
        <f ca="1">VLOOKUP(H363,OFFSET(Pairings!$D$2,($B375-1)*gamesPerRound,0,gamesPerRound,2),2,FALSE)</f>
        <v>#N/A</v>
      </c>
      <c r="I375" s="1" t="e">
        <f ca="1">VLOOKUP(I363,OFFSET(Pairings!$D$2,($B375-1)*gamesPerRound,0,gamesPerRound,2),2,FALSE)</f>
        <v>#N/A</v>
      </c>
      <c r="J375" s="1" t="e">
        <f ca="1">VLOOKUP(J363,OFFSET(Pairings!$D$2,($B375-1)*gamesPerRound,0,gamesPerRound,2),2,FALSE)</f>
        <v>#N/A</v>
      </c>
      <c r="K375" s="1" t="e">
        <f ca="1">VLOOKUP(K363,OFFSET(Pairings!$D$2,($B375-1)*gamesPerRound,0,gamesPerRound,2),2,FALSE)</f>
        <v>#N/A</v>
      </c>
      <c r="L375" s="1" t="e">
        <f ca="1">VLOOKUP(L363,OFFSET(Pairings!$D$2,($B375-1)*gamesPerRound,0,gamesPerRound,2),2,FALSE)</f>
        <v>#N/A</v>
      </c>
      <c r="M375" s="1" t="e">
        <f ca="1">VLOOKUP(M363,OFFSET(Pairings!$D$2,($B375-1)*gamesPerRound,0,gamesPerRound,2),2,FALSE)</f>
        <v>#N/A</v>
      </c>
      <c r="N375" s="1" t="e">
        <f ca="1">VLOOKUP(N363,OFFSET(Pairings!$D$2,($B375-1)*gamesPerRound,0,gamesPerRound,2),2,FALSE)</f>
        <v>#N/A</v>
      </c>
      <c r="O375" s="1" t="e">
        <f ca="1">VLOOKUP(O363,OFFSET(Pairings!$D$2,($B375-1)*gamesPerRound,0,gamesPerRound,2),2,FALSE)</f>
        <v>#N/A</v>
      </c>
      <c r="P375" s="1" t="e">
        <f ca="1">VLOOKUP(P363,OFFSET(Pairings!$D$2,($B375-1)*gamesPerRound,0,gamesPerRound,2),2,FALSE)</f>
        <v>#N/A</v>
      </c>
      <c r="Q375" s="1" t="e">
        <f ca="1">VLOOKUP(Q363,OFFSET(Pairings!$D$2,($B375-1)*gamesPerRound,0,gamesPerRound,2),2,FALSE)</f>
        <v>#N/A</v>
      </c>
      <c r="R375" s="1" t="e">
        <f ca="1">VLOOKUP(R363,OFFSET(Pairings!$D$2,($B375-1)*gamesPerRound,0,gamesPerRound,2),2,FALSE)</f>
        <v>#N/A</v>
      </c>
    </row>
    <row r="376" spans="1:19" ht="17.25" hidden="1" customHeight="1" x14ac:dyDescent="0.2">
      <c r="B376" s="17">
        <v>3</v>
      </c>
      <c r="C376" s="1" t="e">
        <f ca="1">VLOOKUP(C363,OFFSET(Pairings!$E$2,($B376-1)*gamesPerRound,0,gamesPerRound,4),4,FALSE)</f>
        <v>#N/A</v>
      </c>
      <c r="D376" s="1" t="e">
        <f ca="1">VLOOKUP(D363,OFFSET(Pairings!$E$2,($B376-1)*gamesPerRound,0,gamesPerRound,4),4,FALSE)</f>
        <v>#N/A</v>
      </c>
      <c r="E376" s="1" t="e">
        <f ca="1">VLOOKUP(E363,OFFSET(Pairings!$E$2,($B376-1)*gamesPerRound,0,gamesPerRound,4),4,FALSE)</f>
        <v>#N/A</v>
      </c>
      <c r="F376" s="1" t="e">
        <f ca="1">VLOOKUP(F363,OFFSET(Pairings!$E$2,($B376-1)*gamesPerRound,0,gamesPerRound,4),4,FALSE)</f>
        <v>#N/A</v>
      </c>
      <c r="G376" s="1" t="e">
        <f ca="1">VLOOKUP(G363,OFFSET(Pairings!$E$2,($B376-1)*gamesPerRound,0,gamesPerRound,4),4,FALSE)</f>
        <v>#N/A</v>
      </c>
      <c r="H376" s="1" t="e">
        <f ca="1">VLOOKUP(H363,OFFSET(Pairings!$E$2,($B376-1)*gamesPerRound,0,gamesPerRound,4),4,FALSE)</f>
        <v>#N/A</v>
      </c>
      <c r="I376" s="1" t="e">
        <f ca="1">VLOOKUP(I363,OFFSET(Pairings!$E$2,($B376-1)*gamesPerRound,0,gamesPerRound,4),4,FALSE)</f>
        <v>#N/A</v>
      </c>
      <c r="J376" s="1" t="e">
        <f ca="1">VLOOKUP(J363,OFFSET(Pairings!$E$2,($B376-1)*gamesPerRound,0,gamesPerRound,4),4,FALSE)</f>
        <v>#N/A</v>
      </c>
      <c r="K376" s="1" t="e">
        <f ca="1">VLOOKUP(K363,OFFSET(Pairings!$E$2,($B376-1)*gamesPerRound,0,gamesPerRound,4),4,FALSE)</f>
        <v>#N/A</v>
      </c>
      <c r="L376" s="1" t="e">
        <f ca="1">VLOOKUP(L363,OFFSET(Pairings!$E$2,($B376-1)*gamesPerRound,0,gamesPerRound,4),4,FALSE)</f>
        <v>#N/A</v>
      </c>
      <c r="M376" s="1" t="e">
        <f ca="1">VLOOKUP(M363,OFFSET(Pairings!$E$2,($B376-1)*gamesPerRound,0,gamesPerRound,4),4,FALSE)</f>
        <v>#N/A</v>
      </c>
      <c r="N376" s="1" t="e">
        <f ca="1">VLOOKUP(N363,OFFSET(Pairings!$E$2,($B376-1)*gamesPerRound,0,gamesPerRound,4),4,FALSE)</f>
        <v>#N/A</v>
      </c>
      <c r="O376" s="1" t="e">
        <f ca="1">VLOOKUP(O363,OFFSET(Pairings!$E$2,($B376-1)*gamesPerRound,0,gamesPerRound,4),4,FALSE)</f>
        <v>#N/A</v>
      </c>
      <c r="P376" s="1" t="e">
        <f ca="1">VLOOKUP(P363,OFFSET(Pairings!$E$2,($B376-1)*gamesPerRound,0,gamesPerRound,4),4,FALSE)</f>
        <v>#N/A</v>
      </c>
      <c r="Q376" s="1" t="e">
        <f ca="1">VLOOKUP(Q363,OFFSET(Pairings!$E$2,($B376-1)*gamesPerRound,0,gamesPerRound,4),4,FALSE)</f>
        <v>#N/A</v>
      </c>
      <c r="R376" s="1" t="e">
        <f ca="1">VLOOKUP(R363,OFFSET(Pairings!$E$2,($B376-1)*gamesPerRound,0,gamesPerRound,4),4,FALSE)</f>
        <v>#N/A</v>
      </c>
    </row>
    <row r="377" spans="1:19" ht="15.75" thickBot="1" x14ac:dyDescent="0.25"/>
    <row r="378" spans="1:19" s="12" customFormat="1" ht="15.75" thickBot="1" x14ac:dyDescent="0.25">
      <c r="A378" s="12" t="s">
        <v>491</v>
      </c>
      <c r="B378" s="38">
        <f>VLOOKUP(A378,TeamLookup,2,FALSE)</f>
        <v>0</v>
      </c>
      <c r="C378" s="13" t="str">
        <f>$A378&amp;"."&amp;TEXT(C$1,"00")</f>
        <v>Z.01</v>
      </c>
      <c r="D378" s="14" t="str">
        <f t="shared" ref="D378:R378" si="223">$A378&amp;"."&amp;TEXT(D$1,"00")</f>
        <v>Z.02</v>
      </c>
      <c r="E378" s="14" t="str">
        <f t="shared" si="223"/>
        <v>Z.03</v>
      </c>
      <c r="F378" s="14" t="str">
        <f t="shared" si="223"/>
        <v>Z.04</v>
      </c>
      <c r="G378" s="14" t="str">
        <f t="shared" si="223"/>
        <v>Z.05</v>
      </c>
      <c r="H378" s="14" t="str">
        <f t="shared" si="223"/>
        <v>Z.06</v>
      </c>
      <c r="I378" s="14" t="str">
        <f t="shared" si="223"/>
        <v>Z.07</v>
      </c>
      <c r="J378" s="14" t="str">
        <f t="shared" si="223"/>
        <v>Z.08</v>
      </c>
      <c r="K378" s="14" t="str">
        <f t="shared" si="223"/>
        <v>Z.09</v>
      </c>
      <c r="L378" s="14" t="str">
        <f t="shared" si="223"/>
        <v>Z.10</v>
      </c>
      <c r="M378" s="14" t="str">
        <f t="shared" si="223"/>
        <v>Z.11</v>
      </c>
      <c r="N378" s="15" t="str">
        <f t="shared" si="223"/>
        <v>Z.12</v>
      </c>
      <c r="O378" s="15" t="str">
        <f t="shared" si="223"/>
        <v>Z.13</v>
      </c>
      <c r="P378" s="15" t="str">
        <f t="shared" si="223"/>
        <v>Z.14</v>
      </c>
      <c r="Q378" s="15" t="str">
        <f t="shared" si="223"/>
        <v>Z.15</v>
      </c>
      <c r="R378" s="15" t="str">
        <f t="shared" si="223"/>
        <v>Z.16</v>
      </c>
      <c r="S378" s="16" t="s">
        <v>110</v>
      </c>
    </row>
    <row r="379" spans="1:19" ht="9" customHeight="1" x14ac:dyDescent="0.2">
      <c r="C379" s="19" t="str">
        <f t="shared" ref="C379:R379" ca="1" si="224">IF(ISNA(C386),"B","W")</f>
        <v>B</v>
      </c>
      <c r="D379" s="20" t="str">
        <f t="shared" ca="1" si="224"/>
        <v>B</v>
      </c>
      <c r="E379" s="20" t="str">
        <f t="shared" ca="1" si="224"/>
        <v>B</v>
      </c>
      <c r="F379" s="20" t="str">
        <f t="shared" ca="1" si="224"/>
        <v>B</v>
      </c>
      <c r="G379" s="20" t="str">
        <f t="shared" ca="1" si="224"/>
        <v>B</v>
      </c>
      <c r="H379" s="20" t="str">
        <f t="shared" ca="1" si="224"/>
        <v>B</v>
      </c>
      <c r="I379" s="20" t="str">
        <f t="shared" ca="1" si="224"/>
        <v>B</v>
      </c>
      <c r="J379" s="20" t="str">
        <f t="shared" ca="1" si="224"/>
        <v>B</v>
      </c>
      <c r="K379" s="20" t="str">
        <f t="shared" ca="1" si="224"/>
        <v>B</v>
      </c>
      <c r="L379" s="20" t="str">
        <f t="shared" ca="1" si="224"/>
        <v>B</v>
      </c>
      <c r="M379" s="20" t="str">
        <f t="shared" ca="1" si="224"/>
        <v>B</v>
      </c>
      <c r="N379" s="21" t="str">
        <f t="shared" ca="1" si="224"/>
        <v>B</v>
      </c>
      <c r="O379" s="21" t="str">
        <f t="shared" ca="1" si="224"/>
        <v>B</v>
      </c>
      <c r="P379" s="21" t="str">
        <f t="shared" ca="1" si="224"/>
        <v>B</v>
      </c>
      <c r="Q379" s="21" t="str">
        <f t="shared" ca="1" si="224"/>
        <v>B</v>
      </c>
      <c r="R379" s="21" t="str">
        <f t="shared" ca="1" si="224"/>
        <v>B</v>
      </c>
      <c r="S379" s="6"/>
    </row>
    <row r="380" spans="1:19" x14ac:dyDescent="0.2">
      <c r="B380" s="17" t="s">
        <v>111</v>
      </c>
      <c r="C380" s="22" t="e">
        <f ca="1">IF(ISNA(C386),C387,C386)</f>
        <v>#N/A</v>
      </c>
      <c r="D380" s="23" t="e">
        <f t="shared" ref="D380:R380" ca="1" si="225">IF(ISNA(D386),D387,D386)</f>
        <v>#N/A</v>
      </c>
      <c r="E380" s="23" t="e">
        <f t="shared" ca="1" si="225"/>
        <v>#N/A</v>
      </c>
      <c r="F380" s="23" t="e">
        <f t="shared" ca="1" si="225"/>
        <v>#N/A</v>
      </c>
      <c r="G380" s="23" t="e">
        <f t="shared" ca="1" si="225"/>
        <v>#N/A</v>
      </c>
      <c r="H380" s="23" t="e">
        <f t="shared" ca="1" si="225"/>
        <v>#N/A</v>
      </c>
      <c r="I380" s="23" t="e">
        <f t="shared" ca="1" si="225"/>
        <v>#N/A</v>
      </c>
      <c r="J380" s="23" t="e">
        <f t="shared" ca="1" si="225"/>
        <v>#N/A</v>
      </c>
      <c r="K380" s="23" t="e">
        <f t="shared" ca="1" si="225"/>
        <v>#N/A</v>
      </c>
      <c r="L380" s="23" t="e">
        <f t="shared" ca="1" si="225"/>
        <v>#N/A</v>
      </c>
      <c r="M380" s="23" t="e">
        <f t="shared" ca="1" si="225"/>
        <v>#N/A</v>
      </c>
      <c r="N380" s="24" t="e">
        <f t="shared" ca="1" si="225"/>
        <v>#N/A</v>
      </c>
      <c r="O380" s="24" t="e">
        <f t="shared" ca="1" si="225"/>
        <v>#N/A</v>
      </c>
      <c r="P380" s="24" t="e">
        <f t="shared" ca="1" si="225"/>
        <v>#N/A</v>
      </c>
      <c r="Q380" s="24" t="e">
        <f t="shared" ca="1" si="225"/>
        <v>#N/A</v>
      </c>
      <c r="R380" s="24" t="e">
        <f t="shared" ca="1" si="225"/>
        <v>#N/A</v>
      </c>
      <c r="S380" s="11"/>
    </row>
    <row r="381" spans="1:19" ht="9" customHeight="1" x14ac:dyDescent="0.2">
      <c r="C381" s="25" t="str">
        <f t="shared" ref="C381:R381" ca="1" si="226">IF(ISNA(C388),"B","W")</f>
        <v>B</v>
      </c>
      <c r="D381" s="26" t="str">
        <f t="shared" ca="1" si="226"/>
        <v>B</v>
      </c>
      <c r="E381" s="26" t="str">
        <f t="shared" ca="1" si="226"/>
        <v>B</v>
      </c>
      <c r="F381" s="26" t="str">
        <f t="shared" ca="1" si="226"/>
        <v>B</v>
      </c>
      <c r="G381" s="26" t="str">
        <f t="shared" ca="1" si="226"/>
        <v>B</v>
      </c>
      <c r="H381" s="26" t="str">
        <f t="shared" ca="1" si="226"/>
        <v>B</v>
      </c>
      <c r="I381" s="26" t="str">
        <f t="shared" ca="1" si="226"/>
        <v>B</v>
      </c>
      <c r="J381" s="26" t="str">
        <f t="shared" ca="1" si="226"/>
        <v>B</v>
      </c>
      <c r="K381" s="26" t="str">
        <f t="shared" ca="1" si="226"/>
        <v>B</v>
      </c>
      <c r="L381" s="26" t="str">
        <f t="shared" ca="1" si="226"/>
        <v>B</v>
      </c>
      <c r="M381" s="26" t="str">
        <f t="shared" ca="1" si="226"/>
        <v>B</v>
      </c>
      <c r="N381" s="27" t="str">
        <f t="shared" ca="1" si="226"/>
        <v>B</v>
      </c>
      <c r="O381" s="27" t="str">
        <f t="shared" ca="1" si="226"/>
        <v>B</v>
      </c>
      <c r="P381" s="27" t="str">
        <f t="shared" ca="1" si="226"/>
        <v>B</v>
      </c>
      <c r="Q381" s="27" t="str">
        <f t="shared" ca="1" si="226"/>
        <v>B</v>
      </c>
      <c r="R381" s="27" t="str">
        <f t="shared" ca="1" si="226"/>
        <v>B</v>
      </c>
      <c r="S381" s="6"/>
    </row>
    <row r="382" spans="1:19" x14ac:dyDescent="0.2">
      <c r="B382" s="17" t="s">
        <v>112</v>
      </c>
      <c r="C382" s="22" t="e">
        <f ca="1">IF(ISNA(C388),C389,C388)</f>
        <v>#N/A</v>
      </c>
      <c r="D382" s="23" t="e">
        <f t="shared" ref="D382:R382" ca="1" si="227">IF(ISNA(D388),D389,D388)</f>
        <v>#N/A</v>
      </c>
      <c r="E382" s="23" t="e">
        <f t="shared" ca="1" si="227"/>
        <v>#N/A</v>
      </c>
      <c r="F382" s="23" t="e">
        <f t="shared" ca="1" si="227"/>
        <v>#N/A</v>
      </c>
      <c r="G382" s="23" t="e">
        <f t="shared" ca="1" si="227"/>
        <v>#N/A</v>
      </c>
      <c r="H382" s="23" t="e">
        <f t="shared" ca="1" si="227"/>
        <v>#N/A</v>
      </c>
      <c r="I382" s="23" t="e">
        <f t="shared" ca="1" si="227"/>
        <v>#N/A</v>
      </c>
      <c r="J382" s="23" t="e">
        <f t="shared" ca="1" si="227"/>
        <v>#N/A</v>
      </c>
      <c r="K382" s="23" t="e">
        <f t="shared" ca="1" si="227"/>
        <v>#N/A</v>
      </c>
      <c r="L382" s="23" t="e">
        <f t="shared" ca="1" si="227"/>
        <v>#N/A</v>
      </c>
      <c r="M382" s="23" t="e">
        <f t="shared" ca="1" si="227"/>
        <v>#N/A</v>
      </c>
      <c r="N382" s="24" t="e">
        <f t="shared" ca="1" si="227"/>
        <v>#N/A</v>
      </c>
      <c r="O382" s="24" t="e">
        <f t="shared" ca="1" si="227"/>
        <v>#N/A</v>
      </c>
      <c r="P382" s="24" t="e">
        <f t="shared" ca="1" si="227"/>
        <v>#N/A</v>
      </c>
      <c r="Q382" s="24" t="e">
        <f t="shared" ca="1" si="227"/>
        <v>#N/A</v>
      </c>
      <c r="R382" s="24" t="e">
        <f t="shared" ca="1" si="227"/>
        <v>#N/A</v>
      </c>
      <c r="S382" s="11"/>
    </row>
    <row r="383" spans="1:19" ht="9" customHeight="1" x14ac:dyDescent="0.2">
      <c r="C383" s="25" t="str">
        <f t="shared" ref="C383:R383" ca="1" si="228">IF(ISNA(C390),"B","W")</f>
        <v>B</v>
      </c>
      <c r="D383" s="26" t="str">
        <f t="shared" ca="1" si="228"/>
        <v>B</v>
      </c>
      <c r="E383" s="26" t="str">
        <f t="shared" ca="1" si="228"/>
        <v>B</v>
      </c>
      <c r="F383" s="26" t="str">
        <f t="shared" ca="1" si="228"/>
        <v>B</v>
      </c>
      <c r="G383" s="26" t="str">
        <f t="shared" ca="1" si="228"/>
        <v>B</v>
      </c>
      <c r="H383" s="26" t="str">
        <f t="shared" ca="1" si="228"/>
        <v>B</v>
      </c>
      <c r="I383" s="26" t="str">
        <f t="shared" ca="1" si="228"/>
        <v>B</v>
      </c>
      <c r="J383" s="26" t="str">
        <f t="shared" ca="1" si="228"/>
        <v>B</v>
      </c>
      <c r="K383" s="26" t="str">
        <f t="shared" ca="1" si="228"/>
        <v>B</v>
      </c>
      <c r="L383" s="26" t="str">
        <f t="shared" ca="1" si="228"/>
        <v>B</v>
      </c>
      <c r="M383" s="26" t="str">
        <f t="shared" ca="1" si="228"/>
        <v>B</v>
      </c>
      <c r="N383" s="27" t="str">
        <f t="shared" ca="1" si="228"/>
        <v>B</v>
      </c>
      <c r="O383" s="27" t="str">
        <f t="shared" ca="1" si="228"/>
        <v>B</v>
      </c>
      <c r="P383" s="27" t="str">
        <f t="shared" ca="1" si="228"/>
        <v>B</v>
      </c>
      <c r="Q383" s="27" t="str">
        <f t="shared" ca="1" si="228"/>
        <v>B</v>
      </c>
      <c r="R383" s="27" t="str">
        <f t="shared" ca="1" si="228"/>
        <v>B</v>
      </c>
      <c r="S383" s="6"/>
    </row>
    <row r="384" spans="1:19" ht="15.75" thickBot="1" x14ac:dyDescent="0.25">
      <c r="B384" s="17" t="s">
        <v>113</v>
      </c>
      <c r="C384" s="28" t="e">
        <f ca="1">IF(ISNA(C390),C391,C390)</f>
        <v>#N/A</v>
      </c>
      <c r="D384" s="29" t="e">
        <f t="shared" ref="D384:R384" ca="1" si="229">IF(ISNA(D390),D391,D390)</f>
        <v>#N/A</v>
      </c>
      <c r="E384" s="29" t="e">
        <f t="shared" ca="1" si="229"/>
        <v>#N/A</v>
      </c>
      <c r="F384" s="29" t="e">
        <f t="shared" ca="1" si="229"/>
        <v>#N/A</v>
      </c>
      <c r="G384" s="29" t="e">
        <f t="shared" ca="1" si="229"/>
        <v>#N/A</v>
      </c>
      <c r="H384" s="29" t="e">
        <f t="shared" ca="1" si="229"/>
        <v>#N/A</v>
      </c>
      <c r="I384" s="29" t="e">
        <f t="shared" ca="1" si="229"/>
        <v>#N/A</v>
      </c>
      <c r="J384" s="29" t="e">
        <f t="shared" ca="1" si="229"/>
        <v>#N/A</v>
      </c>
      <c r="K384" s="29" t="e">
        <f t="shared" ca="1" si="229"/>
        <v>#N/A</v>
      </c>
      <c r="L384" s="29" t="e">
        <f t="shared" ca="1" si="229"/>
        <v>#N/A</v>
      </c>
      <c r="M384" s="29" t="e">
        <f t="shared" ca="1" si="229"/>
        <v>#N/A</v>
      </c>
      <c r="N384" s="30" t="e">
        <f t="shared" ca="1" si="229"/>
        <v>#N/A</v>
      </c>
      <c r="O384" s="30" t="e">
        <f t="shared" ca="1" si="229"/>
        <v>#N/A</v>
      </c>
      <c r="P384" s="30" t="e">
        <f t="shared" ca="1" si="229"/>
        <v>#N/A</v>
      </c>
      <c r="Q384" s="30" t="e">
        <f t="shared" ca="1" si="229"/>
        <v>#N/A</v>
      </c>
      <c r="R384" s="30" t="e">
        <f t="shared" ca="1" si="229"/>
        <v>#N/A</v>
      </c>
      <c r="S384" s="7"/>
    </row>
    <row r="385" spans="2:19" ht="15.75" customHeight="1" thickBot="1" x14ac:dyDescent="0.25">
      <c r="B385" s="17" t="s">
        <v>110</v>
      </c>
      <c r="C385" s="8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10"/>
      <c r="O385" s="10"/>
      <c r="P385" s="10"/>
      <c r="Q385" s="10"/>
      <c r="R385" s="10"/>
      <c r="S385" s="5"/>
    </row>
    <row r="386" spans="2:19" ht="17.25" hidden="1" customHeight="1" x14ac:dyDescent="0.2">
      <c r="B386" s="17">
        <v>1</v>
      </c>
      <c r="C386" s="1" t="e">
        <f ca="1">VLOOKUP(C378,OFFSET(Pairings!$D$2,($B386-1)*gamesPerRound,0,gamesPerRound,2),2,FALSE)</f>
        <v>#N/A</v>
      </c>
      <c r="D386" s="1" t="e">
        <f ca="1">VLOOKUP(D378,OFFSET(Pairings!$D$2,($B386-1)*gamesPerRound,0,gamesPerRound,2),2,FALSE)</f>
        <v>#N/A</v>
      </c>
      <c r="E386" s="1" t="e">
        <f ca="1">VLOOKUP(E378,OFFSET(Pairings!$D$2,($B386-1)*gamesPerRound,0,gamesPerRound,2),2,FALSE)</f>
        <v>#N/A</v>
      </c>
      <c r="F386" s="1" t="e">
        <f ca="1">VLOOKUP(F378,OFFSET(Pairings!$D$2,($B386-1)*gamesPerRound,0,gamesPerRound,2),2,FALSE)</f>
        <v>#N/A</v>
      </c>
      <c r="G386" s="1" t="e">
        <f ca="1">VLOOKUP(G378,OFFSET(Pairings!$D$2,($B386-1)*gamesPerRound,0,gamesPerRound,2),2,FALSE)</f>
        <v>#N/A</v>
      </c>
      <c r="H386" s="1" t="e">
        <f ca="1">VLOOKUP(H378,OFFSET(Pairings!$D$2,($B386-1)*gamesPerRound,0,gamesPerRound,2),2,FALSE)</f>
        <v>#N/A</v>
      </c>
      <c r="I386" s="1" t="e">
        <f ca="1">VLOOKUP(I378,OFFSET(Pairings!$D$2,($B386-1)*gamesPerRound,0,gamesPerRound,2),2,FALSE)</f>
        <v>#N/A</v>
      </c>
      <c r="J386" s="1" t="e">
        <f ca="1">VLOOKUP(J378,OFFSET(Pairings!$D$2,($B386-1)*gamesPerRound,0,gamesPerRound,2),2,FALSE)</f>
        <v>#N/A</v>
      </c>
      <c r="K386" s="1" t="e">
        <f ca="1">VLOOKUP(K378,OFFSET(Pairings!$D$2,($B386-1)*gamesPerRound,0,gamesPerRound,2),2,FALSE)</f>
        <v>#N/A</v>
      </c>
      <c r="L386" s="1" t="e">
        <f ca="1">VLOOKUP(L378,OFFSET(Pairings!$D$2,($B386-1)*gamesPerRound,0,gamesPerRound,2),2,FALSE)</f>
        <v>#N/A</v>
      </c>
      <c r="M386" s="1" t="e">
        <f ca="1">VLOOKUP(M378,OFFSET(Pairings!$D$2,($B386-1)*gamesPerRound,0,gamesPerRound,2),2,FALSE)</f>
        <v>#N/A</v>
      </c>
      <c r="N386" s="1" t="e">
        <f ca="1">VLOOKUP(N378,OFFSET(Pairings!$D$2,($B386-1)*gamesPerRound,0,gamesPerRound,2),2,FALSE)</f>
        <v>#N/A</v>
      </c>
      <c r="O386" s="1" t="e">
        <f ca="1">VLOOKUP(O378,OFFSET(Pairings!$D$2,($B386-1)*gamesPerRound,0,gamesPerRound,2),2,FALSE)</f>
        <v>#N/A</v>
      </c>
      <c r="P386" s="1" t="e">
        <f ca="1">VLOOKUP(P378,OFFSET(Pairings!$D$2,($B386-1)*gamesPerRound,0,gamesPerRound,2),2,FALSE)</f>
        <v>#N/A</v>
      </c>
      <c r="Q386" s="1" t="e">
        <f ca="1">VLOOKUP(Q378,OFFSET(Pairings!$D$2,($B386-1)*gamesPerRound,0,gamesPerRound,2),2,FALSE)</f>
        <v>#N/A</v>
      </c>
      <c r="R386" s="1" t="e">
        <f ca="1">VLOOKUP(R378,OFFSET(Pairings!$D$2,($B386-1)*gamesPerRound,0,gamesPerRound,2),2,FALSE)</f>
        <v>#N/A</v>
      </c>
    </row>
    <row r="387" spans="2:19" ht="17.25" hidden="1" customHeight="1" x14ac:dyDescent="0.2">
      <c r="B387" s="17">
        <v>1</v>
      </c>
      <c r="C387" s="1" t="e">
        <f ca="1">VLOOKUP(C378,OFFSET(Pairings!$E$2,($B387-1)*gamesPerRound,0,gamesPerRound,4),4,FALSE)</f>
        <v>#N/A</v>
      </c>
      <c r="D387" s="1" t="e">
        <f ca="1">VLOOKUP(D378,OFFSET(Pairings!$E$2,($B387-1)*gamesPerRound,0,gamesPerRound,4),4,FALSE)</f>
        <v>#N/A</v>
      </c>
      <c r="E387" s="1" t="e">
        <f ca="1">VLOOKUP(E378,OFFSET(Pairings!$E$2,($B387-1)*gamesPerRound,0,gamesPerRound,4),4,FALSE)</f>
        <v>#N/A</v>
      </c>
      <c r="F387" s="1" t="e">
        <f ca="1">VLOOKUP(F378,OFFSET(Pairings!$E$2,($B387-1)*gamesPerRound,0,gamesPerRound,4),4,FALSE)</f>
        <v>#N/A</v>
      </c>
      <c r="G387" s="1" t="e">
        <f ca="1">VLOOKUP(G378,OFFSET(Pairings!$E$2,($B387-1)*gamesPerRound,0,gamesPerRound,4),4,FALSE)</f>
        <v>#N/A</v>
      </c>
      <c r="H387" s="1" t="e">
        <f ca="1">VLOOKUP(H378,OFFSET(Pairings!$E$2,($B387-1)*gamesPerRound,0,gamesPerRound,4),4,FALSE)</f>
        <v>#N/A</v>
      </c>
      <c r="I387" s="1" t="e">
        <f ca="1">VLOOKUP(I378,OFFSET(Pairings!$E$2,($B387-1)*gamesPerRound,0,gamesPerRound,4),4,FALSE)</f>
        <v>#N/A</v>
      </c>
      <c r="J387" s="1" t="e">
        <f ca="1">VLOOKUP(J378,OFFSET(Pairings!$E$2,($B387-1)*gamesPerRound,0,gamesPerRound,4),4,FALSE)</f>
        <v>#N/A</v>
      </c>
      <c r="K387" s="1" t="e">
        <f ca="1">VLOOKUP(K378,OFFSET(Pairings!$E$2,($B387-1)*gamesPerRound,0,gamesPerRound,4),4,FALSE)</f>
        <v>#N/A</v>
      </c>
      <c r="L387" s="1" t="e">
        <f ca="1">VLOOKUP(L378,OFFSET(Pairings!$E$2,($B387-1)*gamesPerRound,0,gamesPerRound,4),4,FALSE)</f>
        <v>#N/A</v>
      </c>
      <c r="M387" s="1" t="e">
        <f ca="1">VLOOKUP(M378,OFFSET(Pairings!$E$2,($B387-1)*gamesPerRound,0,gamesPerRound,4),4,FALSE)</f>
        <v>#N/A</v>
      </c>
      <c r="N387" s="1" t="e">
        <f ca="1">VLOOKUP(N378,OFFSET(Pairings!$E$2,($B387-1)*gamesPerRound,0,gamesPerRound,4),4,FALSE)</f>
        <v>#N/A</v>
      </c>
      <c r="O387" s="1" t="e">
        <f ca="1">VLOOKUP(O378,OFFSET(Pairings!$E$2,($B387-1)*gamesPerRound,0,gamesPerRound,4),4,FALSE)</f>
        <v>#N/A</v>
      </c>
      <c r="P387" s="1" t="e">
        <f ca="1">VLOOKUP(P378,OFFSET(Pairings!$E$2,($B387-1)*gamesPerRound,0,gamesPerRound,4),4,FALSE)</f>
        <v>#N/A</v>
      </c>
      <c r="Q387" s="1" t="e">
        <f ca="1">VLOOKUP(Q378,OFFSET(Pairings!$E$2,($B387-1)*gamesPerRound,0,gamesPerRound,4),4,FALSE)</f>
        <v>#N/A</v>
      </c>
      <c r="R387" s="1" t="e">
        <f ca="1">VLOOKUP(R378,OFFSET(Pairings!$E$2,($B387-1)*gamesPerRound,0,gamesPerRound,4),4,FALSE)</f>
        <v>#N/A</v>
      </c>
    </row>
    <row r="388" spans="2:19" ht="17.25" hidden="1" customHeight="1" x14ac:dyDescent="0.2">
      <c r="B388" s="17">
        <v>2</v>
      </c>
      <c r="C388" s="1" t="e">
        <f ca="1">VLOOKUP(C378,OFFSET(Pairings!$D$2,($B388-1)*gamesPerRound,0,gamesPerRound,2),2,FALSE)</f>
        <v>#N/A</v>
      </c>
      <c r="D388" s="1" t="e">
        <f ca="1">VLOOKUP(D378,OFFSET(Pairings!$D$2,($B388-1)*gamesPerRound,0,gamesPerRound,2),2,FALSE)</f>
        <v>#N/A</v>
      </c>
      <c r="E388" s="1" t="e">
        <f ca="1">VLOOKUP(E378,OFFSET(Pairings!$D$2,($B388-1)*gamesPerRound,0,gamesPerRound,2),2,FALSE)</f>
        <v>#N/A</v>
      </c>
      <c r="F388" s="1" t="e">
        <f ca="1">VLOOKUP(F378,OFFSET(Pairings!$D$2,($B388-1)*gamesPerRound,0,gamesPerRound,2),2,FALSE)</f>
        <v>#N/A</v>
      </c>
      <c r="G388" s="1" t="e">
        <f ca="1">VLOOKUP(G378,OFFSET(Pairings!$D$2,($B388-1)*gamesPerRound,0,gamesPerRound,2),2,FALSE)</f>
        <v>#N/A</v>
      </c>
      <c r="H388" s="1" t="e">
        <f ca="1">VLOOKUP(H378,OFFSET(Pairings!$D$2,($B388-1)*gamesPerRound,0,gamesPerRound,2),2,FALSE)</f>
        <v>#N/A</v>
      </c>
      <c r="I388" s="1" t="e">
        <f ca="1">VLOOKUP(I378,OFFSET(Pairings!$D$2,($B388-1)*gamesPerRound,0,gamesPerRound,2),2,FALSE)</f>
        <v>#N/A</v>
      </c>
      <c r="J388" s="1" t="e">
        <f ca="1">VLOOKUP(J378,OFFSET(Pairings!$D$2,($B388-1)*gamesPerRound,0,gamesPerRound,2),2,FALSE)</f>
        <v>#N/A</v>
      </c>
      <c r="K388" s="1" t="e">
        <f ca="1">VLOOKUP(K378,OFFSET(Pairings!$D$2,($B388-1)*gamesPerRound,0,gamesPerRound,2),2,FALSE)</f>
        <v>#N/A</v>
      </c>
      <c r="L388" s="1" t="e">
        <f ca="1">VLOOKUP(L378,OFFSET(Pairings!$D$2,($B388-1)*gamesPerRound,0,gamesPerRound,2),2,FALSE)</f>
        <v>#N/A</v>
      </c>
      <c r="M388" s="1" t="e">
        <f ca="1">VLOOKUP(M378,OFFSET(Pairings!$D$2,($B388-1)*gamesPerRound,0,gamesPerRound,2),2,FALSE)</f>
        <v>#N/A</v>
      </c>
      <c r="N388" s="1" t="e">
        <f ca="1">VLOOKUP(N378,OFFSET(Pairings!$D$2,($B388-1)*gamesPerRound,0,gamesPerRound,2),2,FALSE)</f>
        <v>#N/A</v>
      </c>
      <c r="O388" s="1" t="e">
        <f ca="1">VLOOKUP(O378,OFFSET(Pairings!$D$2,($B388-1)*gamesPerRound,0,gamesPerRound,2),2,FALSE)</f>
        <v>#N/A</v>
      </c>
      <c r="P388" s="1" t="e">
        <f ca="1">VLOOKUP(P378,OFFSET(Pairings!$D$2,($B388-1)*gamesPerRound,0,gamesPerRound,2),2,FALSE)</f>
        <v>#N/A</v>
      </c>
      <c r="Q388" s="1" t="e">
        <f ca="1">VLOOKUP(Q378,OFFSET(Pairings!$D$2,($B388-1)*gamesPerRound,0,gamesPerRound,2),2,FALSE)</f>
        <v>#N/A</v>
      </c>
      <c r="R388" s="1" t="e">
        <f ca="1">VLOOKUP(R378,OFFSET(Pairings!$D$2,($B388-1)*gamesPerRound,0,gamesPerRound,2),2,FALSE)</f>
        <v>#N/A</v>
      </c>
    </row>
    <row r="389" spans="2:19" ht="17.25" hidden="1" customHeight="1" x14ac:dyDescent="0.2">
      <c r="B389" s="17">
        <v>2</v>
      </c>
      <c r="C389" s="1" t="e">
        <f ca="1">VLOOKUP(C378,OFFSET(Pairings!$E$2,($B389-1)*gamesPerRound,0,gamesPerRound,4),4,FALSE)</f>
        <v>#N/A</v>
      </c>
      <c r="D389" s="1" t="e">
        <f ca="1">VLOOKUP(D378,OFFSET(Pairings!$E$2,($B389-1)*gamesPerRound,0,gamesPerRound,4),4,FALSE)</f>
        <v>#N/A</v>
      </c>
      <c r="E389" s="1" t="e">
        <f ca="1">VLOOKUP(E378,OFFSET(Pairings!$E$2,($B389-1)*gamesPerRound,0,gamesPerRound,4),4,FALSE)</f>
        <v>#N/A</v>
      </c>
      <c r="F389" s="1" t="e">
        <f ca="1">VLOOKUP(F378,OFFSET(Pairings!$E$2,($B389-1)*gamesPerRound,0,gamesPerRound,4),4,FALSE)</f>
        <v>#N/A</v>
      </c>
      <c r="G389" s="1" t="e">
        <f ca="1">VLOOKUP(G378,OFFSET(Pairings!$E$2,($B389-1)*gamesPerRound,0,gamesPerRound,4),4,FALSE)</f>
        <v>#N/A</v>
      </c>
      <c r="H389" s="1" t="e">
        <f ca="1">VLOOKUP(H378,OFFSET(Pairings!$E$2,($B389-1)*gamesPerRound,0,gamesPerRound,4),4,FALSE)</f>
        <v>#N/A</v>
      </c>
      <c r="I389" s="1" t="e">
        <f ca="1">VLOOKUP(I378,OFFSET(Pairings!$E$2,($B389-1)*gamesPerRound,0,gamesPerRound,4),4,FALSE)</f>
        <v>#N/A</v>
      </c>
      <c r="J389" s="1" t="e">
        <f ca="1">VLOOKUP(J378,OFFSET(Pairings!$E$2,($B389-1)*gamesPerRound,0,gamesPerRound,4),4,FALSE)</f>
        <v>#N/A</v>
      </c>
      <c r="K389" s="1" t="e">
        <f ca="1">VLOOKUP(K378,OFFSET(Pairings!$E$2,($B389-1)*gamesPerRound,0,gamesPerRound,4),4,FALSE)</f>
        <v>#N/A</v>
      </c>
      <c r="L389" s="1" t="e">
        <f ca="1">VLOOKUP(L378,OFFSET(Pairings!$E$2,($B389-1)*gamesPerRound,0,gamesPerRound,4),4,FALSE)</f>
        <v>#N/A</v>
      </c>
      <c r="M389" s="1" t="e">
        <f ca="1">VLOOKUP(M378,OFFSET(Pairings!$E$2,($B389-1)*gamesPerRound,0,gamesPerRound,4),4,FALSE)</f>
        <v>#N/A</v>
      </c>
      <c r="N389" s="1" t="e">
        <f ca="1">VLOOKUP(N378,OFFSET(Pairings!$E$2,($B389-1)*gamesPerRound,0,gamesPerRound,4),4,FALSE)</f>
        <v>#N/A</v>
      </c>
      <c r="O389" s="1" t="e">
        <f ca="1">VLOOKUP(O378,OFFSET(Pairings!$E$2,($B389-1)*gamesPerRound,0,gamesPerRound,4),4,FALSE)</f>
        <v>#N/A</v>
      </c>
      <c r="P389" s="1" t="e">
        <f ca="1">VLOOKUP(P378,OFFSET(Pairings!$E$2,($B389-1)*gamesPerRound,0,gamesPerRound,4),4,FALSE)</f>
        <v>#N/A</v>
      </c>
      <c r="Q389" s="1" t="e">
        <f ca="1">VLOOKUP(Q378,OFFSET(Pairings!$E$2,($B389-1)*gamesPerRound,0,gamesPerRound,4),4,FALSE)</f>
        <v>#N/A</v>
      </c>
      <c r="R389" s="1" t="e">
        <f ca="1">VLOOKUP(R378,OFFSET(Pairings!$E$2,($B389-1)*gamesPerRound,0,gamesPerRound,4),4,FALSE)</f>
        <v>#N/A</v>
      </c>
    </row>
    <row r="390" spans="2:19" ht="17.25" hidden="1" customHeight="1" x14ac:dyDescent="0.2">
      <c r="B390" s="17">
        <v>3</v>
      </c>
      <c r="C390" s="1" t="e">
        <f ca="1">VLOOKUP(C378,OFFSET(Pairings!$D$2,($B390-1)*gamesPerRound,0,gamesPerRound,2),2,FALSE)</f>
        <v>#N/A</v>
      </c>
      <c r="D390" s="1" t="e">
        <f ca="1">VLOOKUP(D378,OFFSET(Pairings!$D$2,($B390-1)*gamesPerRound,0,gamesPerRound,2),2,FALSE)</f>
        <v>#N/A</v>
      </c>
      <c r="E390" s="1" t="e">
        <f ca="1">VLOOKUP(E378,OFFSET(Pairings!$D$2,($B390-1)*gamesPerRound,0,gamesPerRound,2),2,FALSE)</f>
        <v>#N/A</v>
      </c>
      <c r="F390" s="1" t="e">
        <f ca="1">VLOOKUP(F378,OFFSET(Pairings!$D$2,($B390-1)*gamesPerRound,0,gamesPerRound,2),2,FALSE)</f>
        <v>#N/A</v>
      </c>
      <c r="G390" s="1" t="e">
        <f ca="1">VLOOKUP(G378,OFFSET(Pairings!$D$2,($B390-1)*gamesPerRound,0,gamesPerRound,2),2,FALSE)</f>
        <v>#N/A</v>
      </c>
      <c r="H390" s="1" t="e">
        <f ca="1">VLOOKUP(H378,OFFSET(Pairings!$D$2,($B390-1)*gamesPerRound,0,gamesPerRound,2),2,FALSE)</f>
        <v>#N/A</v>
      </c>
      <c r="I390" s="1" t="e">
        <f ca="1">VLOOKUP(I378,OFFSET(Pairings!$D$2,($B390-1)*gamesPerRound,0,gamesPerRound,2),2,FALSE)</f>
        <v>#N/A</v>
      </c>
      <c r="J390" s="1" t="e">
        <f ca="1">VLOOKUP(J378,OFFSET(Pairings!$D$2,($B390-1)*gamesPerRound,0,gamesPerRound,2),2,FALSE)</f>
        <v>#N/A</v>
      </c>
      <c r="K390" s="1" t="e">
        <f ca="1">VLOOKUP(K378,OFFSET(Pairings!$D$2,($B390-1)*gamesPerRound,0,gamesPerRound,2),2,FALSE)</f>
        <v>#N/A</v>
      </c>
      <c r="L390" s="1" t="e">
        <f ca="1">VLOOKUP(L378,OFFSET(Pairings!$D$2,($B390-1)*gamesPerRound,0,gamesPerRound,2),2,FALSE)</f>
        <v>#N/A</v>
      </c>
      <c r="M390" s="1" t="e">
        <f ca="1">VLOOKUP(M378,OFFSET(Pairings!$D$2,($B390-1)*gamesPerRound,0,gamesPerRound,2),2,FALSE)</f>
        <v>#N/A</v>
      </c>
      <c r="N390" s="1" t="e">
        <f ca="1">VLOOKUP(N378,OFFSET(Pairings!$D$2,($B390-1)*gamesPerRound,0,gamesPerRound,2),2,FALSE)</f>
        <v>#N/A</v>
      </c>
      <c r="O390" s="1" t="e">
        <f ca="1">VLOOKUP(O378,OFFSET(Pairings!$D$2,($B390-1)*gamesPerRound,0,gamesPerRound,2),2,FALSE)</f>
        <v>#N/A</v>
      </c>
      <c r="P390" s="1" t="e">
        <f ca="1">VLOOKUP(P378,OFFSET(Pairings!$D$2,($B390-1)*gamesPerRound,0,gamesPerRound,2),2,FALSE)</f>
        <v>#N/A</v>
      </c>
      <c r="Q390" s="1" t="e">
        <f ca="1">VLOOKUP(Q378,OFFSET(Pairings!$D$2,($B390-1)*gamesPerRound,0,gamesPerRound,2),2,FALSE)</f>
        <v>#N/A</v>
      </c>
      <c r="R390" s="1" t="e">
        <f ca="1">VLOOKUP(R378,OFFSET(Pairings!$D$2,($B390-1)*gamesPerRound,0,gamesPerRound,2),2,FALSE)</f>
        <v>#N/A</v>
      </c>
    </row>
    <row r="391" spans="2:19" ht="17.25" hidden="1" customHeight="1" x14ac:dyDescent="0.2">
      <c r="B391" s="17">
        <v>3</v>
      </c>
      <c r="C391" s="1" t="e">
        <f ca="1">VLOOKUP(C378,OFFSET(Pairings!$E$2,($B391-1)*gamesPerRound,0,gamesPerRound,4),4,FALSE)</f>
        <v>#N/A</v>
      </c>
      <c r="D391" s="1" t="e">
        <f ca="1">VLOOKUP(D378,OFFSET(Pairings!$E$2,($B391-1)*gamesPerRound,0,gamesPerRound,4),4,FALSE)</f>
        <v>#N/A</v>
      </c>
      <c r="E391" s="1" t="e">
        <f ca="1">VLOOKUP(E378,OFFSET(Pairings!$E$2,($B391-1)*gamesPerRound,0,gamesPerRound,4),4,FALSE)</f>
        <v>#N/A</v>
      </c>
      <c r="F391" s="1" t="e">
        <f ca="1">VLOOKUP(F378,OFFSET(Pairings!$E$2,($B391-1)*gamesPerRound,0,gamesPerRound,4),4,FALSE)</f>
        <v>#N/A</v>
      </c>
      <c r="G391" s="1" t="e">
        <f ca="1">VLOOKUP(G378,OFFSET(Pairings!$E$2,($B391-1)*gamesPerRound,0,gamesPerRound,4),4,FALSE)</f>
        <v>#N/A</v>
      </c>
      <c r="H391" s="1" t="e">
        <f ca="1">VLOOKUP(H378,OFFSET(Pairings!$E$2,($B391-1)*gamesPerRound,0,gamesPerRound,4),4,FALSE)</f>
        <v>#N/A</v>
      </c>
      <c r="I391" s="1" t="e">
        <f ca="1">VLOOKUP(I378,OFFSET(Pairings!$E$2,($B391-1)*gamesPerRound,0,gamesPerRound,4),4,FALSE)</f>
        <v>#N/A</v>
      </c>
      <c r="J391" s="1" t="e">
        <f ca="1">VLOOKUP(J378,OFFSET(Pairings!$E$2,($B391-1)*gamesPerRound,0,gamesPerRound,4),4,FALSE)</f>
        <v>#N/A</v>
      </c>
      <c r="K391" s="1" t="e">
        <f ca="1">VLOOKUP(K378,OFFSET(Pairings!$E$2,($B391-1)*gamesPerRound,0,gamesPerRound,4),4,FALSE)</f>
        <v>#N/A</v>
      </c>
      <c r="L391" s="1" t="e">
        <f ca="1">VLOOKUP(L378,OFFSET(Pairings!$E$2,($B391-1)*gamesPerRound,0,gamesPerRound,4),4,FALSE)</f>
        <v>#N/A</v>
      </c>
      <c r="M391" s="1" t="e">
        <f ca="1">VLOOKUP(M378,OFFSET(Pairings!$E$2,($B391-1)*gamesPerRound,0,gamesPerRound,4),4,FALSE)</f>
        <v>#N/A</v>
      </c>
      <c r="N391" s="1" t="e">
        <f ca="1">VLOOKUP(N378,OFFSET(Pairings!$E$2,($B391-1)*gamesPerRound,0,gamesPerRound,4),4,FALSE)</f>
        <v>#N/A</v>
      </c>
      <c r="O391" s="1" t="e">
        <f ca="1">VLOOKUP(O378,OFFSET(Pairings!$E$2,($B391-1)*gamesPerRound,0,gamesPerRound,4),4,FALSE)</f>
        <v>#N/A</v>
      </c>
      <c r="P391" s="1" t="e">
        <f ca="1">VLOOKUP(P378,OFFSET(Pairings!$E$2,($B391-1)*gamesPerRound,0,gamesPerRound,4),4,FALSE)</f>
        <v>#N/A</v>
      </c>
      <c r="Q391" s="1" t="e">
        <f ca="1">VLOOKUP(Q378,OFFSET(Pairings!$E$2,($B391-1)*gamesPerRound,0,gamesPerRound,4),4,FALSE)</f>
        <v>#N/A</v>
      </c>
      <c r="R391" s="1" t="e">
        <f ca="1">VLOOKUP(R378,OFFSET(Pairings!$E$2,($B391-1)*gamesPerRound,0,gamesPerRound,4),4,FALSE)</f>
        <v>#N/A</v>
      </c>
    </row>
  </sheetData>
  <sheetProtection sheet="1" objects="1" scenarios="1" formatCells="0" formatColumns="0" formatRows="0"/>
  <phoneticPr fontId="0" type="noConversion"/>
  <conditionalFormatting sqref="D31:R31 D27:R27 D29:R29 D46:R46 D42:R42 D44:R44 D61:R61 D57:R57 D59:R59 D76:R76 D72:R72 D74:R74 D91:R91 D87:R87 D89:R89 D106:R106 D102:R102 D104:R104 D121:R121 D117:R117 D119:R119 D16:R16 D12:R12 D14:R14 D136:R136 D132:R132 D134:R134 D151:R151 D147:R147 D149:R149 D166:R166 D162:R162 D164:R164 D181:R181 D177:R177 D179:R179 D196:R196 D192:R192 D194:R194 D211:R211 D207:R207 D209:R209 D226:R226 D222:R222 D224:R224">
    <cfRule type="cellIs" dxfId="36" priority="45" stopIfTrue="1" operator="equal">
      <formula>#N/A</formula>
    </cfRule>
  </conditionalFormatting>
  <conditionalFormatting sqref="C6:R6 C8:R8 C79:R79 C81:R81 C83:R83 C94:R94 C96:R96 C98:R98 C19:R19 C21:R21 C23:R23 C34:R34 C36:R36 C38:R38 C49:R49 C51:R51 C53:R53 C64:R64 C66:R66 C68:R68 C109:R109 C111:R111 C113:R113 C4:R4 C124:R124 C126:R126 C128:R128 C139:R139 C141:R141 C143:R143 C154:R154 C156:R156 C158:R158 C169:R169 C171:R171 C173:R173 C184:R184 C186:R186 C188:R188 C199:R199 C201:R201 C203:R203 C214:R214 C216:R216 C218:R218">
    <cfRule type="cellIs" dxfId="35" priority="46" stopIfTrue="1" operator="equal">
      <formula>"""B"""</formula>
    </cfRule>
  </conditionalFormatting>
  <conditionalFormatting sqref="D241:R241 D237:R237 D239:R239">
    <cfRule type="cellIs" dxfId="34" priority="30" stopIfTrue="1" operator="equal">
      <formula>#N/A</formula>
    </cfRule>
  </conditionalFormatting>
  <conditionalFormatting sqref="C229:R229 C231:R231 C233:R233">
    <cfRule type="cellIs" dxfId="33" priority="29" stopIfTrue="1" operator="equal">
      <formula>"""B"""</formula>
    </cfRule>
  </conditionalFormatting>
  <conditionalFormatting sqref="D256:R256 D252:R252 D254:R254">
    <cfRule type="cellIs" dxfId="32" priority="28" stopIfTrue="1" operator="equal">
      <formula>#N/A</formula>
    </cfRule>
  </conditionalFormatting>
  <conditionalFormatting sqref="C244:R244 C246:R246 C248:R248">
    <cfRule type="cellIs" dxfId="31" priority="27" stopIfTrue="1" operator="equal">
      <formula>"""B"""</formula>
    </cfRule>
  </conditionalFormatting>
  <conditionalFormatting sqref="D271:R271 D267:R267 D269:R269">
    <cfRule type="cellIs" dxfId="30" priority="26" stopIfTrue="1" operator="equal">
      <formula>#N/A</formula>
    </cfRule>
  </conditionalFormatting>
  <conditionalFormatting sqref="C259:R259 C261:R261 C263:R263">
    <cfRule type="cellIs" dxfId="29" priority="25" stopIfTrue="1" operator="equal">
      <formula>"""B"""</formula>
    </cfRule>
  </conditionalFormatting>
  <conditionalFormatting sqref="D286:R286 D282:R282 D284:R284">
    <cfRule type="cellIs" dxfId="28" priority="24" stopIfTrue="1" operator="equal">
      <formula>#N/A</formula>
    </cfRule>
  </conditionalFormatting>
  <conditionalFormatting sqref="C274:R274 C276:R276 C278:R278">
    <cfRule type="cellIs" dxfId="27" priority="23" stopIfTrue="1" operator="equal">
      <formula>"""B"""</formula>
    </cfRule>
  </conditionalFormatting>
  <conditionalFormatting sqref="D286:R286 D282:R282 D284:R284">
    <cfRule type="cellIs" dxfId="26" priority="22" stopIfTrue="1" operator="equal">
      <formula>#N/A</formula>
    </cfRule>
  </conditionalFormatting>
  <conditionalFormatting sqref="C289:R289 C291:R291 C293:R293">
    <cfRule type="cellIs" dxfId="25" priority="21" stopIfTrue="1" operator="equal">
      <formula>"""B"""</formula>
    </cfRule>
  </conditionalFormatting>
  <conditionalFormatting sqref="D301:R301 D297:R297 D299:R299">
    <cfRule type="cellIs" dxfId="24" priority="20" stopIfTrue="1" operator="equal">
      <formula>#N/A</formula>
    </cfRule>
  </conditionalFormatting>
  <conditionalFormatting sqref="D301:R301 D297:R297 D299:R299">
    <cfRule type="cellIs" dxfId="23" priority="19" stopIfTrue="1" operator="equal">
      <formula>#N/A</formula>
    </cfRule>
  </conditionalFormatting>
  <conditionalFormatting sqref="C304:R304 C306:R306 C308:R308">
    <cfRule type="cellIs" dxfId="22" priority="18" stopIfTrue="1" operator="equal">
      <formula>"""B"""</formula>
    </cfRule>
  </conditionalFormatting>
  <conditionalFormatting sqref="D316:R316 D312:R312 D314:R314">
    <cfRule type="cellIs" dxfId="21" priority="17" stopIfTrue="1" operator="equal">
      <formula>#N/A</formula>
    </cfRule>
  </conditionalFormatting>
  <conditionalFormatting sqref="D316:R316 D312:R312 D314:R314">
    <cfRule type="cellIs" dxfId="20" priority="16" stopIfTrue="1" operator="equal">
      <formula>#N/A</formula>
    </cfRule>
  </conditionalFormatting>
  <conditionalFormatting sqref="C319:R319 C321:R321 C323:R323">
    <cfRule type="cellIs" dxfId="19" priority="15" stopIfTrue="1" operator="equal">
      <formula>"""B"""</formula>
    </cfRule>
  </conditionalFormatting>
  <conditionalFormatting sqref="D331:R331 D327:R327 D329:R329">
    <cfRule type="cellIs" dxfId="18" priority="14" stopIfTrue="1" operator="equal">
      <formula>#N/A</formula>
    </cfRule>
  </conditionalFormatting>
  <conditionalFormatting sqref="D331:R331 D327:R327 D329:R329">
    <cfRule type="cellIs" dxfId="17" priority="13" stopIfTrue="1" operator="equal">
      <formula>#N/A</formula>
    </cfRule>
  </conditionalFormatting>
  <conditionalFormatting sqref="C334:R334 C336:R336 C338:R338">
    <cfRule type="cellIs" dxfId="16" priority="12" stopIfTrue="1" operator="equal">
      <formula>"""B"""</formula>
    </cfRule>
  </conditionalFormatting>
  <conditionalFormatting sqref="D346:R346 D342:R342 D344:R344">
    <cfRule type="cellIs" dxfId="15" priority="11" stopIfTrue="1" operator="equal">
      <formula>#N/A</formula>
    </cfRule>
  </conditionalFormatting>
  <conditionalFormatting sqref="D346:R346 D342:R342 D344:R344">
    <cfRule type="cellIs" dxfId="14" priority="10" stopIfTrue="1" operator="equal">
      <formula>#N/A</formula>
    </cfRule>
  </conditionalFormatting>
  <conditionalFormatting sqref="C349:R349 C351:R351 C353:R353">
    <cfRule type="cellIs" dxfId="13" priority="9" stopIfTrue="1" operator="equal">
      <formula>"""B"""</formula>
    </cfRule>
  </conditionalFormatting>
  <conditionalFormatting sqref="D361:R361 D357:R357 D359:R359">
    <cfRule type="cellIs" dxfId="12" priority="8" stopIfTrue="1" operator="equal">
      <formula>#N/A</formula>
    </cfRule>
  </conditionalFormatting>
  <conditionalFormatting sqref="D361:R361 D357:R357 D359:R359">
    <cfRule type="cellIs" dxfId="11" priority="7" stopIfTrue="1" operator="equal">
      <formula>#N/A</formula>
    </cfRule>
  </conditionalFormatting>
  <conditionalFormatting sqref="C364:R364 C366:R366 C368:R368">
    <cfRule type="cellIs" dxfId="10" priority="6" stopIfTrue="1" operator="equal">
      <formula>"""B"""</formula>
    </cfRule>
  </conditionalFormatting>
  <conditionalFormatting sqref="D376:R376 D372:R372 D374:R374">
    <cfRule type="cellIs" dxfId="9" priority="5" stopIfTrue="1" operator="equal">
      <formula>#N/A</formula>
    </cfRule>
  </conditionalFormatting>
  <conditionalFormatting sqref="D376:R376 D372:R372 D374:R374">
    <cfRule type="cellIs" dxfId="8" priority="4" stopIfTrue="1" operator="equal">
      <formula>#N/A</formula>
    </cfRule>
  </conditionalFormatting>
  <conditionalFormatting sqref="C379:R379 C381:R381 C383:R383">
    <cfRule type="cellIs" dxfId="7" priority="3" stopIfTrue="1" operator="equal">
      <formula>"""B"""</formula>
    </cfRule>
  </conditionalFormatting>
  <conditionalFormatting sqref="D391:R391 D387:R387 D389:R389">
    <cfRule type="cellIs" dxfId="6" priority="2" stopIfTrue="1" operator="equal">
      <formula>#N/A</formula>
    </cfRule>
  </conditionalFormatting>
  <conditionalFormatting sqref="D391:R391 D387:R387 D389:R389">
    <cfRule type="cellIs" dxfId="5" priority="1" stopIfTrue="1" operator="equal">
      <formula>#N/A</formula>
    </cfRule>
  </conditionalFormatting>
  <pageMargins left="0.39370078740157483" right="0.82677165354330717" top="0.82677165354330717" bottom="0.82677165354330717" header="0.39370078740157483" footer="0.35433070866141736"/>
  <pageSetup paperSize="9" scale="79" fitToHeight="0" orientation="landscape" horizontalDpi="4294967293" r:id="rId1"/>
  <headerFooter alignWithMargins="0">
    <oddHeader>&amp;C&amp;"Swis721 BT,Regular"&amp;18Team Sheets Showing Pairings and Colours</oddHeader>
  </headerFooter>
  <rowBreaks count="4" manualBreakCount="4">
    <brk id="61" min="2" max="22" man="1"/>
    <brk id="121" min="2" max="22" man="1"/>
    <brk id="181" min="2" max="22" man="1"/>
    <brk id="241" min="2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O601"/>
  <sheetViews>
    <sheetView workbookViewId="0">
      <pane ySplit="1" topLeftCell="A2" activePane="bottomLeft" state="frozen"/>
      <selection activeCell="B1" sqref="B1"/>
      <selection pane="bottomLeft" activeCell="B2" sqref="B2"/>
    </sheetView>
  </sheetViews>
  <sheetFormatPr defaultRowHeight="12.75" x14ac:dyDescent="0.2"/>
  <cols>
    <col min="1" max="1" width="9.42578125" style="32" customWidth="1"/>
    <col min="2" max="2" width="13.5703125" style="63" customWidth="1"/>
    <col min="3" max="3" width="9.7109375" style="63" bestFit="1" customWidth="1"/>
    <col min="4" max="5" width="9.140625" style="32"/>
    <col min="6" max="7" width="9.7109375" style="32" customWidth="1"/>
    <col min="8" max="8" width="9.140625" style="99"/>
    <col min="9" max="9" width="8.5703125" style="88" bestFit="1" customWidth="1"/>
    <col min="10" max="10" width="11" style="33" customWidth="1"/>
    <col min="11" max="11" width="8.5703125" style="146" bestFit="1" customWidth="1"/>
    <col min="12" max="12" width="12.85546875" style="146" bestFit="1" customWidth="1"/>
    <col min="13" max="13" width="8.5703125" style="146" bestFit="1" customWidth="1"/>
    <col min="14" max="14" width="10.140625" style="146" customWidth="1"/>
    <col min="15" max="16" width="10.140625" style="1" customWidth="1"/>
    <col min="17" max="16384" width="9.140625" style="1"/>
  </cols>
  <sheetData>
    <row r="1" spans="1:15" ht="38.25" customHeight="1" x14ac:dyDescent="0.2">
      <c r="A1" s="78" t="str">
        <f>Pairings!B:B</f>
        <v>Round</v>
      </c>
      <c r="B1" s="89" t="s">
        <v>122</v>
      </c>
      <c r="C1" s="89" t="s">
        <v>170</v>
      </c>
      <c r="D1" s="78" t="s">
        <v>1</v>
      </c>
      <c r="E1" s="78" t="s">
        <v>2</v>
      </c>
      <c r="F1" s="90" t="s">
        <v>363</v>
      </c>
      <c r="G1" s="90" t="s">
        <v>364</v>
      </c>
      <c r="I1" s="88" t="s">
        <v>111</v>
      </c>
      <c r="J1" s="145" t="str">
        <f ca="1">IF(COUNTIF(OFFSET($F$2,0,0,gamesPerRound,1),"&gt;-1")=gamesPerRound,"Complete","Incomplete")</f>
        <v>Incomplete</v>
      </c>
      <c r="K1" s="146" t="s">
        <v>112</v>
      </c>
      <c r="L1" s="145" t="str">
        <f ca="1">IF(COUNTIF(OFFSET($F$2,gamesPerRound,0,gamesPerRound,1),"&gt;-1")=gamesPerRound,"Complete","Incomplete")</f>
        <v>Incomplete</v>
      </c>
      <c r="M1" s="146" t="s">
        <v>113</v>
      </c>
      <c r="N1" s="145" t="str">
        <f ca="1">IF(COUNTIF(OFFSET($F$2,2*gamesPerRound,0,gamesPerRound,1),"&gt;-1")=gamesPerRound,"Complete","Incomplete")</f>
        <v>Incomplete</v>
      </c>
    </row>
    <row r="2" spans="1:15" x14ac:dyDescent="0.2">
      <c r="A2" s="32">
        <f>Pairings!B2</f>
        <v>1</v>
      </c>
      <c r="B2" s="45"/>
      <c r="C2" s="45"/>
      <c r="D2" s="32" t="str">
        <f ca="1">IF($B2&gt;0,VLOOKUP($B2,OFFSET(Pairings!$C$2,($A2-1)*gamesPerRound,0,gamesPerRound,3),2,FALSE),"")</f>
        <v/>
      </c>
      <c r="E2" s="32" t="str">
        <f ca="1">IF($B2&gt;0,VLOOKUP($B2,OFFSET(Pairings!$C$2,($A2-1)*gamesPerRound,0,gamesPerRound,3),3,FALSE),"")</f>
        <v/>
      </c>
      <c r="F2" s="32" t="str">
        <f t="shared" ref="F2:F65" si="0">IF(C2="","",IF(C2="n",0,IF(C2="d",0.5,C2)))</f>
        <v/>
      </c>
      <c r="G2" s="32" t="str">
        <f t="shared" ref="G2:G65" si="1">IF(C2="","",IF(C2="n",0,1-F2))</f>
        <v/>
      </c>
      <c r="H2" s="99" t="str">
        <f ca="1">IF(OR(MOD(ROW(B2)-1,gamesPerRound)=1,B2="",ISNA(MATCH(B2,OFFSET($B$1,1+($A2-1)*gamesPerRound,0):B1,0))),"","duplicate result")</f>
        <v/>
      </c>
      <c r="L2" s="147"/>
    </row>
    <row r="3" spans="1:15" x14ac:dyDescent="0.2">
      <c r="A3" s="32">
        <f>Pairings!B3</f>
        <v>1</v>
      </c>
      <c r="B3" s="45"/>
      <c r="C3" s="45"/>
      <c r="D3" s="32" t="str">
        <f ca="1">IF($B3&gt;0,VLOOKUP($B3,OFFSET(Pairings!$C$2,($A3-1)*gamesPerRound,0,gamesPerRound,3),2,FALSE),"")</f>
        <v/>
      </c>
      <c r="E3" s="32" t="str">
        <f ca="1">IF($B3&gt;0,VLOOKUP($B3,OFFSET(Pairings!$C$2,($A3-1)*gamesPerRound,0,gamesPerRound,3),3,FALSE),"")</f>
        <v/>
      </c>
      <c r="F3" s="32" t="str">
        <f t="shared" si="0"/>
        <v/>
      </c>
      <c r="G3" s="32" t="str">
        <f t="shared" si="1"/>
        <v/>
      </c>
      <c r="H3" s="99" t="str">
        <f ca="1">IF(OR(MOD(ROW(B3)-1,gamesPerRound)=1,B3="",ISNA(MATCH(B3,OFFSET($B$1,1+($A3-1)*gamesPerRound,0):B2,0))),"","duplicate result")</f>
        <v/>
      </c>
      <c r="I3" s="43">
        <v>1</v>
      </c>
      <c r="J3" s="148" t="s">
        <v>487</v>
      </c>
      <c r="K3" s="148"/>
      <c r="L3" s="130" t="s">
        <v>133</v>
      </c>
    </row>
    <row r="4" spans="1:15" x14ac:dyDescent="0.2">
      <c r="A4" s="32">
        <f>Pairings!B4</f>
        <v>1</v>
      </c>
      <c r="B4" s="45"/>
      <c r="C4" s="45"/>
      <c r="D4" s="32" t="str">
        <f ca="1">IF($B4&gt;0,VLOOKUP($B4,OFFSET(Pairings!$C$2,($A4-1)*gamesPerRound,0,gamesPerRound,3),2,FALSE),"")</f>
        <v/>
      </c>
      <c r="E4" s="32" t="str">
        <f ca="1">IF($B4&gt;0,VLOOKUP($B4,OFFSET(Pairings!$C$2,($A4-1)*gamesPerRound,0,gamesPerRound,3),3,FALSE),"")</f>
        <v/>
      </c>
      <c r="F4" s="32" t="str">
        <f t="shared" si="0"/>
        <v/>
      </c>
      <c r="G4" s="32" t="str">
        <f t="shared" si="1"/>
        <v/>
      </c>
      <c r="H4" s="99" t="str">
        <f ca="1">IF(OR(MOD(ROW(B4)-1,gamesPerRound)=1,B4="",ISNA(MATCH(B4,OFFSET($B$1,1+($A4-1)*gamesPerRound,0):B3,0))),"","duplicate result")</f>
        <v/>
      </c>
      <c r="I4" s="44" t="s">
        <v>114</v>
      </c>
      <c r="J4" s="146" t="s">
        <v>488</v>
      </c>
      <c r="L4" s="131" t="s">
        <v>890</v>
      </c>
    </row>
    <row r="5" spans="1:15" x14ac:dyDescent="0.2">
      <c r="A5" s="32">
        <f>Pairings!B5</f>
        <v>1</v>
      </c>
      <c r="B5" s="45"/>
      <c r="C5" s="45"/>
      <c r="D5" s="32" t="str">
        <f ca="1">IF($B5&gt;0,VLOOKUP($B5,OFFSET(Pairings!$C$2,($A5-1)*gamesPerRound,0,gamesPerRound,3),2,FALSE),"")</f>
        <v/>
      </c>
      <c r="E5" s="32" t="str">
        <f ca="1">IF($B5&gt;0,VLOOKUP($B5,OFFSET(Pairings!$C$2,($A5-1)*gamesPerRound,0,gamesPerRound,3),3,FALSE),"")</f>
        <v/>
      </c>
      <c r="F5" s="32" t="str">
        <f t="shared" si="0"/>
        <v/>
      </c>
      <c r="G5" s="32" t="str">
        <f t="shared" si="1"/>
        <v/>
      </c>
      <c r="H5" s="99" t="str">
        <f ca="1">IF(OR(MOD(ROW(B5)-1,gamesPerRound)=1,B5="",ISNA(MATCH(B5,OFFSET($B$1,1+($A5-1)*gamesPerRound,0):B4,0))),"","duplicate result")</f>
        <v/>
      </c>
      <c r="I5" s="44">
        <v>0</v>
      </c>
      <c r="J5" s="146" t="s">
        <v>489</v>
      </c>
      <c r="L5" s="131" t="s">
        <v>124</v>
      </c>
    </row>
    <row r="6" spans="1:15" x14ac:dyDescent="0.2">
      <c r="A6" s="32">
        <f>Pairings!B6</f>
        <v>1</v>
      </c>
      <c r="B6" s="45"/>
      <c r="C6" s="45"/>
      <c r="D6" s="32" t="str">
        <f ca="1">IF($B6&gt;0,VLOOKUP($B6,OFFSET(Pairings!$C$2,($A6-1)*gamesPerRound,0,gamesPerRound,3),2,FALSE),"")</f>
        <v/>
      </c>
      <c r="E6" s="32" t="str">
        <f ca="1">IF($B6&gt;0,VLOOKUP($B6,OFFSET(Pairings!$C$2,($A6-1)*gamesPerRound,0,gamesPerRound,3),3,FALSE),"")</f>
        <v/>
      </c>
      <c r="F6" s="32" t="str">
        <f t="shared" si="0"/>
        <v/>
      </c>
      <c r="G6" s="32" t="str">
        <f t="shared" si="1"/>
        <v/>
      </c>
      <c r="H6" s="99" t="str">
        <f ca="1">IF(OR(MOD(ROW(B6)-1,gamesPerRound)=1,B6="",ISNA(MATCH(B6,OFFSET($B$1,1+($A6-1)*gamesPerRound,0):B5,0))),"","duplicate result")</f>
        <v/>
      </c>
      <c r="I6" s="149" t="s">
        <v>486</v>
      </c>
      <c r="J6" s="150" t="s">
        <v>490</v>
      </c>
      <c r="K6" s="150"/>
      <c r="L6" s="151" t="s">
        <v>891</v>
      </c>
      <c r="O6" s="71"/>
    </row>
    <row r="7" spans="1:15" x14ac:dyDescent="0.2">
      <c r="A7" s="32">
        <f>Pairings!B7</f>
        <v>1</v>
      </c>
      <c r="B7" s="45"/>
      <c r="C7" s="45"/>
      <c r="D7" s="32" t="str">
        <f ca="1">IF($B7&gt;0,VLOOKUP($B7,OFFSET(Pairings!$C$2,($A7-1)*gamesPerRound,0,gamesPerRound,3),2,FALSE),"")</f>
        <v/>
      </c>
      <c r="E7" s="32" t="str">
        <f ca="1">IF($B7&gt;0,VLOOKUP($B7,OFFSET(Pairings!$C$2,($A7-1)*gamesPerRound,0,gamesPerRound,3),3,FALSE),"")</f>
        <v/>
      </c>
      <c r="F7" s="32" t="str">
        <f t="shared" si="0"/>
        <v/>
      </c>
      <c r="G7" s="32" t="str">
        <f t="shared" si="1"/>
        <v/>
      </c>
      <c r="H7" s="99" t="str">
        <f ca="1">IF(OR(MOD(ROW(B7)-1,gamesPerRound)=1,B7="",ISNA(MATCH(B7,OFFSET($B$1,1+($A7-1)*gamesPerRound,0):B6,0))),"","duplicate result")</f>
        <v/>
      </c>
      <c r="O7" s="72"/>
    </row>
    <row r="8" spans="1:15" x14ac:dyDescent="0.2">
      <c r="A8" s="32">
        <f>Pairings!B8</f>
        <v>1</v>
      </c>
      <c r="B8" s="45"/>
      <c r="C8" s="45"/>
      <c r="D8" s="32" t="str">
        <f ca="1">IF($B8&gt;0,VLOOKUP($B8,OFFSET(Pairings!$C$2,($A8-1)*gamesPerRound,0,gamesPerRound,3),2,FALSE),"")</f>
        <v/>
      </c>
      <c r="E8" s="32" t="str">
        <f ca="1">IF($B8&gt;0,VLOOKUP($B8,OFFSET(Pairings!$C$2,($A8-1)*gamesPerRound,0,gamesPerRound,3),3,FALSE),"")</f>
        <v/>
      </c>
      <c r="F8" s="32" t="str">
        <f t="shared" si="0"/>
        <v/>
      </c>
      <c r="G8" s="32" t="str">
        <f t="shared" si="1"/>
        <v/>
      </c>
      <c r="H8" s="99" t="str">
        <f ca="1">IF(OR(MOD(ROW(B8)-1,gamesPerRound)=1,B8="",ISNA(MATCH(B8,OFFSET($B$1,1+($A8-1)*gamesPerRound,0):B7,0))),"","duplicate result")</f>
        <v/>
      </c>
    </row>
    <row r="9" spans="1:15" x14ac:dyDescent="0.2">
      <c r="A9" s="32">
        <f>Pairings!B9</f>
        <v>1</v>
      </c>
      <c r="B9" s="45"/>
      <c r="C9" s="45"/>
      <c r="D9" s="32" t="str">
        <f ca="1">IF($B9&gt;0,VLOOKUP($B9,OFFSET(Pairings!$C$2,($A9-1)*gamesPerRound,0,gamesPerRound,3),2,FALSE),"")</f>
        <v/>
      </c>
      <c r="E9" s="32" t="str">
        <f ca="1">IF($B9&gt;0,VLOOKUP($B9,OFFSET(Pairings!$C$2,($A9-1)*gamesPerRound,0,gamesPerRound,3),3,FALSE),"")</f>
        <v/>
      </c>
      <c r="F9" s="32" t="str">
        <f t="shared" si="0"/>
        <v/>
      </c>
      <c r="G9" s="32" t="str">
        <f t="shared" si="1"/>
        <v/>
      </c>
      <c r="H9" s="99" t="str">
        <f ca="1">IF(OR(MOD(ROW(B9)-1,gamesPerRound)=1,B9="",ISNA(MATCH(B9,OFFSET($B$1,1+($A9-1)*gamesPerRound,0):B8,0))),"","duplicate result")</f>
        <v/>
      </c>
    </row>
    <row r="10" spans="1:15" x14ac:dyDescent="0.2">
      <c r="A10" s="32">
        <f>Pairings!B10</f>
        <v>1</v>
      </c>
      <c r="B10" s="45"/>
      <c r="C10" s="45"/>
      <c r="D10" s="32" t="str">
        <f ca="1">IF($B10&gt;0,VLOOKUP($B10,OFFSET(Pairings!$C$2,($A10-1)*gamesPerRound,0,gamesPerRound,3),2,FALSE),"")</f>
        <v/>
      </c>
      <c r="E10" s="32" t="str">
        <f ca="1">IF($B10&gt;0,VLOOKUP($B10,OFFSET(Pairings!$C$2,($A10-1)*gamesPerRound,0,gamesPerRound,3),3,FALSE),"")</f>
        <v/>
      </c>
      <c r="F10" s="32" t="str">
        <f t="shared" si="0"/>
        <v/>
      </c>
      <c r="G10" s="32" t="str">
        <f t="shared" si="1"/>
        <v/>
      </c>
      <c r="H10" s="99" t="str">
        <f ca="1">IF(OR(MOD(ROW(B10)-1,gamesPerRound)=1,B10="",ISNA(MATCH(B10,OFFSET($B$1,1+($A10-1)*gamesPerRound,0):B9,0))),"","duplicate result")</f>
        <v/>
      </c>
    </row>
    <row r="11" spans="1:15" x14ac:dyDescent="0.2">
      <c r="A11" s="32">
        <f>Pairings!B11</f>
        <v>1</v>
      </c>
      <c r="B11" s="45"/>
      <c r="C11" s="45"/>
      <c r="D11" s="32" t="str">
        <f ca="1">IF($B11&gt;0,VLOOKUP($B11,OFFSET(Pairings!$C$2,($A11-1)*gamesPerRound,0,gamesPerRound,3),2,FALSE),"")</f>
        <v/>
      </c>
      <c r="E11" s="32" t="str">
        <f ca="1">IF($B11&gt;0,VLOOKUP($B11,OFFSET(Pairings!$C$2,($A11-1)*gamesPerRound,0,gamesPerRound,3),3,FALSE),"")</f>
        <v/>
      </c>
      <c r="F11" s="32" t="str">
        <f t="shared" si="0"/>
        <v/>
      </c>
      <c r="G11" s="32" t="str">
        <f t="shared" si="1"/>
        <v/>
      </c>
      <c r="H11" s="99" t="str">
        <f ca="1">IF(OR(MOD(ROW(B11)-1,gamesPerRound)=1,B11="",ISNA(MATCH(B11,OFFSET($B$1,1+($A11-1)*gamesPerRound,0):B10,0))),"","duplicate result")</f>
        <v/>
      </c>
    </row>
    <row r="12" spans="1:15" x14ac:dyDescent="0.2">
      <c r="A12" s="32">
        <f>Pairings!B12</f>
        <v>1</v>
      </c>
      <c r="B12" s="45"/>
      <c r="C12" s="45"/>
      <c r="D12" s="32" t="str">
        <f ca="1">IF($B12&gt;0,VLOOKUP($B12,OFFSET(Pairings!$C$2,($A12-1)*gamesPerRound,0,gamesPerRound,3),2,FALSE),"")</f>
        <v/>
      </c>
      <c r="E12" s="32" t="str">
        <f ca="1">IF($B12&gt;0,VLOOKUP($B12,OFFSET(Pairings!$C$2,($A12-1)*gamesPerRound,0,gamesPerRound,3),3,FALSE),"")</f>
        <v/>
      </c>
      <c r="F12" s="32" t="str">
        <f t="shared" si="0"/>
        <v/>
      </c>
      <c r="G12" s="32" t="str">
        <f t="shared" si="1"/>
        <v/>
      </c>
      <c r="H12" s="99" t="str">
        <f ca="1">IF(OR(MOD(ROW(B12)-1,gamesPerRound)=1,B12="",ISNA(MATCH(B12,OFFSET($B$1,1+($A12-1)*gamesPerRound,0):B11,0))),"","duplicate result")</f>
        <v/>
      </c>
    </row>
    <row r="13" spans="1:15" x14ac:dyDescent="0.2">
      <c r="A13" s="32">
        <f>Pairings!B13</f>
        <v>1</v>
      </c>
      <c r="B13" s="45"/>
      <c r="C13" s="45"/>
      <c r="D13" s="32" t="str">
        <f ca="1">IF($B13&gt;0,VLOOKUP($B13,OFFSET(Pairings!$C$2,($A13-1)*gamesPerRound,0,gamesPerRound,3),2,FALSE),"")</f>
        <v/>
      </c>
      <c r="E13" s="32" t="str">
        <f ca="1">IF($B13&gt;0,VLOOKUP($B13,OFFSET(Pairings!$C$2,($A13-1)*gamesPerRound,0,gamesPerRound,3),3,FALSE),"")</f>
        <v/>
      </c>
      <c r="F13" s="32" t="str">
        <f t="shared" si="0"/>
        <v/>
      </c>
      <c r="G13" s="32" t="str">
        <f t="shared" si="1"/>
        <v/>
      </c>
      <c r="H13" s="99" t="str">
        <f ca="1">IF(OR(MOD(ROW(B13)-1,gamesPerRound)=1,B13="",ISNA(MATCH(B13,OFFSET($B$1,1+($A13-1)*gamesPerRound,0):B12,0))),"","duplicate result")</f>
        <v/>
      </c>
    </row>
    <row r="14" spans="1:15" x14ac:dyDescent="0.2">
      <c r="A14" s="32">
        <f>Pairings!B14</f>
        <v>1</v>
      </c>
      <c r="B14" s="45"/>
      <c r="C14" s="45"/>
      <c r="D14" s="32" t="str">
        <f ca="1">IF($B14&gt;0,VLOOKUP($B14,OFFSET(Pairings!$C$2,($A14-1)*gamesPerRound,0,gamesPerRound,3),2,FALSE),"")</f>
        <v/>
      </c>
      <c r="E14" s="32" t="str">
        <f ca="1">IF($B14&gt;0,VLOOKUP($B14,OFFSET(Pairings!$C$2,($A14-1)*gamesPerRound,0,gamesPerRound,3),3,FALSE),"")</f>
        <v/>
      </c>
      <c r="F14" s="32" t="str">
        <f t="shared" si="0"/>
        <v/>
      </c>
      <c r="G14" s="32" t="str">
        <f t="shared" si="1"/>
        <v/>
      </c>
      <c r="H14" s="99" t="str">
        <f ca="1">IF(OR(MOD(ROW(B14)-1,gamesPerRound)=1,B14="",ISNA(MATCH(B14,OFFSET($B$1,1+($A14-1)*gamesPerRound,0):B13,0))),"","duplicate result")</f>
        <v/>
      </c>
    </row>
    <row r="15" spans="1:15" x14ac:dyDescent="0.2">
      <c r="A15" s="32">
        <f>Pairings!B15</f>
        <v>1</v>
      </c>
      <c r="B15" s="45"/>
      <c r="C15" s="45"/>
      <c r="D15" s="32" t="str">
        <f ca="1">IF($B15&gt;0,VLOOKUP($B15,OFFSET(Pairings!$C$2,($A15-1)*gamesPerRound,0,gamesPerRound,3),2,FALSE),"")</f>
        <v/>
      </c>
      <c r="E15" s="32" t="str">
        <f ca="1">IF($B15&gt;0,VLOOKUP($B15,OFFSET(Pairings!$C$2,($A15-1)*gamesPerRound,0,gamesPerRound,3),3,FALSE),"")</f>
        <v/>
      </c>
      <c r="F15" s="32" t="str">
        <f t="shared" si="0"/>
        <v/>
      </c>
      <c r="G15" s="32" t="str">
        <f t="shared" si="1"/>
        <v/>
      </c>
      <c r="H15" s="99" t="str">
        <f ca="1">IF(OR(MOD(ROW(B15)-1,gamesPerRound)=1,B15="",ISNA(MATCH(B15,OFFSET($B$1,1+($A15-1)*gamesPerRound,0):B14,0))),"","duplicate result")</f>
        <v/>
      </c>
    </row>
    <row r="16" spans="1:15" x14ac:dyDescent="0.2">
      <c r="A16" s="32">
        <f>Pairings!B16</f>
        <v>1</v>
      </c>
      <c r="B16" s="45"/>
      <c r="C16" s="45"/>
      <c r="D16" s="32" t="str">
        <f ca="1">IF($B16&gt;0,VLOOKUP($B16,OFFSET(Pairings!$C$2,($A16-1)*gamesPerRound,0,gamesPerRound,3),2,FALSE),"")</f>
        <v/>
      </c>
      <c r="E16" s="32" t="str">
        <f ca="1">IF($B16&gt;0,VLOOKUP($B16,OFFSET(Pairings!$C$2,($A16-1)*gamesPerRound,0,gamesPerRound,3),3,FALSE),"")</f>
        <v/>
      </c>
      <c r="F16" s="32" t="str">
        <f t="shared" si="0"/>
        <v/>
      </c>
      <c r="G16" s="32" t="str">
        <f t="shared" si="1"/>
        <v/>
      </c>
      <c r="H16" s="99" t="str">
        <f ca="1">IF(OR(MOD(ROW(B16)-1,gamesPerRound)=1,B16="",ISNA(MATCH(B16,OFFSET($B$1,1+($A16-1)*gamesPerRound,0):B15,0))),"","duplicate result")</f>
        <v/>
      </c>
    </row>
    <row r="17" spans="1:8" x14ac:dyDescent="0.2">
      <c r="A17" s="32">
        <f>Pairings!B17</f>
        <v>1</v>
      </c>
      <c r="B17" s="45"/>
      <c r="C17" s="45"/>
      <c r="D17" s="32" t="str">
        <f ca="1">IF($B17&gt;0,VLOOKUP($B17,OFFSET(Pairings!$C$2,($A17-1)*gamesPerRound,0,gamesPerRound,3),2,FALSE),"")</f>
        <v/>
      </c>
      <c r="E17" s="32" t="str">
        <f ca="1">IF($B17&gt;0,VLOOKUP($B17,OFFSET(Pairings!$C$2,($A17-1)*gamesPerRound,0,gamesPerRound,3),3,FALSE),"")</f>
        <v/>
      </c>
      <c r="F17" s="32" t="str">
        <f t="shared" si="0"/>
        <v/>
      </c>
      <c r="G17" s="32" t="str">
        <f t="shared" si="1"/>
        <v/>
      </c>
      <c r="H17" s="99" t="str">
        <f ca="1">IF(OR(MOD(ROW(B17)-1,gamesPerRound)=1,B17="",ISNA(MATCH(B17,OFFSET($B$1,1+($A17-1)*gamesPerRound,0):B16,0))),"","duplicate result")</f>
        <v/>
      </c>
    </row>
    <row r="18" spans="1:8" x14ac:dyDescent="0.2">
      <c r="A18" s="32">
        <f>Pairings!B18</f>
        <v>1</v>
      </c>
      <c r="B18" s="45"/>
      <c r="C18" s="45"/>
      <c r="D18" s="32" t="str">
        <f ca="1">IF($B18&gt;0,VLOOKUP($B18,OFFSET(Pairings!$C$2,($A18-1)*gamesPerRound,0,gamesPerRound,3),2,FALSE),"")</f>
        <v/>
      </c>
      <c r="E18" s="32" t="str">
        <f ca="1">IF($B18&gt;0,VLOOKUP($B18,OFFSET(Pairings!$C$2,($A18-1)*gamesPerRound,0,gamesPerRound,3),3,FALSE),"")</f>
        <v/>
      </c>
      <c r="F18" s="32" t="str">
        <f t="shared" si="0"/>
        <v/>
      </c>
      <c r="G18" s="32" t="str">
        <f t="shared" si="1"/>
        <v/>
      </c>
      <c r="H18" s="99" t="str">
        <f ca="1">IF(OR(MOD(ROW(B18)-1,gamesPerRound)=1,B18="",ISNA(MATCH(B18,OFFSET($B$1,1+($A18-1)*gamesPerRound,0):B17,0))),"","duplicate result")</f>
        <v/>
      </c>
    </row>
    <row r="19" spans="1:8" x14ac:dyDescent="0.2">
      <c r="A19" s="32">
        <f>Pairings!B19</f>
        <v>1</v>
      </c>
      <c r="B19" s="45"/>
      <c r="C19" s="45"/>
      <c r="D19" s="32" t="str">
        <f ca="1">IF($B19&gt;0,VLOOKUP($B19,OFFSET(Pairings!$C$2,($A19-1)*gamesPerRound,0,gamesPerRound,3),2,FALSE),"")</f>
        <v/>
      </c>
      <c r="E19" s="32" t="str">
        <f ca="1">IF($B19&gt;0,VLOOKUP($B19,OFFSET(Pairings!$C$2,($A19-1)*gamesPerRound,0,gamesPerRound,3),3,FALSE),"")</f>
        <v/>
      </c>
      <c r="F19" s="32" t="str">
        <f t="shared" si="0"/>
        <v/>
      </c>
      <c r="G19" s="32" t="str">
        <f t="shared" si="1"/>
        <v/>
      </c>
      <c r="H19" s="99" t="str">
        <f ca="1">IF(OR(MOD(ROW(B19)-1,gamesPerRound)=1,B19="",ISNA(MATCH(B19,OFFSET($B$1,1+($A19-1)*gamesPerRound,0):B18,0))),"","duplicate result")</f>
        <v/>
      </c>
    </row>
    <row r="20" spans="1:8" x14ac:dyDescent="0.2">
      <c r="A20" s="32">
        <f>Pairings!B20</f>
        <v>1</v>
      </c>
      <c r="B20" s="45"/>
      <c r="C20" s="45"/>
      <c r="D20" s="32" t="str">
        <f ca="1">IF($B20&gt;0,VLOOKUP($B20,OFFSET(Pairings!$C$2,($A20-1)*gamesPerRound,0,gamesPerRound,3),2,FALSE),"")</f>
        <v/>
      </c>
      <c r="E20" s="32" t="str">
        <f ca="1">IF($B20&gt;0,VLOOKUP($B20,OFFSET(Pairings!$C$2,($A20-1)*gamesPerRound,0,gamesPerRound,3),3,FALSE),"")</f>
        <v/>
      </c>
      <c r="F20" s="32" t="str">
        <f t="shared" si="0"/>
        <v/>
      </c>
      <c r="G20" s="32" t="str">
        <f t="shared" si="1"/>
        <v/>
      </c>
      <c r="H20" s="99" t="str">
        <f ca="1">IF(OR(MOD(ROW(B20)-1,gamesPerRound)=1,B20="",ISNA(MATCH(B20,OFFSET($B$1,1+($A20-1)*gamesPerRound,0):B19,0))),"","duplicate result")</f>
        <v/>
      </c>
    </row>
    <row r="21" spans="1:8" x14ac:dyDescent="0.2">
      <c r="A21" s="32">
        <f>Pairings!B21</f>
        <v>1</v>
      </c>
      <c r="B21" s="45"/>
      <c r="C21" s="45"/>
      <c r="D21" s="32" t="str">
        <f ca="1">IF($B21&gt;0,VLOOKUP($B21,OFFSET(Pairings!$C$2,($A21-1)*gamesPerRound,0,gamesPerRound,3),2,FALSE),"")</f>
        <v/>
      </c>
      <c r="E21" s="32" t="str">
        <f ca="1">IF($B21&gt;0,VLOOKUP($B21,OFFSET(Pairings!$C$2,($A21-1)*gamesPerRound,0,gamesPerRound,3),3,FALSE),"")</f>
        <v/>
      </c>
      <c r="F21" s="32" t="str">
        <f t="shared" si="0"/>
        <v/>
      </c>
      <c r="G21" s="32" t="str">
        <f t="shared" si="1"/>
        <v/>
      </c>
      <c r="H21" s="99" t="str">
        <f ca="1">IF(OR(MOD(ROW(B21)-1,gamesPerRound)=1,B21="",ISNA(MATCH(B21,OFFSET($B$1,1+($A21-1)*gamesPerRound,0):B20,0))),"","duplicate result")</f>
        <v/>
      </c>
    </row>
    <row r="22" spans="1:8" x14ac:dyDescent="0.2">
      <c r="A22" s="32">
        <f>Pairings!B22</f>
        <v>1</v>
      </c>
      <c r="B22" s="45"/>
      <c r="C22" s="45"/>
      <c r="D22" s="32" t="str">
        <f ca="1">IF($B22&gt;0,VLOOKUP($B22,OFFSET(Pairings!$C$2,($A22-1)*gamesPerRound,0,gamesPerRound,3),2,FALSE),"")</f>
        <v/>
      </c>
      <c r="E22" s="32" t="str">
        <f ca="1">IF($B22&gt;0,VLOOKUP($B22,OFFSET(Pairings!$C$2,($A22-1)*gamesPerRound,0,gamesPerRound,3),3,FALSE),"")</f>
        <v/>
      </c>
      <c r="F22" s="32" t="str">
        <f t="shared" si="0"/>
        <v/>
      </c>
      <c r="G22" s="32" t="str">
        <f t="shared" si="1"/>
        <v/>
      </c>
      <c r="H22" s="99" t="str">
        <f ca="1">IF(OR(MOD(ROW(B22)-1,gamesPerRound)=1,B22="",ISNA(MATCH(B22,OFFSET($B$1,1+($A22-1)*gamesPerRound,0):B21,0))),"","duplicate result")</f>
        <v/>
      </c>
    </row>
    <row r="23" spans="1:8" x14ac:dyDescent="0.2">
      <c r="A23" s="32">
        <f>Pairings!B23</f>
        <v>1</v>
      </c>
      <c r="B23" s="45"/>
      <c r="C23" s="45"/>
      <c r="D23" s="32" t="str">
        <f ca="1">IF($B23&gt;0,VLOOKUP($B23,OFFSET(Pairings!$C$2,($A23-1)*gamesPerRound,0,gamesPerRound,3),2,FALSE),"")</f>
        <v/>
      </c>
      <c r="E23" s="32" t="str">
        <f ca="1">IF($B23&gt;0,VLOOKUP($B23,OFFSET(Pairings!$C$2,($A23-1)*gamesPerRound,0,gamesPerRound,3),3,FALSE),"")</f>
        <v/>
      </c>
      <c r="F23" s="32" t="str">
        <f t="shared" si="0"/>
        <v/>
      </c>
      <c r="G23" s="32" t="str">
        <f t="shared" si="1"/>
        <v/>
      </c>
      <c r="H23" s="99" t="str">
        <f ca="1">IF(OR(MOD(ROW(B23)-1,gamesPerRound)=1,B23="",ISNA(MATCH(B23,OFFSET($B$1,1+($A23-1)*gamesPerRound,0):B22,0))),"","duplicate result")</f>
        <v/>
      </c>
    </row>
    <row r="24" spans="1:8" x14ac:dyDescent="0.2">
      <c r="A24" s="32">
        <f>Pairings!B24</f>
        <v>1</v>
      </c>
      <c r="B24" s="45"/>
      <c r="C24" s="45"/>
      <c r="D24" s="32" t="str">
        <f ca="1">IF($B24&gt;0,VLOOKUP($B24,OFFSET(Pairings!$C$2,($A24-1)*gamesPerRound,0,gamesPerRound,3),2,FALSE),"")</f>
        <v/>
      </c>
      <c r="E24" s="32" t="str">
        <f ca="1">IF($B24&gt;0,VLOOKUP($B24,OFFSET(Pairings!$C$2,($A24-1)*gamesPerRound,0,gamesPerRound,3),3,FALSE),"")</f>
        <v/>
      </c>
      <c r="F24" s="32" t="str">
        <f t="shared" si="0"/>
        <v/>
      </c>
      <c r="G24" s="32" t="str">
        <f t="shared" si="1"/>
        <v/>
      </c>
      <c r="H24" s="99" t="str">
        <f ca="1">IF(OR(MOD(ROW(B24)-1,gamesPerRound)=1,B24="",ISNA(MATCH(B24,OFFSET($B$1,1+($A24-1)*gamesPerRound,0):B23,0))),"","duplicate result")</f>
        <v/>
      </c>
    </row>
    <row r="25" spans="1:8" x14ac:dyDescent="0.2">
      <c r="A25" s="32">
        <f>Pairings!B25</f>
        <v>1</v>
      </c>
      <c r="B25" s="45"/>
      <c r="C25" s="45"/>
      <c r="D25" s="32" t="str">
        <f ca="1">IF($B25&gt;0,VLOOKUP($B25,OFFSET(Pairings!$C$2,($A25-1)*gamesPerRound,0,gamesPerRound,3),2,FALSE),"")</f>
        <v/>
      </c>
      <c r="E25" s="32" t="str">
        <f ca="1">IF($B25&gt;0,VLOOKUP($B25,OFFSET(Pairings!$C$2,($A25-1)*gamesPerRound,0,gamesPerRound,3),3,FALSE),"")</f>
        <v/>
      </c>
      <c r="F25" s="32" t="str">
        <f t="shared" si="0"/>
        <v/>
      </c>
      <c r="G25" s="32" t="str">
        <f t="shared" si="1"/>
        <v/>
      </c>
      <c r="H25" s="99" t="str">
        <f ca="1">IF(OR(MOD(ROW(B25)-1,gamesPerRound)=1,B25="",ISNA(MATCH(B25,OFFSET($B$1,1+($A25-1)*gamesPerRound,0):B24,0))),"","duplicate result")</f>
        <v/>
      </c>
    </row>
    <row r="26" spans="1:8" x14ac:dyDescent="0.2">
      <c r="A26" s="32">
        <f>Pairings!B26</f>
        <v>1</v>
      </c>
      <c r="B26" s="45"/>
      <c r="C26" s="45"/>
      <c r="D26" s="32" t="str">
        <f ca="1">IF($B26&gt;0,VLOOKUP($B26,OFFSET(Pairings!$C$2,($A26-1)*gamesPerRound,0,gamesPerRound,3),2,FALSE),"")</f>
        <v/>
      </c>
      <c r="E26" s="32" t="str">
        <f ca="1">IF($B26&gt;0,VLOOKUP($B26,OFFSET(Pairings!$C$2,($A26-1)*gamesPerRound,0,gamesPerRound,3),3,FALSE),"")</f>
        <v/>
      </c>
      <c r="F26" s="32" t="str">
        <f t="shared" si="0"/>
        <v/>
      </c>
      <c r="G26" s="32" t="str">
        <f t="shared" si="1"/>
        <v/>
      </c>
      <c r="H26" s="99" t="str">
        <f ca="1">IF(OR(MOD(ROW(B26)-1,gamesPerRound)=1,B26="",ISNA(MATCH(B26,OFFSET($B$1,1+($A26-1)*gamesPerRound,0):B25,0))),"","duplicate result")</f>
        <v/>
      </c>
    </row>
    <row r="27" spans="1:8" x14ac:dyDescent="0.2">
      <c r="A27" s="32">
        <f>Pairings!B27</f>
        <v>1</v>
      </c>
      <c r="B27" s="45"/>
      <c r="C27" s="45"/>
      <c r="D27" s="32" t="str">
        <f ca="1">IF($B27&gt;0,VLOOKUP($B27,OFFSET(Pairings!$C$2,($A27-1)*gamesPerRound,0,gamesPerRound,3),2,FALSE),"")</f>
        <v/>
      </c>
      <c r="E27" s="32" t="str">
        <f ca="1">IF($B27&gt;0,VLOOKUP($B27,OFFSET(Pairings!$C$2,($A27-1)*gamesPerRound,0,gamesPerRound,3),3,FALSE),"")</f>
        <v/>
      </c>
      <c r="F27" s="32" t="str">
        <f t="shared" si="0"/>
        <v/>
      </c>
      <c r="G27" s="32" t="str">
        <f t="shared" si="1"/>
        <v/>
      </c>
      <c r="H27" s="99" t="str">
        <f ca="1">IF(OR(MOD(ROW(B27)-1,gamesPerRound)=1,B27="",ISNA(MATCH(B27,OFFSET($B$1,1+($A27-1)*gamesPerRound,0):B26,0))),"","duplicate result")</f>
        <v/>
      </c>
    </row>
    <row r="28" spans="1:8" x14ac:dyDescent="0.2">
      <c r="A28" s="32">
        <f>Pairings!B28</f>
        <v>1</v>
      </c>
      <c r="B28" s="45"/>
      <c r="C28" s="45"/>
      <c r="D28" s="32" t="str">
        <f ca="1">IF($B28&gt;0,VLOOKUP($B28,OFFSET(Pairings!$C$2,($A28-1)*gamesPerRound,0,gamesPerRound,3),2,FALSE),"")</f>
        <v/>
      </c>
      <c r="E28" s="32" t="str">
        <f ca="1">IF($B28&gt;0,VLOOKUP($B28,OFFSET(Pairings!$C$2,($A28-1)*gamesPerRound,0,gamesPerRound,3),3,FALSE),"")</f>
        <v/>
      </c>
      <c r="F28" s="32" t="str">
        <f t="shared" si="0"/>
        <v/>
      </c>
      <c r="G28" s="32" t="str">
        <f t="shared" si="1"/>
        <v/>
      </c>
      <c r="H28" s="99" t="str">
        <f ca="1">IF(OR(MOD(ROW(B28)-1,gamesPerRound)=1,B28="",ISNA(MATCH(B28,OFFSET($B$1,1+($A28-1)*gamesPerRound,0):B27,0))),"","duplicate result")</f>
        <v/>
      </c>
    </row>
    <row r="29" spans="1:8" x14ac:dyDescent="0.2">
      <c r="A29" s="32">
        <f>Pairings!B29</f>
        <v>1</v>
      </c>
      <c r="B29" s="45"/>
      <c r="C29" s="45"/>
      <c r="D29" s="32" t="str">
        <f ca="1">IF($B29&gt;0,VLOOKUP($B29,OFFSET(Pairings!$C$2,($A29-1)*gamesPerRound,0,gamesPerRound,3),2,FALSE),"")</f>
        <v/>
      </c>
      <c r="E29" s="32" t="str">
        <f ca="1">IF($B29&gt;0,VLOOKUP($B29,OFFSET(Pairings!$C$2,($A29-1)*gamesPerRound,0,gamesPerRound,3),3,FALSE),"")</f>
        <v/>
      </c>
      <c r="F29" s="32" t="str">
        <f t="shared" si="0"/>
        <v/>
      </c>
      <c r="G29" s="32" t="str">
        <f t="shared" si="1"/>
        <v/>
      </c>
      <c r="H29" s="99" t="str">
        <f ca="1">IF(OR(MOD(ROW(B29)-1,gamesPerRound)=1,B29="",ISNA(MATCH(B29,OFFSET($B$1,1+($A29-1)*gamesPerRound,0):B28,0))),"","duplicate result")</f>
        <v/>
      </c>
    </row>
    <row r="30" spans="1:8" x14ac:dyDescent="0.2">
      <c r="A30" s="32">
        <f>Pairings!B30</f>
        <v>1</v>
      </c>
      <c r="B30" s="45"/>
      <c r="C30" s="45"/>
      <c r="D30" s="32" t="str">
        <f ca="1">IF($B30&gt;0,VLOOKUP($B30,OFFSET(Pairings!$C$2,($A30-1)*gamesPerRound,0,gamesPerRound,3),2,FALSE),"")</f>
        <v/>
      </c>
      <c r="E30" s="32" t="str">
        <f ca="1">IF($B30&gt;0,VLOOKUP($B30,OFFSET(Pairings!$C$2,($A30-1)*gamesPerRound,0,gamesPerRound,3),3,FALSE),"")</f>
        <v/>
      </c>
      <c r="F30" s="32" t="str">
        <f t="shared" si="0"/>
        <v/>
      </c>
      <c r="G30" s="32" t="str">
        <f t="shared" si="1"/>
        <v/>
      </c>
      <c r="H30" s="99" t="str">
        <f ca="1">IF(OR(MOD(ROW(B30)-1,gamesPerRound)=1,B30="",ISNA(MATCH(B30,OFFSET($B$1,1+($A30-1)*gamesPerRound,0):B29,0))),"","duplicate result")</f>
        <v/>
      </c>
    </row>
    <row r="31" spans="1:8" x14ac:dyDescent="0.2">
      <c r="A31" s="32">
        <f>Pairings!B31</f>
        <v>1</v>
      </c>
      <c r="B31" s="45"/>
      <c r="C31" s="45"/>
      <c r="D31" s="32" t="str">
        <f ca="1">IF($B31&gt;0,VLOOKUP($B31,OFFSET(Pairings!$C$2,($A31-1)*gamesPerRound,0,gamesPerRound,3),2,FALSE),"")</f>
        <v/>
      </c>
      <c r="E31" s="32" t="str">
        <f ca="1">IF($B31&gt;0,VLOOKUP($B31,OFFSET(Pairings!$C$2,($A31-1)*gamesPerRound,0,gamesPerRound,3),3,FALSE),"")</f>
        <v/>
      </c>
      <c r="F31" s="32" t="str">
        <f t="shared" si="0"/>
        <v/>
      </c>
      <c r="G31" s="32" t="str">
        <f t="shared" si="1"/>
        <v/>
      </c>
      <c r="H31" s="99" t="str">
        <f ca="1">IF(OR(MOD(ROW(B31)-1,gamesPerRound)=1,B31="",ISNA(MATCH(B31,OFFSET($B$1,1+($A31-1)*gamesPerRound,0):B30,0))),"","duplicate result")</f>
        <v/>
      </c>
    </row>
    <row r="32" spans="1:8" x14ac:dyDescent="0.2">
      <c r="A32" s="32">
        <f>Pairings!B32</f>
        <v>1</v>
      </c>
      <c r="B32" s="45"/>
      <c r="C32" s="45"/>
      <c r="D32" s="32" t="str">
        <f ca="1">IF($B32&gt;0,VLOOKUP($B32,OFFSET(Pairings!$C$2,($A32-1)*gamesPerRound,0,gamesPerRound,3),2,FALSE),"")</f>
        <v/>
      </c>
      <c r="E32" s="32" t="str">
        <f ca="1">IF($B32&gt;0,VLOOKUP($B32,OFFSET(Pairings!$C$2,($A32-1)*gamesPerRound,0,gamesPerRound,3),3,FALSE),"")</f>
        <v/>
      </c>
      <c r="F32" s="32" t="str">
        <f t="shared" si="0"/>
        <v/>
      </c>
      <c r="G32" s="32" t="str">
        <f t="shared" si="1"/>
        <v/>
      </c>
      <c r="H32" s="99" t="str">
        <f ca="1">IF(OR(MOD(ROW(B32)-1,gamesPerRound)=1,B32="",ISNA(MATCH(B32,OFFSET($B$1,1+($A32-1)*gamesPerRound,0):B31,0))),"","duplicate result")</f>
        <v/>
      </c>
    </row>
    <row r="33" spans="1:8" x14ac:dyDescent="0.2">
      <c r="A33" s="32">
        <f>Pairings!B33</f>
        <v>1</v>
      </c>
      <c r="B33" s="45"/>
      <c r="C33" s="45"/>
      <c r="D33" s="32" t="str">
        <f ca="1">IF($B33&gt;0,VLOOKUP($B33,OFFSET(Pairings!$C$2,($A33-1)*gamesPerRound,0,gamesPerRound,3),2,FALSE),"")</f>
        <v/>
      </c>
      <c r="E33" s="32" t="str">
        <f ca="1">IF($B33&gt;0,VLOOKUP($B33,OFFSET(Pairings!$C$2,($A33-1)*gamesPerRound,0,gamesPerRound,3),3,FALSE),"")</f>
        <v/>
      </c>
      <c r="F33" s="32" t="str">
        <f t="shared" si="0"/>
        <v/>
      </c>
      <c r="G33" s="32" t="str">
        <f t="shared" si="1"/>
        <v/>
      </c>
      <c r="H33" s="99" t="str">
        <f ca="1">IF(OR(MOD(ROW(B33)-1,gamesPerRound)=1,B33="",ISNA(MATCH(B33,OFFSET($B$1,1+($A33-1)*gamesPerRound,0):B32,0))),"","duplicate result")</f>
        <v/>
      </c>
    </row>
    <row r="34" spans="1:8" x14ac:dyDescent="0.2">
      <c r="A34" s="32">
        <f>Pairings!B34</f>
        <v>1</v>
      </c>
      <c r="B34" s="45"/>
      <c r="C34" s="45"/>
      <c r="D34" s="32" t="str">
        <f ca="1">IF($B34&gt;0,VLOOKUP($B34,OFFSET(Pairings!$C$2,($A34-1)*gamesPerRound,0,gamesPerRound,3),2,FALSE),"")</f>
        <v/>
      </c>
      <c r="E34" s="32" t="str">
        <f ca="1">IF($B34&gt;0,VLOOKUP($B34,OFFSET(Pairings!$C$2,($A34-1)*gamesPerRound,0,gamesPerRound,3),3,FALSE),"")</f>
        <v/>
      </c>
      <c r="F34" s="32" t="str">
        <f t="shared" si="0"/>
        <v/>
      </c>
      <c r="G34" s="32" t="str">
        <f t="shared" si="1"/>
        <v/>
      </c>
      <c r="H34" s="99" t="str">
        <f ca="1">IF(OR(MOD(ROW(B34)-1,gamesPerRound)=1,B34="",ISNA(MATCH(B34,OFFSET($B$1,1+($A34-1)*gamesPerRound,0):B33,0))),"","duplicate result")</f>
        <v/>
      </c>
    </row>
    <row r="35" spans="1:8" x14ac:dyDescent="0.2">
      <c r="A35" s="32">
        <f>Pairings!B35</f>
        <v>1</v>
      </c>
      <c r="B35" s="45"/>
      <c r="C35" s="45"/>
      <c r="D35" s="32" t="str">
        <f ca="1">IF($B35&gt;0,VLOOKUP($B35,OFFSET(Pairings!$C$2,($A35-1)*gamesPerRound,0,gamesPerRound,3),2,FALSE),"")</f>
        <v/>
      </c>
      <c r="E35" s="32" t="str">
        <f ca="1">IF($B35&gt;0,VLOOKUP($B35,OFFSET(Pairings!$C$2,($A35-1)*gamesPerRound,0,gamesPerRound,3),3,FALSE),"")</f>
        <v/>
      </c>
      <c r="F35" s="32" t="str">
        <f t="shared" si="0"/>
        <v/>
      </c>
      <c r="G35" s="32" t="str">
        <f t="shared" si="1"/>
        <v/>
      </c>
      <c r="H35" s="99" t="str">
        <f ca="1">IF(OR(MOD(ROW(B35)-1,gamesPerRound)=1,B35="",ISNA(MATCH(B35,OFFSET($B$1,1+($A35-1)*gamesPerRound,0):B34,0))),"","duplicate result")</f>
        <v/>
      </c>
    </row>
    <row r="36" spans="1:8" x14ac:dyDescent="0.2">
      <c r="A36" s="32">
        <f>Pairings!B36</f>
        <v>1</v>
      </c>
      <c r="B36" s="45"/>
      <c r="C36" s="45"/>
      <c r="D36" s="32" t="str">
        <f ca="1">IF($B36&gt;0,VLOOKUP($B36,OFFSET(Pairings!$C$2,($A36-1)*gamesPerRound,0,gamesPerRound,3),2,FALSE),"")</f>
        <v/>
      </c>
      <c r="E36" s="32" t="str">
        <f ca="1">IF($B36&gt;0,VLOOKUP($B36,OFFSET(Pairings!$C$2,($A36-1)*gamesPerRound,0,gamesPerRound,3),3,FALSE),"")</f>
        <v/>
      </c>
      <c r="F36" s="32" t="str">
        <f t="shared" si="0"/>
        <v/>
      </c>
      <c r="G36" s="32" t="str">
        <f t="shared" si="1"/>
        <v/>
      </c>
      <c r="H36" s="99" t="str">
        <f ca="1">IF(OR(MOD(ROW(B36)-1,gamesPerRound)=1,B36="",ISNA(MATCH(B36,OFFSET($B$1,1+($A36-1)*gamesPerRound,0):B35,0))),"","duplicate result")</f>
        <v/>
      </c>
    </row>
    <row r="37" spans="1:8" x14ac:dyDescent="0.2">
      <c r="A37" s="32">
        <f>Pairings!B37</f>
        <v>1</v>
      </c>
      <c r="B37" s="45"/>
      <c r="C37" s="45"/>
      <c r="D37" s="32" t="str">
        <f ca="1">IF($B37&gt;0,VLOOKUP($B37,OFFSET(Pairings!$C$2,($A37-1)*gamesPerRound,0,gamesPerRound,3),2,FALSE),"")</f>
        <v/>
      </c>
      <c r="E37" s="32" t="str">
        <f ca="1">IF($B37&gt;0,VLOOKUP($B37,OFFSET(Pairings!$C$2,($A37-1)*gamesPerRound,0,gamesPerRound,3),3,FALSE),"")</f>
        <v/>
      </c>
      <c r="F37" s="32" t="str">
        <f t="shared" si="0"/>
        <v/>
      </c>
      <c r="G37" s="32" t="str">
        <f t="shared" si="1"/>
        <v/>
      </c>
      <c r="H37" s="99" t="str">
        <f ca="1">IF(OR(MOD(ROW(B37)-1,gamesPerRound)=1,B37="",ISNA(MATCH(B37,OFFSET($B$1,1+($A37-1)*gamesPerRound,0):B36,0))),"","duplicate result")</f>
        <v/>
      </c>
    </row>
    <row r="38" spans="1:8" x14ac:dyDescent="0.2">
      <c r="A38" s="32">
        <f>Pairings!B38</f>
        <v>1</v>
      </c>
      <c r="B38" s="45"/>
      <c r="C38" s="45"/>
      <c r="D38" s="32" t="str">
        <f ca="1">IF($B38&gt;0,VLOOKUP($B38,OFFSET(Pairings!$C$2,($A38-1)*gamesPerRound,0,gamesPerRound,3),2,FALSE),"")</f>
        <v/>
      </c>
      <c r="E38" s="32" t="str">
        <f ca="1">IF($B38&gt;0,VLOOKUP($B38,OFFSET(Pairings!$C$2,($A38-1)*gamesPerRound,0,gamesPerRound,3),3,FALSE),"")</f>
        <v/>
      </c>
      <c r="F38" s="32" t="str">
        <f t="shared" si="0"/>
        <v/>
      </c>
      <c r="G38" s="32" t="str">
        <f t="shared" si="1"/>
        <v/>
      </c>
      <c r="H38" s="99" t="str">
        <f ca="1">IF(OR(MOD(ROW(B38)-1,gamesPerRound)=1,B38="",ISNA(MATCH(B38,OFFSET($B$1,1+($A38-1)*gamesPerRound,0):B37,0))),"","duplicate result")</f>
        <v/>
      </c>
    </row>
    <row r="39" spans="1:8" x14ac:dyDescent="0.2">
      <c r="A39" s="32">
        <f>Pairings!B39</f>
        <v>1</v>
      </c>
      <c r="B39" s="45"/>
      <c r="C39" s="45"/>
      <c r="D39" s="32" t="str">
        <f ca="1">IF($B39&gt;0,VLOOKUP($B39,OFFSET(Pairings!$C$2,($A39-1)*gamesPerRound,0,gamesPerRound,3),2,FALSE),"")</f>
        <v/>
      </c>
      <c r="E39" s="32" t="str">
        <f ca="1">IF($B39&gt;0,VLOOKUP($B39,OFFSET(Pairings!$C$2,($A39-1)*gamesPerRound,0,gamesPerRound,3),3,FALSE),"")</f>
        <v/>
      </c>
      <c r="F39" s="32" t="str">
        <f t="shared" si="0"/>
        <v/>
      </c>
      <c r="G39" s="32" t="str">
        <f t="shared" si="1"/>
        <v/>
      </c>
      <c r="H39" s="99" t="str">
        <f ca="1">IF(OR(MOD(ROW(B39)-1,gamesPerRound)=1,B39="",ISNA(MATCH(B39,OFFSET($B$1,1+($A39-1)*gamesPerRound,0):B38,0))),"","duplicate result")</f>
        <v/>
      </c>
    </row>
    <row r="40" spans="1:8" x14ac:dyDescent="0.2">
      <c r="A40" s="32">
        <f>Pairings!B40</f>
        <v>1</v>
      </c>
      <c r="B40" s="45"/>
      <c r="C40" s="45"/>
      <c r="D40" s="32" t="str">
        <f ca="1">IF($B40&gt;0,VLOOKUP($B40,OFFSET(Pairings!$C$2,($A40-1)*gamesPerRound,0,gamesPerRound,3),2,FALSE),"")</f>
        <v/>
      </c>
      <c r="E40" s="32" t="str">
        <f ca="1">IF($B40&gt;0,VLOOKUP($B40,OFFSET(Pairings!$C$2,($A40-1)*gamesPerRound,0,gamesPerRound,3),3,FALSE),"")</f>
        <v/>
      </c>
      <c r="F40" s="32" t="str">
        <f t="shared" si="0"/>
        <v/>
      </c>
      <c r="G40" s="32" t="str">
        <f t="shared" si="1"/>
        <v/>
      </c>
      <c r="H40" s="99" t="str">
        <f ca="1">IF(OR(MOD(ROW(B40)-1,gamesPerRound)=1,B40="",ISNA(MATCH(B40,OFFSET($B$1,1+($A40-1)*gamesPerRound,0):B39,0))),"","duplicate result")</f>
        <v/>
      </c>
    </row>
    <row r="41" spans="1:8" x14ac:dyDescent="0.2">
      <c r="A41" s="32">
        <f>Pairings!B41</f>
        <v>1</v>
      </c>
      <c r="B41" s="45"/>
      <c r="C41" s="45"/>
      <c r="D41" s="32" t="str">
        <f ca="1">IF($B41&gt;0,VLOOKUP($B41,OFFSET(Pairings!$C$2,($A41-1)*gamesPerRound,0,gamesPerRound,3),2,FALSE),"")</f>
        <v/>
      </c>
      <c r="E41" s="32" t="str">
        <f ca="1">IF($B41&gt;0,VLOOKUP($B41,OFFSET(Pairings!$C$2,($A41-1)*gamesPerRound,0,gamesPerRound,3),3,FALSE),"")</f>
        <v/>
      </c>
      <c r="F41" s="32" t="str">
        <f t="shared" si="0"/>
        <v/>
      </c>
      <c r="G41" s="32" t="str">
        <f t="shared" si="1"/>
        <v/>
      </c>
      <c r="H41" s="99" t="str">
        <f ca="1">IF(OR(MOD(ROW(B41)-1,gamesPerRound)=1,B41="",ISNA(MATCH(B41,OFFSET($B$1,1+($A41-1)*gamesPerRound,0):B40,0))),"","duplicate result")</f>
        <v/>
      </c>
    </row>
    <row r="42" spans="1:8" x14ac:dyDescent="0.2">
      <c r="A42" s="32">
        <f>Pairings!B42</f>
        <v>1</v>
      </c>
      <c r="B42" s="45"/>
      <c r="C42" s="45"/>
      <c r="D42" s="32" t="str">
        <f ca="1">IF($B42&gt;0,VLOOKUP($B42,OFFSET(Pairings!$C$2,($A42-1)*gamesPerRound,0,gamesPerRound,3),2,FALSE),"")</f>
        <v/>
      </c>
      <c r="E42" s="32" t="str">
        <f ca="1">IF($B42&gt;0,VLOOKUP($B42,OFFSET(Pairings!$C$2,($A42-1)*gamesPerRound,0,gamesPerRound,3),3,FALSE),"")</f>
        <v/>
      </c>
      <c r="F42" s="32" t="str">
        <f t="shared" si="0"/>
        <v/>
      </c>
      <c r="G42" s="32" t="str">
        <f t="shared" si="1"/>
        <v/>
      </c>
      <c r="H42" s="99" t="str">
        <f ca="1">IF(OR(MOD(ROW(B42)-1,gamesPerRound)=1,B42="",ISNA(MATCH(B42,OFFSET($B$1,1+($A42-1)*gamesPerRound,0):B41,0))),"","duplicate result")</f>
        <v/>
      </c>
    </row>
    <row r="43" spans="1:8" x14ac:dyDescent="0.2">
      <c r="A43" s="32">
        <f>Pairings!B43</f>
        <v>1</v>
      </c>
      <c r="B43" s="45"/>
      <c r="C43" s="45"/>
      <c r="D43" s="32" t="str">
        <f ca="1">IF($B43&gt;0,VLOOKUP($B43,OFFSET(Pairings!$C$2,($A43-1)*gamesPerRound,0,gamesPerRound,3),2,FALSE),"")</f>
        <v/>
      </c>
      <c r="E43" s="32" t="str">
        <f ca="1">IF($B43&gt;0,VLOOKUP($B43,OFFSET(Pairings!$C$2,($A43-1)*gamesPerRound,0,gamesPerRound,3),3,FALSE),"")</f>
        <v/>
      </c>
      <c r="F43" s="32" t="str">
        <f t="shared" si="0"/>
        <v/>
      </c>
      <c r="G43" s="32" t="str">
        <f t="shared" si="1"/>
        <v/>
      </c>
      <c r="H43" s="99" t="str">
        <f ca="1">IF(OR(MOD(ROW(B43)-1,gamesPerRound)=1,B43="",ISNA(MATCH(B43,OFFSET($B$1,1+($A43-1)*gamesPerRound,0):B42,0))),"","duplicate result")</f>
        <v/>
      </c>
    </row>
    <row r="44" spans="1:8" x14ac:dyDescent="0.2">
      <c r="A44" s="32">
        <f>Pairings!B44</f>
        <v>1</v>
      </c>
      <c r="B44" s="45"/>
      <c r="C44" s="45"/>
      <c r="D44" s="32" t="str">
        <f ca="1">IF($B44&gt;0,VLOOKUP($B44,OFFSET(Pairings!$C$2,($A44-1)*gamesPerRound,0,gamesPerRound,3),2,FALSE),"")</f>
        <v/>
      </c>
      <c r="E44" s="32" t="str">
        <f ca="1">IF($B44&gt;0,VLOOKUP($B44,OFFSET(Pairings!$C$2,($A44-1)*gamesPerRound,0,gamesPerRound,3),3,FALSE),"")</f>
        <v/>
      </c>
      <c r="F44" s="32" t="str">
        <f t="shared" si="0"/>
        <v/>
      </c>
      <c r="G44" s="32" t="str">
        <f t="shared" si="1"/>
        <v/>
      </c>
      <c r="H44" s="99" t="str">
        <f ca="1">IF(OR(MOD(ROW(B44)-1,gamesPerRound)=1,B44="",ISNA(MATCH(B44,OFFSET($B$1,1+($A44-1)*gamesPerRound,0):B43,0))),"","duplicate result")</f>
        <v/>
      </c>
    </row>
    <row r="45" spans="1:8" x14ac:dyDescent="0.2">
      <c r="A45" s="32">
        <f>Pairings!B45</f>
        <v>1</v>
      </c>
      <c r="B45" s="45"/>
      <c r="C45" s="45"/>
      <c r="D45" s="32" t="str">
        <f ca="1">IF($B45&gt;0,VLOOKUP($B45,OFFSET(Pairings!$C$2,($A45-1)*gamesPerRound,0,gamesPerRound,3),2,FALSE),"")</f>
        <v/>
      </c>
      <c r="E45" s="32" t="str">
        <f ca="1">IF($B45&gt;0,VLOOKUP($B45,OFFSET(Pairings!$C$2,($A45-1)*gamesPerRound,0,gamesPerRound,3),3,FALSE),"")</f>
        <v/>
      </c>
      <c r="F45" s="32" t="str">
        <f t="shared" si="0"/>
        <v/>
      </c>
      <c r="G45" s="32" t="str">
        <f t="shared" si="1"/>
        <v/>
      </c>
      <c r="H45" s="99" t="str">
        <f ca="1">IF(OR(MOD(ROW(B45)-1,gamesPerRound)=1,B45="",ISNA(MATCH(B45,OFFSET($B$1,1+($A45-1)*gamesPerRound,0):B44,0))),"","duplicate result")</f>
        <v/>
      </c>
    </row>
    <row r="46" spans="1:8" x14ac:dyDescent="0.2">
      <c r="A46" s="32">
        <f>Pairings!B46</f>
        <v>1</v>
      </c>
      <c r="B46" s="45"/>
      <c r="C46" s="45"/>
      <c r="D46" s="32" t="str">
        <f ca="1">IF($B46&gt;0,VLOOKUP($B46,OFFSET(Pairings!$C$2,($A46-1)*gamesPerRound,0,gamesPerRound,3),2,FALSE),"")</f>
        <v/>
      </c>
      <c r="E46" s="32" t="str">
        <f ca="1">IF($B46&gt;0,VLOOKUP($B46,OFFSET(Pairings!$C$2,($A46-1)*gamesPerRound,0,gamesPerRound,3),3,FALSE),"")</f>
        <v/>
      </c>
      <c r="F46" s="32" t="str">
        <f t="shared" si="0"/>
        <v/>
      </c>
      <c r="G46" s="32" t="str">
        <f t="shared" si="1"/>
        <v/>
      </c>
      <c r="H46" s="99" t="str">
        <f ca="1">IF(OR(MOD(ROW(B46)-1,gamesPerRound)=1,B46="",ISNA(MATCH(B46,OFFSET($B$1,1+($A46-1)*gamesPerRound,0):B45,0))),"","duplicate result")</f>
        <v/>
      </c>
    </row>
    <row r="47" spans="1:8" x14ac:dyDescent="0.2">
      <c r="A47" s="32">
        <f>Pairings!B47</f>
        <v>1</v>
      </c>
      <c r="B47" s="45"/>
      <c r="C47" s="45"/>
      <c r="D47" s="32" t="str">
        <f ca="1">IF($B47&gt;0,VLOOKUP($B47,OFFSET(Pairings!$C$2,($A47-1)*gamesPerRound,0,gamesPerRound,3),2,FALSE),"")</f>
        <v/>
      </c>
      <c r="E47" s="32" t="str">
        <f ca="1">IF($B47&gt;0,VLOOKUP($B47,OFFSET(Pairings!$C$2,($A47-1)*gamesPerRound,0,gamesPerRound,3),3,FALSE),"")</f>
        <v/>
      </c>
      <c r="F47" s="32" t="str">
        <f t="shared" si="0"/>
        <v/>
      </c>
      <c r="G47" s="32" t="str">
        <f t="shared" si="1"/>
        <v/>
      </c>
      <c r="H47" s="99" t="str">
        <f ca="1">IF(OR(MOD(ROW(B47)-1,gamesPerRound)=1,B47="",ISNA(MATCH(B47,OFFSET($B$1,1+($A47-1)*gamesPerRound,0):B46,0))),"","duplicate result")</f>
        <v/>
      </c>
    </row>
    <row r="48" spans="1:8" x14ac:dyDescent="0.2">
      <c r="A48" s="32">
        <f>Pairings!B48</f>
        <v>1</v>
      </c>
      <c r="B48" s="45"/>
      <c r="C48" s="45"/>
      <c r="D48" s="32" t="str">
        <f ca="1">IF($B48&gt;0,VLOOKUP($B48,OFFSET(Pairings!$C$2,($A48-1)*gamesPerRound,0,gamesPerRound,3),2,FALSE),"")</f>
        <v/>
      </c>
      <c r="E48" s="32" t="str">
        <f ca="1">IF($B48&gt;0,VLOOKUP($B48,OFFSET(Pairings!$C$2,($A48-1)*gamesPerRound,0,gamesPerRound,3),3,FALSE),"")</f>
        <v/>
      </c>
      <c r="F48" s="32" t="str">
        <f t="shared" si="0"/>
        <v/>
      </c>
      <c r="G48" s="32" t="str">
        <f t="shared" si="1"/>
        <v/>
      </c>
      <c r="H48" s="99" t="str">
        <f ca="1">IF(OR(MOD(ROW(B48)-1,gamesPerRound)=1,B48="",ISNA(MATCH(B48,OFFSET($B$1,1+($A48-1)*gamesPerRound,0):B47,0))),"","duplicate result")</f>
        <v/>
      </c>
    </row>
    <row r="49" spans="1:8" x14ac:dyDescent="0.2">
      <c r="A49" s="32">
        <f>Pairings!B49</f>
        <v>1</v>
      </c>
      <c r="B49" s="45"/>
      <c r="C49" s="45"/>
      <c r="D49" s="32" t="str">
        <f ca="1">IF($B49&gt;0,VLOOKUP($B49,OFFSET(Pairings!$C$2,($A49-1)*gamesPerRound,0,gamesPerRound,3),2,FALSE),"")</f>
        <v/>
      </c>
      <c r="E49" s="32" t="str">
        <f ca="1">IF($B49&gt;0,VLOOKUP($B49,OFFSET(Pairings!$C$2,($A49-1)*gamesPerRound,0,gamesPerRound,3),3,FALSE),"")</f>
        <v/>
      </c>
      <c r="F49" s="32" t="str">
        <f t="shared" si="0"/>
        <v/>
      </c>
      <c r="G49" s="32" t="str">
        <f t="shared" si="1"/>
        <v/>
      </c>
      <c r="H49" s="99" t="str">
        <f ca="1">IF(OR(MOD(ROW(B49)-1,gamesPerRound)=1,B49="",ISNA(MATCH(B49,OFFSET($B$1,1+($A49-1)*gamesPerRound,0):B48,0))),"","duplicate result")</f>
        <v/>
      </c>
    </row>
    <row r="50" spans="1:8" x14ac:dyDescent="0.2">
      <c r="A50" s="32">
        <f>Pairings!B50</f>
        <v>2</v>
      </c>
      <c r="B50" s="45"/>
      <c r="C50" s="45"/>
      <c r="D50" s="32" t="str">
        <f ca="1">IF($B50&gt;0,VLOOKUP($B50,OFFSET(Pairings!$C$2,($A50-1)*gamesPerRound,0,gamesPerRound,3),2,FALSE),"")</f>
        <v/>
      </c>
      <c r="E50" s="32" t="str">
        <f ca="1">IF($B50&gt;0,VLOOKUP($B50,OFFSET(Pairings!$C$2,($A50-1)*gamesPerRound,0,gamesPerRound,3),3,FALSE),"")</f>
        <v/>
      </c>
      <c r="F50" s="32" t="str">
        <f t="shared" si="0"/>
        <v/>
      </c>
      <c r="G50" s="32" t="str">
        <f t="shared" si="1"/>
        <v/>
      </c>
      <c r="H50" s="99" t="str">
        <f ca="1">IF(OR(MOD(ROW(B50)-1,gamesPerRound)=1,B50="",ISNA(MATCH(B50,OFFSET($B$1,1+($A50-1)*gamesPerRound,0):B49,0))),"","duplicate result")</f>
        <v/>
      </c>
    </row>
    <row r="51" spans="1:8" x14ac:dyDescent="0.2">
      <c r="A51" s="32">
        <f>Pairings!B51</f>
        <v>2</v>
      </c>
      <c r="B51" s="45"/>
      <c r="C51" s="45"/>
      <c r="D51" s="32" t="str">
        <f ca="1">IF($B51&gt;0,VLOOKUP($B51,OFFSET(Pairings!$C$2,($A51-1)*gamesPerRound,0,gamesPerRound,3),2,FALSE),"")</f>
        <v/>
      </c>
      <c r="E51" s="32" t="str">
        <f ca="1">IF($B51&gt;0,VLOOKUP($B51,OFFSET(Pairings!$C$2,($A51-1)*gamesPerRound,0,gamesPerRound,3),3,FALSE),"")</f>
        <v/>
      </c>
      <c r="F51" s="32" t="str">
        <f t="shared" si="0"/>
        <v/>
      </c>
      <c r="G51" s="32" t="str">
        <f t="shared" si="1"/>
        <v/>
      </c>
      <c r="H51" s="99" t="str">
        <f ca="1">IF(OR(MOD(ROW(B51)-1,gamesPerRound)=1,B51="",ISNA(MATCH(B51,OFFSET($B$1,1+($A51-1)*gamesPerRound,0):B50,0))),"","duplicate result")</f>
        <v/>
      </c>
    </row>
    <row r="52" spans="1:8" x14ac:dyDescent="0.2">
      <c r="A52" s="32">
        <f>Pairings!B52</f>
        <v>2</v>
      </c>
      <c r="B52" s="45"/>
      <c r="C52" s="45"/>
      <c r="D52" s="32" t="str">
        <f ca="1">IF($B52&gt;0,VLOOKUP($B52,OFFSET(Pairings!$C$2,($A52-1)*gamesPerRound,0,gamesPerRound,3),2,FALSE),"")</f>
        <v/>
      </c>
      <c r="E52" s="32" t="str">
        <f ca="1">IF($B52&gt;0,VLOOKUP($B52,OFFSET(Pairings!$C$2,($A52-1)*gamesPerRound,0,gamesPerRound,3),3,FALSE),"")</f>
        <v/>
      </c>
      <c r="F52" s="32" t="str">
        <f t="shared" si="0"/>
        <v/>
      </c>
      <c r="G52" s="32" t="str">
        <f t="shared" si="1"/>
        <v/>
      </c>
      <c r="H52" s="99" t="str">
        <f ca="1">IF(OR(MOD(ROW(B52)-1,gamesPerRound)=1,B52="",ISNA(MATCH(B52,OFFSET($B$1,1+($A52-1)*gamesPerRound,0):B51,0))),"","duplicate result")</f>
        <v/>
      </c>
    </row>
    <row r="53" spans="1:8" x14ac:dyDescent="0.2">
      <c r="A53" s="32">
        <f>Pairings!B53</f>
        <v>2</v>
      </c>
      <c r="B53" s="45"/>
      <c r="C53" s="45"/>
      <c r="D53" s="32" t="str">
        <f ca="1">IF($B53&gt;0,VLOOKUP($B53,OFFSET(Pairings!$C$2,($A53-1)*gamesPerRound,0,gamesPerRound,3),2,FALSE),"")</f>
        <v/>
      </c>
      <c r="E53" s="32" t="str">
        <f ca="1">IF($B53&gt;0,VLOOKUP($B53,OFFSET(Pairings!$C$2,($A53-1)*gamesPerRound,0,gamesPerRound,3),3,FALSE),"")</f>
        <v/>
      </c>
      <c r="F53" s="32" t="str">
        <f t="shared" si="0"/>
        <v/>
      </c>
      <c r="G53" s="32" t="str">
        <f t="shared" si="1"/>
        <v/>
      </c>
      <c r="H53" s="99" t="str">
        <f ca="1">IF(OR(MOD(ROW(B53)-1,gamesPerRound)=1,B53="",ISNA(MATCH(B53,OFFSET($B$1,1+($A53-1)*gamesPerRound,0):B52,0))),"","duplicate result")</f>
        <v/>
      </c>
    </row>
    <row r="54" spans="1:8" x14ac:dyDescent="0.2">
      <c r="A54" s="32">
        <f>Pairings!B54</f>
        <v>2</v>
      </c>
      <c r="B54" s="45"/>
      <c r="C54" s="45"/>
      <c r="D54" s="32" t="str">
        <f ca="1">IF($B54&gt;0,VLOOKUP($B54,OFFSET(Pairings!$C$2,($A54-1)*gamesPerRound,0,gamesPerRound,3),2,FALSE),"")</f>
        <v/>
      </c>
      <c r="E54" s="32" t="str">
        <f ca="1">IF($B54&gt;0,VLOOKUP($B54,OFFSET(Pairings!$C$2,($A54-1)*gamesPerRound,0,gamesPerRound,3),3,FALSE),"")</f>
        <v/>
      </c>
      <c r="F54" s="32" t="str">
        <f t="shared" si="0"/>
        <v/>
      </c>
      <c r="G54" s="32" t="str">
        <f t="shared" si="1"/>
        <v/>
      </c>
      <c r="H54" s="99" t="str">
        <f ca="1">IF(OR(MOD(ROW(B54)-1,gamesPerRound)=1,B54="",ISNA(MATCH(B54,OFFSET($B$1,1+($A54-1)*gamesPerRound,0):B53,0))),"","duplicate result")</f>
        <v/>
      </c>
    </row>
    <row r="55" spans="1:8" x14ac:dyDescent="0.2">
      <c r="A55" s="32">
        <f>Pairings!B55</f>
        <v>2</v>
      </c>
      <c r="B55" s="45"/>
      <c r="C55" s="45"/>
      <c r="D55" s="32" t="str">
        <f ca="1">IF($B55&gt;0,VLOOKUP($B55,OFFSET(Pairings!$C$2,($A55-1)*gamesPerRound,0,gamesPerRound,3),2,FALSE),"")</f>
        <v/>
      </c>
      <c r="E55" s="32" t="str">
        <f ca="1">IF($B55&gt;0,VLOOKUP($B55,OFFSET(Pairings!$C$2,($A55-1)*gamesPerRound,0,gamesPerRound,3),3,FALSE),"")</f>
        <v/>
      </c>
      <c r="F55" s="32" t="str">
        <f t="shared" si="0"/>
        <v/>
      </c>
      <c r="G55" s="32" t="str">
        <f t="shared" si="1"/>
        <v/>
      </c>
      <c r="H55" s="99" t="str">
        <f ca="1">IF(OR(MOD(ROW(B55)-1,gamesPerRound)=1,B55="",ISNA(MATCH(B55,OFFSET($B$1,1+($A55-1)*gamesPerRound,0):B54,0))),"","duplicate result")</f>
        <v/>
      </c>
    </row>
    <row r="56" spans="1:8" x14ac:dyDescent="0.2">
      <c r="A56" s="32">
        <f>Pairings!B56</f>
        <v>2</v>
      </c>
      <c r="B56" s="45"/>
      <c r="C56" s="45"/>
      <c r="D56" s="32" t="str">
        <f ca="1">IF($B56&gt;0,VLOOKUP($B56,OFFSET(Pairings!$C$2,($A56-1)*gamesPerRound,0,gamesPerRound,3),2,FALSE),"")</f>
        <v/>
      </c>
      <c r="E56" s="32" t="str">
        <f ca="1">IF($B56&gt;0,VLOOKUP($B56,OFFSET(Pairings!$C$2,($A56-1)*gamesPerRound,0,gamesPerRound,3),3,FALSE),"")</f>
        <v/>
      </c>
      <c r="F56" s="32" t="str">
        <f t="shared" si="0"/>
        <v/>
      </c>
      <c r="G56" s="32" t="str">
        <f t="shared" si="1"/>
        <v/>
      </c>
      <c r="H56" s="99" t="str">
        <f ca="1">IF(OR(MOD(ROW(B56)-1,gamesPerRound)=1,B56="",ISNA(MATCH(B56,OFFSET($B$1,1+($A56-1)*gamesPerRound,0):B55,0))),"","duplicate result")</f>
        <v/>
      </c>
    </row>
    <row r="57" spans="1:8" x14ac:dyDescent="0.2">
      <c r="A57" s="32">
        <f>Pairings!B57</f>
        <v>2</v>
      </c>
      <c r="B57" s="45"/>
      <c r="C57" s="45"/>
      <c r="D57" s="32" t="str">
        <f ca="1">IF($B57&gt;0,VLOOKUP($B57,OFFSET(Pairings!$C$2,($A57-1)*gamesPerRound,0,gamesPerRound,3),2,FALSE),"")</f>
        <v/>
      </c>
      <c r="E57" s="32" t="str">
        <f ca="1">IF($B57&gt;0,VLOOKUP($B57,OFFSET(Pairings!$C$2,($A57-1)*gamesPerRound,0,gamesPerRound,3),3,FALSE),"")</f>
        <v/>
      </c>
      <c r="F57" s="32" t="str">
        <f t="shared" si="0"/>
        <v/>
      </c>
      <c r="G57" s="32" t="str">
        <f t="shared" si="1"/>
        <v/>
      </c>
      <c r="H57" s="99" t="str">
        <f ca="1">IF(OR(MOD(ROW(B57)-1,gamesPerRound)=1,B57="",ISNA(MATCH(B57,OFFSET($B$1,1+($A57-1)*gamesPerRound,0):B56,0))),"","duplicate result")</f>
        <v/>
      </c>
    </row>
    <row r="58" spans="1:8" x14ac:dyDescent="0.2">
      <c r="A58" s="32">
        <f>Pairings!B58</f>
        <v>2</v>
      </c>
      <c r="B58" s="45"/>
      <c r="C58" s="45"/>
      <c r="D58" s="32" t="str">
        <f ca="1">IF($B58&gt;0,VLOOKUP($B58,OFFSET(Pairings!$C$2,($A58-1)*gamesPerRound,0,gamesPerRound,3),2,FALSE),"")</f>
        <v/>
      </c>
      <c r="E58" s="32" t="str">
        <f ca="1">IF($B58&gt;0,VLOOKUP($B58,OFFSET(Pairings!$C$2,($A58-1)*gamesPerRound,0,gamesPerRound,3),3,FALSE),"")</f>
        <v/>
      </c>
      <c r="F58" s="32" t="str">
        <f t="shared" si="0"/>
        <v/>
      </c>
      <c r="G58" s="32" t="str">
        <f t="shared" si="1"/>
        <v/>
      </c>
      <c r="H58" s="99" t="str">
        <f ca="1">IF(OR(MOD(ROW(B58)-1,gamesPerRound)=1,B58="",ISNA(MATCH(B58,OFFSET($B$1,1+($A58-1)*gamesPerRound,0):B57,0))),"","duplicate result")</f>
        <v/>
      </c>
    </row>
    <row r="59" spans="1:8" x14ac:dyDescent="0.2">
      <c r="A59" s="32">
        <f>Pairings!B59</f>
        <v>2</v>
      </c>
      <c r="B59" s="45"/>
      <c r="C59" s="45"/>
      <c r="D59" s="32" t="str">
        <f ca="1">IF($B59&gt;0,VLOOKUP($B59,OFFSET(Pairings!$C$2,($A59-1)*gamesPerRound,0,gamesPerRound,3),2,FALSE),"")</f>
        <v/>
      </c>
      <c r="E59" s="32" t="str">
        <f ca="1">IF($B59&gt;0,VLOOKUP($B59,OFFSET(Pairings!$C$2,($A59-1)*gamesPerRound,0,gamesPerRound,3),3,FALSE),"")</f>
        <v/>
      </c>
      <c r="F59" s="32" t="str">
        <f t="shared" si="0"/>
        <v/>
      </c>
      <c r="G59" s="32" t="str">
        <f t="shared" si="1"/>
        <v/>
      </c>
      <c r="H59" s="99" t="str">
        <f ca="1">IF(OR(MOD(ROW(B59)-1,gamesPerRound)=1,B59="",ISNA(MATCH(B59,OFFSET($B$1,1+($A59-1)*gamesPerRound,0):B58,0))),"","duplicate result")</f>
        <v/>
      </c>
    </row>
    <row r="60" spans="1:8" x14ac:dyDescent="0.2">
      <c r="A60" s="32">
        <f>Pairings!B60</f>
        <v>2</v>
      </c>
      <c r="B60" s="45"/>
      <c r="C60" s="45"/>
      <c r="D60" s="32" t="str">
        <f ca="1">IF($B60&gt;0,VLOOKUP($B60,OFFSET(Pairings!$C$2,($A60-1)*gamesPerRound,0,gamesPerRound,3),2,FALSE),"")</f>
        <v/>
      </c>
      <c r="E60" s="32" t="str">
        <f ca="1">IF($B60&gt;0,VLOOKUP($B60,OFFSET(Pairings!$C$2,($A60-1)*gamesPerRound,0,gamesPerRound,3),3,FALSE),"")</f>
        <v/>
      </c>
      <c r="F60" s="32" t="str">
        <f t="shared" si="0"/>
        <v/>
      </c>
      <c r="G60" s="32" t="str">
        <f t="shared" si="1"/>
        <v/>
      </c>
      <c r="H60" s="99" t="str">
        <f ca="1">IF(OR(MOD(ROW(B60)-1,gamesPerRound)=1,B60="",ISNA(MATCH(B60,OFFSET($B$1,1+($A60-1)*gamesPerRound,0):B59,0))),"","duplicate result")</f>
        <v/>
      </c>
    </row>
    <row r="61" spans="1:8" x14ac:dyDescent="0.2">
      <c r="A61" s="32">
        <f>Pairings!B61</f>
        <v>2</v>
      </c>
      <c r="B61" s="45"/>
      <c r="C61" s="45"/>
      <c r="D61" s="32" t="str">
        <f ca="1">IF($B61&gt;0,VLOOKUP($B61,OFFSET(Pairings!$C$2,($A61-1)*gamesPerRound,0,gamesPerRound,3),2,FALSE),"")</f>
        <v/>
      </c>
      <c r="E61" s="32" t="str">
        <f ca="1">IF($B61&gt;0,VLOOKUP($B61,OFFSET(Pairings!$C$2,($A61-1)*gamesPerRound,0,gamesPerRound,3),3,FALSE),"")</f>
        <v/>
      </c>
      <c r="F61" s="32" t="str">
        <f t="shared" si="0"/>
        <v/>
      </c>
      <c r="G61" s="32" t="str">
        <f t="shared" si="1"/>
        <v/>
      </c>
      <c r="H61" s="99" t="str">
        <f ca="1">IF(OR(MOD(ROW(B61)-1,gamesPerRound)=1,B61="",ISNA(MATCH(B61,OFFSET($B$1,1+($A61-1)*gamesPerRound,0):B60,0))),"","duplicate result")</f>
        <v/>
      </c>
    </row>
    <row r="62" spans="1:8" x14ac:dyDescent="0.2">
      <c r="A62" s="32">
        <f>Pairings!B62</f>
        <v>2</v>
      </c>
      <c r="B62" s="45"/>
      <c r="C62" s="45"/>
      <c r="D62" s="32" t="str">
        <f ca="1">IF($B62&gt;0,VLOOKUP($B62,OFFSET(Pairings!$C$2,($A62-1)*gamesPerRound,0,gamesPerRound,3),2,FALSE),"")</f>
        <v/>
      </c>
      <c r="E62" s="32" t="str">
        <f ca="1">IF($B62&gt;0,VLOOKUP($B62,OFFSET(Pairings!$C$2,($A62-1)*gamesPerRound,0,gamesPerRound,3),3,FALSE),"")</f>
        <v/>
      </c>
      <c r="F62" s="32" t="str">
        <f t="shared" si="0"/>
        <v/>
      </c>
      <c r="G62" s="32" t="str">
        <f t="shared" si="1"/>
        <v/>
      </c>
      <c r="H62" s="99" t="str">
        <f ca="1">IF(OR(MOD(ROW(B62)-1,gamesPerRound)=1,B62="",ISNA(MATCH(B62,OFFSET($B$1,1+($A62-1)*gamesPerRound,0):B61,0))),"","duplicate result")</f>
        <v/>
      </c>
    </row>
    <row r="63" spans="1:8" x14ac:dyDescent="0.2">
      <c r="A63" s="32">
        <f>Pairings!B63</f>
        <v>2</v>
      </c>
      <c r="B63" s="45"/>
      <c r="C63" s="45"/>
      <c r="D63" s="32" t="str">
        <f ca="1">IF($B63&gt;0,VLOOKUP($B63,OFFSET(Pairings!$C$2,($A63-1)*gamesPerRound,0,gamesPerRound,3),2,FALSE),"")</f>
        <v/>
      </c>
      <c r="E63" s="32" t="str">
        <f ca="1">IF($B63&gt;0,VLOOKUP($B63,OFFSET(Pairings!$C$2,($A63-1)*gamesPerRound,0,gamesPerRound,3),3,FALSE),"")</f>
        <v/>
      </c>
      <c r="F63" s="32" t="str">
        <f t="shared" si="0"/>
        <v/>
      </c>
      <c r="G63" s="32" t="str">
        <f t="shared" si="1"/>
        <v/>
      </c>
      <c r="H63" s="99" t="str">
        <f ca="1">IF(OR(MOD(ROW(B63)-1,gamesPerRound)=1,B63="",ISNA(MATCH(B63,OFFSET($B$1,1+($A63-1)*gamesPerRound,0):B62,0))),"","duplicate result")</f>
        <v/>
      </c>
    </row>
    <row r="64" spans="1:8" x14ac:dyDescent="0.2">
      <c r="A64" s="32">
        <f>Pairings!B64</f>
        <v>2</v>
      </c>
      <c r="B64" s="45"/>
      <c r="C64" s="45"/>
      <c r="D64" s="32" t="str">
        <f ca="1">IF($B64&gt;0,VLOOKUP($B64,OFFSET(Pairings!$C$2,($A64-1)*gamesPerRound,0,gamesPerRound,3),2,FALSE),"")</f>
        <v/>
      </c>
      <c r="E64" s="32" t="str">
        <f ca="1">IF($B64&gt;0,VLOOKUP($B64,OFFSET(Pairings!$C$2,($A64-1)*gamesPerRound,0,gamesPerRound,3),3,FALSE),"")</f>
        <v/>
      </c>
      <c r="F64" s="32" t="str">
        <f t="shared" si="0"/>
        <v/>
      </c>
      <c r="G64" s="32" t="str">
        <f t="shared" si="1"/>
        <v/>
      </c>
      <c r="H64" s="99" t="str">
        <f ca="1">IF(OR(MOD(ROW(B64)-1,gamesPerRound)=1,B64="",ISNA(MATCH(B64,OFFSET($B$1,1+($A64-1)*gamesPerRound,0):B63,0))),"","duplicate result")</f>
        <v/>
      </c>
    </row>
    <row r="65" spans="1:8" x14ac:dyDescent="0.2">
      <c r="A65" s="32">
        <f>Pairings!B65</f>
        <v>2</v>
      </c>
      <c r="B65" s="45"/>
      <c r="C65" s="45"/>
      <c r="D65" s="32" t="str">
        <f ca="1">IF($B65&gt;0,VLOOKUP($B65,OFFSET(Pairings!$C$2,($A65-1)*gamesPerRound,0,gamesPerRound,3),2,FALSE),"")</f>
        <v/>
      </c>
      <c r="E65" s="32" t="str">
        <f ca="1">IF($B65&gt;0,VLOOKUP($B65,OFFSET(Pairings!$C$2,($A65-1)*gamesPerRound,0,gamesPerRound,3),3,FALSE),"")</f>
        <v/>
      </c>
      <c r="F65" s="32" t="str">
        <f t="shared" si="0"/>
        <v/>
      </c>
      <c r="G65" s="32" t="str">
        <f t="shared" si="1"/>
        <v/>
      </c>
      <c r="H65" s="99" t="str">
        <f ca="1">IF(OR(MOD(ROW(B65)-1,gamesPerRound)=1,B65="",ISNA(MATCH(B65,OFFSET($B$1,1+($A65-1)*gamesPerRound,0):B64,0))),"","duplicate result")</f>
        <v/>
      </c>
    </row>
    <row r="66" spans="1:8" x14ac:dyDescent="0.2">
      <c r="A66" s="32">
        <f>Pairings!B66</f>
        <v>2</v>
      </c>
      <c r="B66" s="45"/>
      <c r="C66" s="45"/>
      <c r="D66" s="32" t="str">
        <f ca="1">IF($B66&gt;0,VLOOKUP($B66,OFFSET(Pairings!$C$2,($A66-1)*gamesPerRound,0,gamesPerRound,3),2,FALSE),"")</f>
        <v/>
      </c>
      <c r="E66" s="32" t="str">
        <f ca="1">IF($B66&gt;0,VLOOKUP($B66,OFFSET(Pairings!$C$2,($A66-1)*gamesPerRound,0,gamesPerRound,3),3,FALSE),"")</f>
        <v/>
      </c>
      <c r="F66" s="32" t="str">
        <f t="shared" ref="F66:F129" si="2">IF(C66="","",IF(C66="n",0,IF(C66="d",0.5,C66)))</f>
        <v/>
      </c>
      <c r="G66" s="32" t="str">
        <f t="shared" ref="G66:G129" si="3">IF(C66="","",IF(C66="n",0,1-F66))</f>
        <v/>
      </c>
      <c r="H66" s="99" t="str">
        <f ca="1">IF(OR(MOD(ROW(B66)-1,gamesPerRound)=1,B66="",ISNA(MATCH(B66,OFFSET($B$1,1+($A66-1)*gamesPerRound,0):B65,0))),"","duplicate result")</f>
        <v/>
      </c>
    </row>
    <row r="67" spans="1:8" x14ac:dyDescent="0.2">
      <c r="A67" s="32">
        <f>Pairings!B67</f>
        <v>2</v>
      </c>
      <c r="B67" s="45"/>
      <c r="C67" s="45"/>
      <c r="D67" s="32" t="str">
        <f ca="1">IF($B67&gt;0,VLOOKUP($B67,OFFSET(Pairings!$C$2,($A67-1)*gamesPerRound,0,gamesPerRound,3),2,FALSE),"")</f>
        <v/>
      </c>
      <c r="E67" s="32" t="str">
        <f ca="1">IF($B67&gt;0,VLOOKUP($B67,OFFSET(Pairings!$C$2,($A67-1)*gamesPerRound,0,gamesPerRound,3),3,FALSE),"")</f>
        <v/>
      </c>
      <c r="F67" s="32" t="str">
        <f t="shared" si="2"/>
        <v/>
      </c>
      <c r="G67" s="32" t="str">
        <f t="shared" si="3"/>
        <v/>
      </c>
      <c r="H67" s="99" t="str">
        <f ca="1">IF(OR(MOD(ROW(B67)-1,gamesPerRound)=1,B67="",ISNA(MATCH(B67,OFFSET($B$1,1+($A67-1)*gamesPerRound,0):B66,0))),"","duplicate result")</f>
        <v/>
      </c>
    </row>
    <row r="68" spans="1:8" x14ac:dyDescent="0.2">
      <c r="A68" s="32">
        <f>Pairings!B68</f>
        <v>2</v>
      </c>
      <c r="B68" s="45"/>
      <c r="C68" s="45"/>
      <c r="D68" s="32" t="str">
        <f ca="1">IF($B68&gt;0,VLOOKUP($B68,OFFSET(Pairings!$C$2,($A68-1)*gamesPerRound,0,gamesPerRound,3),2,FALSE),"")</f>
        <v/>
      </c>
      <c r="E68" s="32" t="str">
        <f ca="1">IF($B68&gt;0,VLOOKUP($B68,OFFSET(Pairings!$C$2,($A68-1)*gamesPerRound,0,gamesPerRound,3),3,FALSE),"")</f>
        <v/>
      </c>
      <c r="F68" s="32" t="str">
        <f t="shared" si="2"/>
        <v/>
      </c>
      <c r="G68" s="32" t="str">
        <f t="shared" si="3"/>
        <v/>
      </c>
      <c r="H68" s="99" t="str">
        <f ca="1">IF(OR(MOD(ROW(B68)-1,gamesPerRound)=1,B68="",ISNA(MATCH(B68,OFFSET($B$1,1+($A68-1)*gamesPerRound,0):B67,0))),"","duplicate result")</f>
        <v/>
      </c>
    </row>
    <row r="69" spans="1:8" x14ac:dyDescent="0.2">
      <c r="A69" s="32">
        <f>Pairings!B69</f>
        <v>2</v>
      </c>
      <c r="B69" s="45"/>
      <c r="C69" s="45"/>
      <c r="D69" s="32" t="str">
        <f ca="1">IF($B69&gt;0,VLOOKUP($B69,OFFSET(Pairings!$C$2,($A69-1)*gamesPerRound,0,gamesPerRound,3),2,FALSE),"")</f>
        <v/>
      </c>
      <c r="E69" s="32" t="str">
        <f ca="1">IF($B69&gt;0,VLOOKUP($B69,OFFSET(Pairings!$C$2,($A69-1)*gamesPerRound,0,gamesPerRound,3),3,FALSE),"")</f>
        <v/>
      </c>
      <c r="F69" s="32" t="str">
        <f t="shared" si="2"/>
        <v/>
      </c>
      <c r="G69" s="32" t="str">
        <f t="shared" si="3"/>
        <v/>
      </c>
      <c r="H69" s="99" t="str">
        <f ca="1">IF(OR(MOD(ROW(B69)-1,gamesPerRound)=1,B69="",ISNA(MATCH(B69,OFFSET($B$1,1+($A69-1)*gamesPerRound,0):B68,0))),"","duplicate result")</f>
        <v/>
      </c>
    </row>
    <row r="70" spans="1:8" x14ac:dyDescent="0.2">
      <c r="A70" s="32">
        <f>Pairings!B70</f>
        <v>2</v>
      </c>
      <c r="B70" s="45"/>
      <c r="C70" s="45"/>
      <c r="D70" s="32" t="str">
        <f ca="1">IF($B70&gt;0,VLOOKUP($B70,OFFSET(Pairings!$C$2,($A70-1)*gamesPerRound,0,gamesPerRound,3),2,FALSE),"")</f>
        <v/>
      </c>
      <c r="E70" s="32" t="str">
        <f ca="1">IF($B70&gt;0,VLOOKUP($B70,OFFSET(Pairings!$C$2,($A70-1)*gamesPerRound,0,gamesPerRound,3),3,FALSE),"")</f>
        <v/>
      </c>
      <c r="F70" s="32" t="str">
        <f t="shared" si="2"/>
        <v/>
      </c>
      <c r="G70" s="32" t="str">
        <f t="shared" si="3"/>
        <v/>
      </c>
      <c r="H70" s="99" t="str">
        <f ca="1">IF(OR(MOD(ROW(B70)-1,gamesPerRound)=1,B70="",ISNA(MATCH(B70,OFFSET($B$1,1+($A70-1)*gamesPerRound,0):B69,0))),"","duplicate result")</f>
        <v/>
      </c>
    </row>
    <row r="71" spans="1:8" x14ac:dyDescent="0.2">
      <c r="A71" s="32">
        <f>Pairings!B71</f>
        <v>2</v>
      </c>
      <c r="B71" s="45"/>
      <c r="C71" s="45"/>
      <c r="D71" s="32" t="str">
        <f ca="1">IF($B71&gt;0,VLOOKUP($B71,OFFSET(Pairings!$C$2,($A71-1)*gamesPerRound,0,gamesPerRound,3),2,FALSE),"")</f>
        <v/>
      </c>
      <c r="E71" s="32" t="str">
        <f ca="1">IF($B71&gt;0,VLOOKUP($B71,OFFSET(Pairings!$C$2,($A71-1)*gamesPerRound,0,gamesPerRound,3),3,FALSE),"")</f>
        <v/>
      </c>
      <c r="F71" s="32" t="str">
        <f t="shared" si="2"/>
        <v/>
      </c>
      <c r="G71" s="32" t="str">
        <f t="shared" si="3"/>
        <v/>
      </c>
      <c r="H71" s="99" t="str">
        <f ca="1">IF(OR(MOD(ROW(B71)-1,gamesPerRound)=1,B71="",ISNA(MATCH(B71,OFFSET($B$1,1+($A71-1)*gamesPerRound,0):B70,0))),"","duplicate result")</f>
        <v/>
      </c>
    </row>
    <row r="72" spans="1:8" x14ac:dyDescent="0.2">
      <c r="A72" s="32">
        <f>Pairings!B72</f>
        <v>2</v>
      </c>
      <c r="B72" s="45"/>
      <c r="C72" s="45"/>
      <c r="D72" s="32" t="str">
        <f ca="1">IF($B72&gt;0,VLOOKUP($B72,OFFSET(Pairings!$C$2,($A72-1)*gamesPerRound,0,gamesPerRound,3),2,FALSE),"")</f>
        <v/>
      </c>
      <c r="E72" s="32" t="str">
        <f ca="1">IF($B72&gt;0,VLOOKUP($B72,OFFSET(Pairings!$C$2,($A72-1)*gamesPerRound,0,gamesPerRound,3),3,FALSE),"")</f>
        <v/>
      </c>
      <c r="F72" s="32" t="str">
        <f t="shared" si="2"/>
        <v/>
      </c>
      <c r="G72" s="32" t="str">
        <f t="shared" si="3"/>
        <v/>
      </c>
      <c r="H72" s="99" t="str">
        <f ca="1">IF(OR(MOD(ROW(B72)-1,gamesPerRound)=1,B72="",ISNA(MATCH(B72,OFFSET($B$1,1+($A72-1)*gamesPerRound,0):B71,0))),"","duplicate result")</f>
        <v/>
      </c>
    </row>
    <row r="73" spans="1:8" x14ac:dyDescent="0.2">
      <c r="A73" s="32">
        <f>Pairings!B73</f>
        <v>2</v>
      </c>
      <c r="B73" s="45"/>
      <c r="C73" s="45"/>
      <c r="D73" s="32" t="str">
        <f ca="1">IF($B73&gt;0,VLOOKUP($B73,OFFSET(Pairings!$C$2,($A73-1)*gamesPerRound,0,gamesPerRound,3),2,FALSE),"")</f>
        <v/>
      </c>
      <c r="E73" s="32" t="str">
        <f ca="1">IF($B73&gt;0,VLOOKUP($B73,OFFSET(Pairings!$C$2,($A73-1)*gamesPerRound,0,gamesPerRound,3),3,FALSE),"")</f>
        <v/>
      </c>
      <c r="F73" s="32" t="str">
        <f t="shared" si="2"/>
        <v/>
      </c>
      <c r="G73" s="32" t="str">
        <f t="shared" si="3"/>
        <v/>
      </c>
      <c r="H73" s="99" t="str">
        <f ca="1">IF(OR(MOD(ROW(B73)-1,gamesPerRound)=1,B73="",ISNA(MATCH(B73,OFFSET($B$1,1+($A73-1)*gamesPerRound,0):B72,0))),"","duplicate result")</f>
        <v/>
      </c>
    </row>
    <row r="74" spans="1:8" x14ac:dyDescent="0.2">
      <c r="A74" s="32">
        <f>Pairings!B74</f>
        <v>2</v>
      </c>
      <c r="B74" s="45"/>
      <c r="C74" s="45"/>
      <c r="D74" s="32" t="str">
        <f ca="1">IF($B74&gt;0,VLOOKUP($B74,OFFSET(Pairings!$C$2,($A74-1)*gamesPerRound,0,gamesPerRound,3),2,FALSE),"")</f>
        <v/>
      </c>
      <c r="E74" s="32" t="str">
        <f ca="1">IF($B74&gt;0,VLOOKUP($B74,OFFSET(Pairings!$C$2,($A74-1)*gamesPerRound,0,gamesPerRound,3),3,FALSE),"")</f>
        <v/>
      </c>
      <c r="F74" s="32" t="str">
        <f t="shared" si="2"/>
        <v/>
      </c>
      <c r="G74" s="32" t="str">
        <f t="shared" si="3"/>
        <v/>
      </c>
      <c r="H74" s="99" t="str">
        <f ca="1">IF(OR(MOD(ROW(B74)-1,gamesPerRound)=1,B74="",ISNA(MATCH(B74,OFFSET($B$1,1+($A74-1)*gamesPerRound,0):B73,0))),"","duplicate result")</f>
        <v/>
      </c>
    </row>
    <row r="75" spans="1:8" x14ac:dyDescent="0.2">
      <c r="A75" s="32">
        <f>Pairings!B75</f>
        <v>2</v>
      </c>
      <c r="B75" s="45"/>
      <c r="C75" s="45"/>
      <c r="D75" s="32" t="str">
        <f ca="1">IF($B75&gt;0,VLOOKUP($B75,OFFSET(Pairings!$C$2,($A75-1)*gamesPerRound,0,gamesPerRound,3),2,FALSE),"")</f>
        <v/>
      </c>
      <c r="E75" s="32" t="str">
        <f ca="1">IF($B75&gt;0,VLOOKUP($B75,OFFSET(Pairings!$C$2,($A75-1)*gamesPerRound,0,gamesPerRound,3),3,FALSE),"")</f>
        <v/>
      </c>
      <c r="F75" s="32" t="str">
        <f t="shared" si="2"/>
        <v/>
      </c>
      <c r="G75" s="32" t="str">
        <f t="shared" si="3"/>
        <v/>
      </c>
      <c r="H75" s="99" t="str">
        <f ca="1">IF(OR(MOD(ROW(B75)-1,gamesPerRound)=1,B75="",ISNA(MATCH(B75,OFFSET($B$1,1+($A75-1)*gamesPerRound,0):B74,0))),"","duplicate result")</f>
        <v/>
      </c>
    </row>
    <row r="76" spans="1:8" x14ac:dyDescent="0.2">
      <c r="A76" s="32">
        <f>Pairings!B76</f>
        <v>2</v>
      </c>
      <c r="B76" s="45"/>
      <c r="C76" s="45"/>
      <c r="D76" s="32" t="str">
        <f ca="1">IF($B76&gt;0,VLOOKUP($B76,OFFSET(Pairings!$C$2,($A76-1)*gamesPerRound,0,gamesPerRound,3),2,FALSE),"")</f>
        <v/>
      </c>
      <c r="E76" s="32" t="str">
        <f ca="1">IF($B76&gt;0,VLOOKUP($B76,OFFSET(Pairings!$C$2,($A76-1)*gamesPerRound,0,gamesPerRound,3),3,FALSE),"")</f>
        <v/>
      </c>
      <c r="F76" s="32" t="str">
        <f t="shared" si="2"/>
        <v/>
      </c>
      <c r="G76" s="32" t="str">
        <f t="shared" si="3"/>
        <v/>
      </c>
      <c r="H76" s="99" t="str">
        <f ca="1">IF(OR(MOD(ROW(B76)-1,gamesPerRound)=1,B76="",ISNA(MATCH(B76,OFFSET($B$1,1+($A76-1)*gamesPerRound,0):B75,0))),"","duplicate result")</f>
        <v/>
      </c>
    </row>
    <row r="77" spans="1:8" x14ac:dyDescent="0.2">
      <c r="A77" s="32">
        <f>Pairings!B77</f>
        <v>2</v>
      </c>
      <c r="B77" s="45"/>
      <c r="C77" s="45"/>
      <c r="D77" s="32" t="str">
        <f ca="1">IF($B77&gt;0,VLOOKUP($B77,OFFSET(Pairings!$C$2,($A77-1)*gamesPerRound,0,gamesPerRound,3),2,FALSE),"")</f>
        <v/>
      </c>
      <c r="E77" s="32" t="str">
        <f ca="1">IF($B77&gt;0,VLOOKUP($B77,OFFSET(Pairings!$C$2,($A77-1)*gamesPerRound,0,gamesPerRound,3),3,FALSE),"")</f>
        <v/>
      </c>
      <c r="F77" s="32" t="str">
        <f t="shared" si="2"/>
        <v/>
      </c>
      <c r="G77" s="32" t="str">
        <f t="shared" si="3"/>
        <v/>
      </c>
      <c r="H77" s="99" t="str">
        <f ca="1">IF(OR(MOD(ROW(B77)-1,gamesPerRound)=1,B77="",ISNA(MATCH(B77,OFFSET($B$1,1+($A77-1)*gamesPerRound,0):B76,0))),"","duplicate result")</f>
        <v/>
      </c>
    </row>
    <row r="78" spans="1:8" x14ac:dyDescent="0.2">
      <c r="A78" s="32">
        <f>Pairings!B78</f>
        <v>2</v>
      </c>
      <c r="B78" s="45"/>
      <c r="C78" s="45"/>
      <c r="D78" s="32" t="str">
        <f ca="1">IF($B78&gt;0,VLOOKUP($B78,OFFSET(Pairings!$C$2,($A78-1)*gamesPerRound,0,gamesPerRound,3),2,FALSE),"")</f>
        <v/>
      </c>
      <c r="E78" s="32" t="str">
        <f ca="1">IF($B78&gt;0,VLOOKUP($B78,OFFSET(Pairings!$C$2,($A78-1)*gamesPerRound,0,gamesPerRound,3),3,FALSE),"")</f>
        <v/>
      </c>
      <c r="F78" s="32" t="str">
        <f t="shared" si="2"/>
        <v/>
      </c>
      <c r="G78" s="32" t="str">
        <f t="shared" si="3"/>
        <v/>
      </c>
      <c r="H78" s="99" t="str">
        <f ca="1">IF(OR(MOD(ROW(B78)-1,gamesPerRound)=1,B78="",ISNA(MATCH(B78,OFFSET($B$1,1+($A78-1)*gamesPerRound,0):B77,0))),"","duplicate result")</f>
        <v/>
      </c>
    </row>
    <row r="79" spans="1:8" x14ac:dyDescent="0.2">
      <c r="A79" s="32">
        <f>Pairings!B79</f>
        <v>2</v>
      </c>
      <c r="B79" s="45"/>
      <c r="C79" s="45"/>
      <c r="D79" s="32" t="str">
        <f ca="1">IF($B79&gt;0,VLOOKUP($B79,OFFSET(Pairings!$C$2,($A79-1)*gamesPerRound,0,gamesPerRound,3),2,FALSE),"")</f>
        <v/>
      </c>
      <c r="E79" s="32" t="str">
        <f ca="1">IF($B79&gt;0,VLOOKUP($B79,OFFSET(Pairings!$C$2,($A79-1)*gamesPerRound,0,gamesPerRound,3),3,FALSE),"")</f>
        <v/>
      </c>
      <c r="F79" s="32" t="str">
        <f t="shared" si="2"/>
        <v/>
      </c>
      <c r="G79" s="32" t="str">
        <f t="shared" si="3"/>
        <v/>
      </c>
      <c r="H79" s="99" t="str">
        <f ca="1">IF(OR(MOD(ROW(B79)-1,gamesPerRound)=1,B79="",ISNA(MATCH(B79,OFFSET($B$1,1+($A79-1)*gamesPerRound,0):B78,0))),"","duplicate result")</f>
        <v/>
      </c>
    </row>
    <row r="80" spans="1:8" x14ac:dyDescent="0.2">
      <c r="A80" s="32">
        <f>Pairings!B80</f>
        <v>2</v>
      </c>
      <c r="B80" s="45"/>
      <c r="C80" s="45"/>
      <c r="D80" s="32" t="str">
        <f ca="1">IF($B80&gt;0,VLOOKUP($B80,OFFSET(Pairings!$C$2,($A80-1)*gamesPerRound,0,gamesPerRound,3),2,FALSE),"")</f>
        <v/>
      </c>
      <c r="E80" s="32" t="str">
        <f ca="1">IF($B80&gt;0,VLOOKUP($B80,OFFSET(Pairings!$C$2,($A80-1)*gamesPerRound,0,gamesPerRound,3),3,FALSE),"")</f>
        <v/>
      </c>
      <c r="F80" s="32" t="str">
        <f t="shared" si="2"/>
        <v/>
      </c>
      <c r="G80" s="32" t="str">
        <f t="shared" si="3"/>
        <v/>
      </c>
      <c r="H80" s="99" t="str">
        <f ca="1">IF(OR(MOD(ROW(B80)-1,gamesPerRound)=1,B80="",ISNA(MATCH(B80,OFFSET($B$1,1+($A80-1)*gamesPerRound,0):B79,0))),"","duplicate result")</f>
        <v/>
      </c>
    </row>
    <row r="81" spans="1:8" x14ac:dyDescent="0.2">
      <c r="A81" s="32">
        <f>Pairings!B81</f>
        <v>2</v>
      </c>
      <c r="B81" s="45"/>
      <c r="C81" s="45"/>
      <c r="D81" s="32" t="str">
        <f ca="1">IF($B81&gt;0,VLOOKUP($B81,OFFSET(Pairings!$C$2,($A81-1)*gamesPerRound,0,gamesPerRound,3),2,FALSE),"")</f>
        <v/>
      </c>
      <c r="E81" s="32" t="str">
        <f ca="1">IF($B81&gt;0,VLOOKUP($B81,OFFSET(Pairings!$C$2,($A81-1)*gamesPerRound,0,gamesPerRound,3),3,FALSE),"")</f>
        <v/>
      </c>
      <c r="F81" s="32" t="str">
        <f t="shared" si="2"/>
        <v/>
      </c>
      <c r="G81" s="32" t="str">
        <f t="shared" si="3"/>
        <v/>
      </c>
      <c r="H81" s="99" t="str">
        <f ca="1">IF(OR(MOD(ROW(B81)-1,gamesPerRound)=1,B81="",ISNA(MATCH(B81,OFFSET($B$1,1+($A81-1)*gamesPerRound,0):B80,0))),"","duplicate result")</f>
        <v/>
      </c>
    </row>
    <row r="82" spans="1:8" x14ac:dyDescent="0.2">
      <c r="A82" s="32">
        <f>Pairings!B82</f>
        <v>2</v>
      </c>
      <c r="B82" s="45"/>
      <c r="C82" s="45"/>
      <c r="D82" s="32" t="str">
        <f ca="1">IF($B82&gt;0,VLOOKUP($B82,OFFSET(Pairings!$C$2,($A82-1)*gamesPerRound,0,gamesPerRound,3),2,FALSE),"")</f>
        <v/>
      </c>
      <c r="E82" s="32" t="str">
        <f ca="1">IF($B82&gt;0,VLOOKUP($B82,OFFSET(Pairings!$C$2,($A82-1)*gamesPerRound,0,gamesPerRound,3),3,FALSE),"")</f>
        <v/>
      </c>
      <c r="F82" s="32" t="str">
        <f t="shared" si="2"/>
        <v/>
      </c>
      <c r="G82" s="32" t="str">
        <f t="shared" si="3"/>
        <v/>
      </c>
      <c r="H82" s="99" t="str">
        <f ca="1">IF(OR(MOD(ROW(B82)-1,gamesPerRound)=1,B82="",ISNA(MATCH(B82,OFFSET($B$1,1+($A82-1)*gamesPerRound,0):B81,0))),"","duplicate result")</f>
        <v/>
      </c>
    </row>
    <row r="83" spans="1:8" x14ac:dyDescent="0.2">
      <c r="A83" s="32">
        <f>Pairings!B83</f>
        <v>2</v>
      </c>
      <c r="B83" s="45"/>
      <c r="C83" s="45"/>
      <c r="D83" s="32" t="str">
        <f ca="1">IF($B83&gt;0,VLOOKUP($B83,OFFSET(Pairings!$C$2,($A83-1)*gamesPerRound,0,gamesPerRound,3),2,FALSE),"")</f>
        <v/>
      </c>
      <c r="E83" s="32" t="str">
        <f ca="1">IF($B83&gt;0,VLOOKUP($B83,OFFSET(Pairings!$C$2,($A83-1)*gamesPerRound,0,gamesPerRound,3),3,FALSE),"")</f>
        <v/>
      </c>
      <c r="F83" s="32" t="str">
        <f t="shared" si="2"/>
        <v/>
      </c>
      <c r="G83" s="32" t="str">
        <f t="shared" si="3"/>
        <v/>
      </c>
      <c r="H83" s="99" t="str">
        <f ca="1">IF(OR(MOD(ROW(B83)-1,gamesPerRound)=1,B83="",ISNA(MATCH(B83,OFFSET($B$1,1+($A83-1)*gamesPerRound,0):B82,0))),"","duplicate result")</f>
        <v/>
      </c>
    </row>
    <row r="84" spans="1:8" x14ac:dyDescent="0.2">
      <c r="A84" s="32">
        <f>Pairings!B84</f>
        <v>2</v>
      </c>
      <c r="B84" s="45"/>
      <c r="C84" s="45"/>
      <c r="D84" s="32" t="str">
        <f ca="1">IF($B84&gt;0,VLOOKUP($B84,OFFSET(Pairings!$C$2,($A84-1)*gamesPerRound,0,gamesPerRound,3),2,FALSE),"")</f>
        <v/>
      </c>
      <c r="E84" s="32" t="str">
        <f ca="1">IF($B84&gt;0,VLOOKUP($B84,OFFSET(Pairings!$C$2,($A84-1)*gamesPerRound,0,gamesPerRound,3),3,FALSE),"")</f>
        <v/>
      </c>
      <c r="F84" s="32" t="str">
        <f t="shared" si="2"/>
        <v/>
      </c>
      <c r="G84" s="32" t="str">
        <f t="shared" si="3"/>
        <v/>
      </c>
      <c r="H84" s="99" t="str">
        <f ca="1">IF(OR(MOD(ROW(B84)-1,gamesPerRound)=1,B84="",ISNA(MATCH(B84,OFFSET($B$1,1+($A84-1)*gamesPerRound,0):B83,0))),"","duplicate result")</f>
        <v/>
      </c>
    </row>
    <row r="85" spans="1:8" x14ac:dyDescent="0.2">
      <c r="A85" s="32">
        <f>Pairings!B85</f>
        <v>2</v>
      </c>
      <c r="B85" s="45"/>
      <c r="C85" s="45"/>
      <c r="D85" s="32" t="str">
        <f ca="1">IF($B85&gt;0,VLOOKUP($B85,OFFSET(Pairings!$C$2,($A85-1)*gamesPerRound,0,gamesPerRound,3),2,FALSE),"")</f>
        <v/>
      </c>
      <c r="E85" s="32" t="str">
        <f ca="1">IF($B85&gt;0,VLOOKUP($B85,OFFSET(Pairings!$C$2,($A85-1)*gamesPerRound,0,gamesPerRound,3),3,FALSE),"")</f>
        <v/>
      </c>
      <c r="F85" s="32" t="str">
        <f t="shared" si="2"/>
        <v/>
      </c>
      <c r="G85" s="32" t="str">
        <f t="shared" si="3"/>
        <v/>
      </c>
      <c r="H85" s="99" t="str">
        <f ca="1">IF(OR(MOD(ROW(B85)-1,gamesPerRound)=1,B85="",ISNA(MATCH(B85,OFFSET($B$1,1+($A85-1)*gamesPerRound,0):B84,0))),"","duplicate result")</f>
        <v/>
      </c>
    </row>
    <row r="86" spans="1:8" x14ac:dyDescent="0.2">
      <c r="A86" s="32">
        <f>Pairings!B86</f>
        <v>2</v>
      </c>
      <c r="B86" s="45"/>
      <c r="C86" s="45"/>
      <c r="D86" s="32" t="str">
        <f ca="1">IF($B86&gt;0,VLOOKUP($B86,OFFSET(Pairings!$C$2,($A86-1)*gamesPerRound,0,gamesPerRound,3),2,FALSE),"")</f>
        <v/>
      </c>
      <c r="E86" s="32" t="str">
        <f ca="1">IF($B86&gt;0,VLOOKUP($B86,OFFSET(Pairings!$C$2,($A86-1)*gamesPerRound,0,gamesPerRound,3),3,FALSE),"")</f>
        <v/>
      </c>
      <c r="F86" s="32" t="str">
        <f t="shared" si="2"/>
        <v/>
      </c>
      <c r="G86" s="32" t="str">
        <f t="shared" si="3"/>
        <v/>
      </c>
      <c r="H86" s="99" t="str">
        <f ca="1">IF(OR(MOD(ROW(B86)-1,gamesPerRound)=1,B86="",ISNA(MATCH(B86,OFFSET($B$1,1+($A86-1)*gamesPerRound,0):B85,0))),"","duplicate result")</f>
        <v/>
      </c>
    </row>
    <row r="87" spans="1:8" x14ac:dyDescent="0.2">
      <c r="A87" s="32">
        <f>Pairings!B87</f>
        <v>2</v>
      </c>
      <c r="B87" s="45"/>
      <c r="C87" s="45"/>
      <c r="D87" s="32" t="str">
        <f ca="1">IF($B87&gt;0,VLOOKUP($B87,OFFSET(Pairings!$C$2,($A87-1)*gamesPerRound,0,gamesPerRound,3),2,FALSE),"")</f>
        <v/>
      </c>
      <c r="E87" s="32" t="str">
        <f ca="1">IF($B87&gt;0,VLOOKUP($B87,OFFSET(Pairings!$C$2,($A87-1)*gamesPerRound,0,gamesPerRound,3),3,FALSE),"")</f>
        <v/>
      </c>
      <c r="F87" s="32" t="str">
        <f t="shared" si="2"/>
        <v/>
      </c>
      <c r="G87" s="32" t="str">
        <f t="shared" si="3"/>
        <v/>
      </c>
      <c r="H87" s="99" t="str">
        <f ca="1">IF(OR(MOD(ROW(B87)-1,gamesPerRound)=1,B87="",ISNA(MATCH(B87,OFFSET($B$1,1+($A87-1)*gamesPerRound,0):B86,0))),"","duplicate result")</f>
        <v/>
      </c>
    </row>
    <row r="88" spans="1:8" x14ac:dyDescent="0.2">
      <c r="A88" s="32">
        <f>Pairings!B88</f>
        <v>2</v>
      </c>
      <c r="B88" s="45"/>
      <c r="C88" s="45"/>
      <c r="D88" s="32" t="str">
        <f ca="1">IF($B88&gt;0,VLOOKUP($B88,OFFSET(Pairings!$C$2,($A88-1)*gamesPerRound,0,gamesPerRound,3),2,FALSE),"")</f>
        <v/>
      </c>
      <c r="E88" s="32" t="str">
        <f ca="1">IF($B88&gt;0,VLOOKUP($B88,OFFSET(Pairings!$C$2,($A88-1)*gamesPerRound,0,gamesPerRound,3),3,FALSE),"")</f>
        <v/>
      </c>
      <c r="F88" s="32" t="str">
        <f t="shared" si="2"/>
        <v/>
      </c>
      <c r="G88" s="32" t="str">
        <f t="shared" si="3"/>
        <v/>
      </c>
      <c r="H88" s="99" t="str">
        <f ca="1">IF(OR(MOD(ROW(B88)-1,gamesPerRound)=1,B88="",ISNA(MATCH(B88,OFFSET($B$1,1+($A88-1)*gamesPerRound,0):B87,0))),"","duplicate result")</f>
        <v/>
      </c>
    </row>
    <row r="89" spans="1:8" x14ac:dyDescent="0.2">
      <c r="A89" s="32">
        <f>Pairings!B89</f>
        <v>2</v>
      </c>
      <c r="B89" s="45"/>
      <c r="C89" s="45"/>
      <c r="D89" s="32" t="str">
        <f ca="1">IF($B89&gt;0,VLOOKUP($B89,OFFSET(Pairings!$C$2,($A89-1)*gamesPerRound,0,gamesPerRound,3),2,FALSE),"")</f>
        <v/>
      </c>
      <c r="E89" s="32" t="str">
        <f ca="1">IF($B89&gt;0,VLOOKUP($B89,OFFSET(Pairings!$C$2,($A89-1)*gamesPerRound,0,gamesPerRound,3),3,FALSE),"")</f>
        <v/>
      </c>
      <c r="F89" s="32" t="str">
        <f t="shared" si="2"/>
        <v/>
      </c>
      <c r="G89" s="32" t="str">
        <f t="shared" si="3"/>
        <v/>
      </c>
      <c r="H89" s="99" t="str">
        <f ca="1">IF(OR(MOD(ROW(B89)-1,gamesPerRound)=1,B89="",ISNA(MATCH(B89,OFFSET($B$1,1+($A89-1)*gamesPerRound,0):B88,0))),"","duplicate result")</f>
        <v/>
      </c>
    </row>
    <row r="90" spans="1:8" x14ac:dyDescent="0.2">
      <c r="A90" s="32">
        <f>Pairings!B90</f>
        <v>2</v>
      </c>
      <c r="B90" s="45"/>
      <c r="C90" s="45"/>
      <c r="D90" s="32" t="str">
        <f ca="1">IF($B90&gt;0,VLOOKUP($B90,OFFSET(Pairings!$C$2,($A90-1)*gamesPerRound,0,gamesPerRound,3),2,FALSE),"")</f>
        <v/>
      </c>
      <c r="E90" s="32" t="str">
        <f ca="1">IF($B90&gt;0,VLOOKUP($B90,OFFSET(Pairings!$C$2,($A90-1)*gamesPerRound,0,gamesPerRound,3),3,FALSE),"")</f>
        <v/>
      </c>
      <c r="F90" s="32" t="str">
        <f t="shared" si="2"/>
        <v/>
      </c>
      <c r="G90" s="32" t="str">
        <f t="shared" si="3"/>
        <v/>
      </c>
      <c r="H90" s="99" t="str">
        <f ca="1">IF(OR(MOD(ROW(B90)-1,gamesPerRound)=1,B90="",ISNA(MATCH(B90,OFFSET($B$1,1+($A90-1)*gamesPerRound,0):B89,0))),"","duplicate result")</f>
        <v/>
      </c>
    </row>
    <row r="91" spans="1:8" x14ac:dyDescent="0.2">
      <c r="A91" s="32">
        <f>Pairings!B91</f>
        <v>2</v>
      </c>
      <c r="B91" s="45"/>
      <c r="C91" s="45"/>
      <c r="D91" s="32" t="str">
        <f ca="1">IF($B91&gt;0,VLOOKUP($B91,OFFSET(Pairings!$C$2,($A91-1)*gamesPerRound,0,gamesPerRound,3),2,FALSE),"")</f>
        <v/>
      </c>
      <c r="E91" s="32" t="str">
        <f ca="1">IF($B91&gt;0,VLOOKUP($B91,OFFSET(Pairings!$C$2,($A91-1)*gamesPerRound,0,gamesPerRound,3),3,FALSE),"")</f>
        <v/>
      </c>
      <c r="F91" s="32" t="str">
        <f t="shared" si="2"/>
        <v/>
      </c>
      <c r="G91" s="32" t="str">
        <f t="shared" si="3"/>
        <v/>
      </c>
      <c r="H91" s="99" t="str">
        <f ca="1">IF(OR(MOD(ROW(B91)-1,gamesPerRound)=1,B91="",ISNA(MATCH(B91,OFFSET($B$1,1+($A91-1)*gamesPerRound,0):B90,0))),"","duplicate result")</f>
        <v/>
      </c>
    </row>
    <row r="92" spans="1:8" x14ac:dyDescent="0.2">
      <c r="A92" s="32">
        <f>Pairings!B92</f>
        <v>2</v>
      </c>
      <c r="B92" s="45"/>
      <c r="C92" s="45"/>
      <c r="D92" s="32" t="str">
        <f ca="1">IF($B92&gt;0,VLOOKUP($B92,OFFSET(Pairings!$C$2,($A92-1)*gamesPerRound,0,gamesPerRound,3),2,FALSE),"")</f>
        <v/>
      </c>
      <c r="E92" s="32" t="str">
        <f ca="1">IF($B92&gt;0,VLOOKUP($B92,OFFSET(Pairings!$C$2,($A92-1)*gamesPerRound,0,gamesPerRound,3),3,FALSE),"")</f>
        <v/>
      </c>
      <c r="F92" s="32" t="str">
        <f t="shared" si="2"/>
        <v/>
      </c>
      <c r="G92" s="32" t="str">
        <f t="shared" si="3"/>
        <v/>
      </c>
      <c r="H92" s="99" t="str">
        <f ca="1">IF(OR(MOD(ROW(B92)-1,gamesPerRound)=1,B92="",ISNA(MATCH(B92,OFFSET($B$1,1+($A92-1)*gamesPerRound,0):B91,0))),"","duplicate result")</f>
        <v/>
      </c>
    </row>
    <row r="93" spans="1:8" x14ac:dyDescent="0.2">
      <c r="A93" s="32">
        <f>Pairings!B93</f>
        <v>2</v>
      </c>
      <c r="B93" s="45"/>
      <c r="C93" s="45"/>
      <c r="D93" s="32" t="str">
        <f ca="1">IF($B93&gt;0,VLOOKUP($B93,OFFSET(Pairings!$C$2,($A93-1)*gamesPerRound,0,gamesPerRound,3),2,FALSE),"")</f>
        <v/>
      </c>
      <c r="E93" s="32" t="str">
        <f ca="1">IF($B93&gt;0,VLOOKUP($B93,OFFSET(Pairings!$C$2,($A93-1)*gamesPerRound,0,gamesPerRound,3),3,FALSE),"")</f>
        <v/>
      </c>
      <c r="F93" s="32" t="str">
        <f t="shared" si="2"/>
        <v/>
      </c>
      <c r="G93" s="32" t="str">
        <f t="shared" si="3"/>
        <v/>
      </c>
      <c r="H93" s="99" t="str">
        <f ca="1">IF(OR(MOD(ROW(B93)-1,gamesPerRound)=1,B93="",ISNA(MATCH(B93,OFFSET($B$1,1+($A93-1)*gamesPerRound,0):B92,0))),"","duplicate result")</f>
        <v/>
      </c>
    </row>
    <row r="94" spans="1:8" x14ac:dyDescent="0.2">
      <c r="A94" s="32">
        <f>Pairings!B94</f>
        <v>2</v>
      </c>
      <c r="B94" s="45"/>
      <c r="C94" s="45"/>
      <c r="D94" s="32" t="str">
        <f ca="1">IF($B94&gt;0,VLOOKUP($B94,OFFSET(Pairings!$C$2,($A94-1)*gamesPerRound,0,gamesPerRound,3),2,FALSE),"")</f>
        <v/>
      </c>
      <c r="E94" s="32" t="str">
        <f ca="1">IF($B94&gt;0,VLOOKUP($B94,OFFSET(Pairings!$C$2,($A94-1)*gamesPerRound,0,gamesPerRound,3),3,FALSE),"")</f>
        <v/>
      </c>
      <c r="F94" s="32" t="str">
        <f t="shared" si="2"/>
        <v/>
      </c>
      <c r="G94" s="32" t="str">
        <f t="shared" si="3"/>
        <v/>
      </c>
      <c r="H94" s="99" t="str">
        <f ca="1">IF(OR(MOD(ROW(B94)-1,gamesPerRound)=1,B94="",ISNA(MATCH(B94,OFFSET($B$1,1+($A94-1)*gamesPerRound,0):B93,0))),"","duplicate result")</f>
        <v/>
      </c>
    </row>
    <row r="95" spans="1:8" x14ac:dyDescent="0.2">
      <c r="A95" s="32">
        <f>Pairings!B95</f>
        <v>2</v>
      </c>
      <c r="B95" s="45"/>
      <c r="C95" s="45"/>
      <c r="D95" s="32" t="str">
        <f ca="1">IF($B95&gt;0,VLOOKUP($B95,OFFSET(Pairings!$C$2,($A95-1)*gamesPerRound,0,gamesPerRound,3),2,FALSE),"")</f>
        <v/>
      </c>
      <c r="E95" s="32" t="str">
        <f ca="1">IF($B95&gt;0,VLOOKUP($B95,OFFSET(Pairings!$C$2,($A95-1)*gamesPerRound,0,gamesPerRound,3),3,FALSE),"")</f>
        <v/>
      </c>
      <c r="F95" s="32" t="str">
        <f t="shared" si="2"/>
        <v/>
      </c>
      <c r="G95" s="32" t="str">
        <f t="shared" si="3"/>
        <v/>
      </c>
      <c r="H95" s="99" t="str">
        <f ca="1">IF(OR(MOD(ROW(B95)-1,gamesPerRound)=1,B95="",ISNA(MATCH(B95,OFFSET($B$1,1+($A95-1)*gamesPerRound,0):B94,0))),"","duplicate result")</f>
        <v/>
      </c>
    </row>
    <row r="96" spans="1:8" x14ac:dyDescent="0.2">
      <c r="A96" s="32">
        <f>Pairings!B96</f>
        <v>2</v>
      </c>
      <c r="B96" s="45"/>
      <c r="C96" s="45"/>
      <c r="D96" s="32" t="str">
        <f ca="1">IF($B96&gt;0,VLOOKUP($B96,OFFSET(Pairings!$C$2,($A96-1)*gamesPerRound,0,gamesPerRound,3),2,FALSE),"")</f>
        <v/>
      </c>
      <c r="E96" s="32" t="str">
        <f ca="1">IF($B96&gt;0,VLOOKUP($B96,OFFSET(Pairings!$C$2,($A96-1)*gamesPerRound,0,gamesPerRound,3),3,FALSE),"")</f>
        <v/>
      </c>
      <c r="F96" s="32" t="str">
        <f t="shared" si="2"/>
        <v/>
      </c>
      <c r="G96" s="32" t="str">
        <f t="shared" si="3"/>
        <v/>
      </c>
      <c r="H96" s="99" t="str">
        <f ca="1">IF(OR(MOD(ROW(B96)-1,gamesPerRound)=1,B96="",ISNA(MATCH(B96,OFFSET($B$1,1+($A96-1)*gamesPerRound,0):B95,0))),"","duplicate result")</f>
        <v/>
      </c>
    </row>
    <row r="97" spans="1:8" x14ac:dyDescent="0.2">
      <c r="A97" s="32">
        <f>Pairings!B97</f>
        <v>2</v>
      </c>
      <c r="B97" s="45"/>
      <c r="C97" s="45"/>
      <c r="D97" s="32" t="str">
        <f ca="1">IF($B97&gt;0,VLOOKUP($B97,OFFSET(Pairings!$C$2,($A97-1)*gamesPerRound,0,gamesPerRound,3),2,FALSE),"")</f>
        <v/>
      </c>
      <c r="E97" s="32" t="str">
        <f ca="1">IF($B97&gt;0,VLOOKUP($B97,OFFSET(Pairings!$C$2,($A97-1)*gamesPerRound,0,gamesPerRound,3),3,FALSE),"")</f>
        <v/>
      </c>
      <c r="F97" s="32" t="str">
        <f t="shared" si="2"/>
        <v/>
      </c>
      <c r="G97" s="32" t="str">
        <f t="shared" si="3"/>
        <v/>
      </c>
      <c r="H97" s="99" t="str">
        <f ca="1">IF(OR(MOD(ROW(B97)-1,gamesPerRound)=1,B97="",ISNA(MATCH(B97,OFFSET($B$1,1+($A97-1)*gamesPerRound,0):B96,0))),"","duplicate result")</f>
        <v/>
      </c>
    </row>
    <row r="98" spans="1:8" x14ac:dyDescent="0.2">
      <c r="A98" s="32">
        <f>Pairings!B98</f>
        <v>3</v>
      </c>
      <c r="B98" s="45"/>
      <c r="C98" s="45"/>
      <c r="D98" s="32" t="str">
        <f ca="1">IF($B98&gt;0,VLOOKUP($B98,OFFSET(Pairings!$C$2,($A98-1)*gamesPerRound,0,gamesPerRound,3),2,FALSE),"")</f>
        <v/>
      </c>
      <c r="E98" s="32" t="str">
        <f ca="1">IF($B98&gt;0,VLOOKUP($B98,OFFSET(Pairings!$C$2,($A98-1)*gamesPerRound,0,gamesPerRound,3),3,FALSE),"")</f>
        <v/>
      </c>
      <c r="F98" s="32" t="str">
        <f t="shared" si="2"/>
        <v/>
      </c>
      <c r="G98" s="32" t="str">
        <f t="shared" si="3"/>
        <v/>
      </c>
      <c r="H98" s="99" t="str">
        <f ca="1">IF(OR(MOD(ROW(B98)-1,gamesPerRound)=1,B98="",ISNA(MATCH(B98,OFFSET($B$1,1+($A98-1)*gamesPerRound,0):B97,0))),"","duplicate result")</f>
        <v/>
      </c>
    </row>
    <row r="99" spans="1:8" x14ac:dyDescent="0.2">
      <c r="A99" s="32">
        <f>Pairings!B99</f>
        <v>3</v>
      </c>
      <c r="B99" s="45"/>
      <c r="C99" s="45"/>
      <c r="D99" s="32" t="str">
        <f ca="1">IF($B99&gt;0,VLOOKUP($B99,OFFSET(Pairings!$C$2,($A99-1)*gamesPerRound,0,gamesPerRound,3),2,FALSE),"")</f>
        <v/>
      </c>
      <c r="E99" s="32" t="str">
        <f ca="1">IF($B99&gt;0,VLOOKUP($B99,OFFSET(Pairings!$C$2,($A99-1)*gamesPerRound,0,gamesPerRound,3),3,FALSE),"")</f>
        <v/>
      </c>
      <c r="F99" s="32" t="str">
        <f t="shared" si="2"/>
        <v/>
      </c>
      <c r="G99" s="32" t="str">
        <f t="shared" si="3"/>
        <v/>
      </c>
      <c r="H99" s="99" t="str">
        <f ca="1">IF(OR(MOD(ROW(B99)-1,gamesPerRound)=1,B99="",ISNA(MATCH(B99,OFFSET($B$1,1+($A99-1)*gamesPerRound,0):B98,0))),"","duplicate result")</f>
        <v/>
      </c>
    </row>
    <row r="100" spans="1:8" x14ac:dyDescent="0.2">
      <c r="A100" s="32">
        <f>Pairings!B100</f>
        <v>3</v>
      </c>
      <c r="B100" s="45"/>
      <c r="C100" s="45"/>
      <c r="D100" s="32" t="str">
        <f ca="1">IF($B100&gt;0,VLOOKUP($B100,OFFSET(Pairings!$C$2,($A100-1)*gamesPerRound,0,gamesPerRound,3),2,FALSE),"")</f>
        <v/>
      </c>
      <c r="E100" s="32" t="str">
        <f ca="1">IF($B100&gt;0,VLOOKUP($B100,OFFSET(Pairings!$C$2,($A100-1)*gamesPerRound,0,gamesPerRound,3),3,FALSE),"")</f>
        <v/>
      </c>
      <c r="F100" s="32" t="str">
        <f t="shared" si="2"/>
        <v/>
      </c>
      <c r="G100" s="32" t="str">
        <f t="shared" si="3"/>
        <v/>
      </c>
      <c r="H100" s="99" t="str">
        <f ca="1">IF(OR(MOD(ROW(B100)-1,gamesPerRound)=1,B100="",ISNA(MATCH(B100,OFFSET($B$1,1+($A100-1)*gamesPerRound,0):B99,0))),"","duplicate result")</f>
        <v/>
      </c>
    </row>
    <row r="101" spans="1:8" x14ac:dyDescent="0.2">
      <c r="A101" s="32">
        <f>Pairings!B101</f>
        <v>3</v>
      </c>
      <c r="B101" s="45"/>
      <c r="C101" s="45"/>
      <c r="D101" s="32" t="str">
        <f ca="1">IF($B101&gt;0,VLOOKUP($B101,OFFSET(Pairings!$C$2,($A101-1)*gamesPerRound,0,gamesPerRound,3),2,FALSE),"")</f>
        <v/>
      </c>
      <c r="E101" s="32" t="str">
        <f ca="1">IF($B101&gt;0,VLOOKUP($B101,OFFSET(Pairings!$C$2,($A101-1)*gamesPerRound,0,gamesPerRound,3),3,FALSE),"")</f>
        <v/>
      </c>
      <c r="F101" s="32" t="str">
        <f t="shared" si="2"/>
        <v/>
      </c>
      <c r="G101" s="32" t="str">
        <f t="shared" si="3"/>
        <v/>
      </c>
      <c r="H101" s="99" t="str">
        <f ca="1">IF(OR(MOD(ROW(B101)-1,gamesPerRound)=1,B101="",ISNA(MATCH(B101,OFFSET($B$1,1+($A101-1)*gamesPerRound,0):B100,0))),"","duplicate result")</f>
        <v/>
      </c>
    </row>
    <row r="102" spans="1:8" x14ac:dyDescent="0.2">
      <c r="A102" s="32">
        <f>Pairings!B102</f>
        <v>3</v>
      </c>
      <c r="B102" s="45"/>
      <c r="C102" s="45"/>
      <c r="D102" s="32" t="str">
        <f ca="1">IF($B102&gt;0,VLOOKUP($B102,OFFSET(Pairings!$C$2,($A102-1)*gamesPerRound,0,gamesPerRound,3),2,FALSE),"")</f>
        <v/>
      </c>
      <c r="E102" s="32" t="str">
        <f ca="1">IF($B102&gt;0,VLOOKUP($B102,OFFSET(Pairings!$C$2,($A102-1)*gamesPerRound,0,gamesPerRound,3),3,FALSE),"")</f>
        <v/>
      </c>
      <c r="F102" s="32" t="str">
        <f t="shared" si="2"/>
        <v/>
      </c>
      <c r="G102" s="32" t="str">
        <f t="shared" si="3"/>
        <v/>
      </c>
      <c r="H102" s="99" t="str">
        <f ca="1">IF(OR(MOD(ROW(B102)-1,gamesPerRound)=1,B102="",ISNA(MATCH(B102,OFFSET($B$1,1+($A102-1)*gamesPerRound,0):B101,0))),"","duplicate result")</f>
        <v/>
      </c>
    </row>
    <row r="103" spans="1:8" x14ac:dyDescent="0.2">
      <c r="A103" s="32">
        <f>Pairings!B103</f>
        <v>3</v>
      </c>
      <c r="B103" s="45"/>
      <c r="C103" s="45"/>
      <c r="D103" s="32" t="str">
        <f ca="1">IF($B103&gt;0,VLOOKUP($B103,OFFSET(Pairings!$C$2,($A103-1)*gamesPerRound,0,gamesPerRound,3),2,FALSE),"")</f>
        <v/>
      </c>
      <c r="E103" s="32" t="str">
        <f ca="1">IF($B103&gt;0,VLOOKUP($B103,OFFSET(Pairings!$C$2,($A103-1)*gamesPerRound,0,gamesPerRound,3),3,FALSE),"")</f>
        <v/>
      </c>
      <c r="F103" s="32" t="str">
        <f t="shared" si="2"/>
        <v/>
      </c>
      <c r="G103" s="32" t="str">
        <f t="shared" si="3"/>
        <v/>
      </c>
      <c r="H103" s="99" t="str">
        <f ca="1">IF(OR(MOD(ROW(B103)-1,gamesPerRound)=1,B103="",ISNA(MATCH(B103,OFFSET($B$1,1+($A103-1)*gamesPerRound,0):B102,0))),"","duplicate result")</f>
        <v/>
      </c>
    </row>
    <row r="104" spans="1:8" x14ac:dyDescent="0.2">
      <c r="A104" s="32">
        <f>Pairings!B104</f>
        <v>3</v>
      </c>
      <c r="B104" s="45"/>
      <c r="C104" s="45"/>
      <c r="D104" s="32" t="str">
        <f ca="1">IF($B104&gt;0,VLOOKUP($B104,OFFSET(Pairings!$C$2,($A104-1)*gamesPerRound,0,gamesPerRound,3),2,FALSE),"")</f>
        <v/>
      </c>
      <c r="E104" s="32" t="str">
        <f ca="1">IF($B104&gt;0,VLOOKUP($B104,OFFSET(Pairings!$C$2,($A104-1)*gamesPerRound,0,gamesPerRound,3),3,FALSE),"")</f>
        <v/>
      </c>
      <c r="F104" s="32" t="str">
        <f t="shared" si="2"/>
        <v/>
      </c>
      <c r="G104" s="32" t="str">
        <f t="shared" si="3"/>
        <v/>
      </c>
      <c r="H104" s="99" t="str">
        <f ca="1">IF(OR(MOD(ROW(B104)-1,gamesPerRound)=1,B104="",ISNA(MATCH(B104,OFFSET($B$1,1+($A104-1)*gamesPerRound,0):B103,0))),"","duplicate result")</f>
        <v/>
      </c>
    </row>
    <row r="105" spans="1:8" x14ac:dyDescent="0.2">
      <c r="A105" s="32">
        <f>Pairings!B105</f>
        <v>3</v>
      </c>
      <c r="B105" s="45"/>
      <c r="C105" s="45"/>
      <c r="D105" s="32" t="str">
        <f ca="1">IF($B105&gt;0,VLOOKUP($B105,OFFSET(Pairings!$C$2,($A105-1)*gamesPerRound,0,gamesPerRound,3),2,FALSE),"")</f>
        <v/>
      </c>
      <c r="E105" s="32" t="str">
        <f ca="1">IF($B105&gt;0,VLOOKUP($B105,OFFSET(Pairings!$C$2,($A105-1)*gamesPerRound,0,gamesPerRound,3),3,FALSE),"")</f>
        <v/>
      </c>
      <c r="F105" s="32" t="str">
        <f t="shared" si="2"/>
        <v/>
      </c>
      <c r="G105" s="32" t="str">
        <f t="shared" si="3"/>
        <v/>
      </c>
      <c r="H105" s="99" t="str">
        <f ca="1">IF(OR(MOD(ROW(B105)-1,gamesPerRound)=1,B105="",ISNA(MATCH(B105,OFFSET($B$1,1+($A105-1)*gamesPerRound,0):B104,0))),"","duplicate result")</f>
        <v/>
      </c>
    </row>
    <row r="106" spans="1:8" x14ac:dyDescent="0.2">
      <c r="A106" s="32">
        <f>Pairings!B106</f>
        <v>3</v>
      </c>
      <c r="B106" s="45"/>
      <c r="C106" s="45"/>
      <c r="D106" s="32" t="str">
        <f ca="1">IF($B106&gt;0,VLOOKUP($B106,OFFSET(Pairings!$C$2,($A106-1)*gamesPerRound,0,gamesPerRound,3),2,FALSE),"")</f>
        <v/>
      </c>
      <c r="E106" s="32" t="str">
        <f ca="1">IF($B106&gt;0,VLOOKUP($B106,OFFSET(Pairings!$C$2,($A106-1)*gamesPerRound,0,gamesPerRound,3),3,FALSE),"")</f>
        <v/>
      </c>
      <c r="F106" s="32" t="str">
        <f t="shared" si="2"/>
        <v/>
      </c>
      <c r="G106" s="32" t="str">
        <f t="shared" si="3"/>
        <v/>
      </c>
      <c r="H106" s="99" t="str">
        <f ca="1">IF(OR(MOD(ROW(B106)-1,gamesPerRound)=1,B106="",ISNA(MATCH(B106,OFFSET($B$1,1+($A106-1)*gamesPerRound,0):B105,0))),"","duplicate result")</f>
        <v/>
      </c>
    </row>
    <row r="107" spans="1:8" x14ac:dyDescent="0.2">
      <c r="A107" s="32">
        <f>Pairings!B107</f>
        <v>3</v>
      </c>
      <c r="B107" s="45"/>
      <c r="C107" s="45"/>
      <c r="D107" s="32" t="str">
        <f ca="1">IF($B107&gt;0,VLOOKUP($B107,OFFSET(Pairings!$C$2,($A107-1)*gamesPerRound,0,gamesPerRound,3),2,FALSE),"")</f>
        <v/>
      </c>
      <c r="E107" s="32" t="str">
        <f ca="1">IF($B107&gt;0,VLOOKUP($B107,OFFSET(Pairings!$C$2,($A107-1)*gamesPerRound,0,gamesPerRound,3),3,FALSE),"")</f>
        <v/>
      </c>
      <c r="F107" s="32" t="str">
        <f t="shared" si="2"/>
        <v/>
      </c>
      <c r="G107" s="32" t="str">
        <f t="shared" si="3"/>
        <v/>
      </c>
      <c r="H107" s="99" t="str">
        <f ca="1">IF(OR(MOD(ROW(B107)-1,gamesPerRound)=1,B107="",ISNA(MATCH(B107,OFFSET($B$1,1+($A107-1)*gamesPerRound,0):B106,0))),"","duplicate result")</f>
        <v/>
      </c>
    </row>
    <row r="108" spans="1:8" x14ac:dyDescent="0.2">
      <c r="A108" s="32">
        <f>Pairings!B108</f>
        <v>3</v>
      </c>
      <c r="B108" s="45"/>
      <c r="C108" s="45"/>
      <c r="D108" s="32" t="str">
        <f ca="1">IF($B108&gt;0,VLOOKUP($B108,OFFSET(Pairings!$C$2,($A108-1)*gamesPerRound,0,gamesPerRound,3),2,FALSE),"")</f>
        <v/>
      </c>
      <c r="E108" s="32" t="str">
        <f ca="1">IF($B108&gt;0,VLOOKUP($B108,OFFSET(Pairings!$C$2,($A108-1)*gamesPerRound,0,gamesPerRound,3),3,FALSE),"")</f>
        <v/>
      </c>
      <c r="F108" s="32" t="str">
        <f t="shared" si="2"/>
        <v/>
      </c>
      <c r="G108" s="32" t="str">
        <f t="shared" si="3"/>
        <v/>
      </c>
      <c r="H108" s="99" t="str">
        <f ca="1">IF(OR(MOD(ROW(B108)-1,gamesPerRound)=1,B108="",ISNA(MATCH(B108,OFFSET($B$1,1+($A108-1)*gamesPerRound,0):B107,0))),"","duplicate result")</f>
        <v/>
      </c>
    </row>
    <row r="109" spans="1:8" x14ac:dyDescent="0.2">
      <c r="A109" s="32">
        <f>Pairings!B109</f>
        <v>3</v>
      </c>
      <c r="B109" s="45"/>
      <c r="C109" s="45"/>
      <c r="D109" s="32" t="str">
        <f ca="1">IF($B109&gt;0,VLOOKUP($B109,OFFSET(Pairings!$C$2,($A109-1)*gamesPerRound,0,gamesPerRound,3),2,FALSE),"")</f>
        <v/>
      </c>
      <c r="E109" s="32" t="str">
        <f ca="1">IF($B109&gt;0,VLOOKUP($B109,OFFSET(Pairings!$C$2,($A109-1)*gamesPerRound,0,gamesPerRound,3),3,FALSE),"")</f>
        <v/>
      </c>
      <c r="F109" s="32" t="str">
        <f t="shared" si="2"/>
        <v/>
      </c>
      <c r="G109" s="32" t="str">
        <f t="shared" si="3"/>
        <v/>
      </c>
      <c r="H109" s="99" t="str">
        <f ca="1">IF(OR(MOD(ROW(B109)-1,gamesPerRound)=1,B109="",ISNA(MATCH(B109,OFFSET($B$1,1+($A109-1)*gamesPerRound,0):B108,0))),"","duplicate result")</f>
        <v/>
      </c>
    </row>
    <row r="110" spans="1:8" x14ac:dyDescent="0.2">
      <c r="A110" s="32">
        <f>Pairings!B110</f>
        <v>3</v>
      </c>
      <c r="B110" s="45"/>
      <c r="C110" s="45"/>
      <c r="D110" s="32" t="str">
        <f ca="1">IF($B110&gt;0,VLOOKUP($B110,OFFSET(Pairings!$C$2,($A110-1)*gamesPerRound,0,gamesPerRound,3),2,FALSE),"")</f>
        <v/>
      </c>
      <c r="E110" s="32" t="str">
        <f ca="1">IF($B110&gt;0,VLOOKUP($B110,OFFSET(Pairings!$C$2,($A110-1)*gamesPerRound,0,gamesPerRound,3),3,FALSE),"")</f>
        <v/>
      </c>
      <c r="F110" s="32" t="str">
        <f t="shared" si="2"/>
        <v/>
      </c>
      <c r="G110" s="32" t="str">
        <f t="shared" si="3"/>
        <v/>
      </c>
      <c r="H110" s="99" t="str">
        <f ca="1">IF(OR(MOD(ROW(B110)-1,gamesPerRound)=1,B110="",ISNA(MATCH(B110,OFFSET($B$1,1+($A110-1)*gamesPerRound,0):B109,0))),"","duplicate result")</f>
        <v/>
      </c>
    </row>
    <row r="111" spans="1:8" x14ac:dyDescent="0.2">
      <c r="A111" s="32">
        <f>Pairings!B111</f>
        <v>3</v>
      </c>
      <c r="B111" s="45"/>
      <c r="C111" s="45"/>
      <c r="D111" s="32" t="str">
        <f ca="1">IF($B111&gt;0,VLOOKUP($B111,OFFSET(Pairings!$C$2,($A111-1)*gamesPerRound,0,gamesPerRound,3),2,FALSE),"")</f>
        <v/>
      </c>
      <c r="E111" s="32" t="str">
        <f ca="1">IF($B111&gt;0,VLOOKUP($B111,OFFSET(Pairings!$C$2,($A111-1)*gamesPerRound,0,gamesPerRound,3),3,FALSE),"")</f>
        <v/>
      </c>
      <c r="F111" s="32" t="str">
        <f t="shared" si="2"/>
        <v/>
      </c>
      <c r="G111" s="32" t="str">
        <f t="shared" si="3"/>
        <v/>
      </c>
      <c r="H111" s="99" t="str">
        <f ca="1">IF(OR(MOD(ROW(B111)-1,gamesPerRound)=1,B111="",ISNA(MATCH(B111,OFFSET($B$1,1+($A111-1)*gamesPerRound,0):B110,0))),"","duplicate result")</f>
        <v/>
      </c>
    </row>
    <row r="112" spans="1:8" x14ac:dyDescent="0.2">
      <c r="A112" s="32">
        <f>Pairings!B112</f>
        <v>3</v>
      </c>
      <c r="B112" s="45"/>
      <c r="C112" s="45"/>
      <c r="D112" s="32" t="str">
        <f ca="1">IF($B112&gt;0,VLOOKUP($B112,OFFSET(Pairings!$C$2,($A112-1)*gamesPerRound,0,gamesPerRound,3),2,FALSE),"")</f>
        <v/>
      </c>
      <c r="E112" s="32" t="str">
        <f ca="1">IF($B112&gt;0,VLOOKUP($B112,OFFSET(Pairings!$C$2,($A112-1)*gamesPerRound,0,gamesPerRound,3),3,FALSE),"")</f>
        <v/>
      </c>
      <c r="F112" s="32" t="str">
        <f t="shared" si="2"/>
        <v/>
      </c>
      <c r="G112" s="32" t="str">
        <f t="shared" si="3"/>
        <v/>
      </c>
      <c r="H112" s="99" t="str">
        <f ca="1">IF(OR(MOD(ROW(B112)-1,gamesPerRound)=1,B112="",ISNA(MATCH(B112,OFFSET($B$1,1+($A112-1)*gamesPerRound,0):B111,0))),"","duplicate result")</f>
        <v/>
      </c>
    </row>
    <row r="113" spans="1:8" x14ac:dyDescent="0.2">
      <c r="A113" s="32">
        <f>Pairings!B113</f>
        <v>3</v>
      </c>
      <c r="B113" s="45"/>
      <c r="C113" s="45"/>
      <c r="D113" s="32" t="str">
        <f ca="1">IF($B113&gt;0,VLOOKUP($B113,OFFSET(Pairings!$C$2,($A113-1)*gamesPerRound,0,gamesPerRound,3),2,FALSE),"")</f>
        <v/>
      </c>
      <c r="E113" s="32" t="str">
        <f ca="1">IF($B113&gt;0,VLOOKUP($B113,OFFSET(Pairings!$C$2,($A113-1)*gamesPerRound,0,gamesPerRound,3),3,FALSE),"")</f>
        <v/>
      </c>
      <c r="F113" s="32" t="str">
        <f t="shared" si="2"/>
        <v/>
      </c>
      <c r="G113" s="32" t="str">
        <f t="shared" si="3"/>
        <v/>
      </c>
      <c r="H113" s="99" t="str">
        <f ca="1">IF(OR(MOD(ROW(B113)-1,gamesPerRound)=1,B113="",ISNA(MATCH(B113,OFFSET($B$1,1+($A113-1)*gamesPerRound,0):B112,0))),"","duplicate result")</f>
        <v/>
      </c>
    </row>
    <row r="114" spans="1:8" x14ac:dyDescent="0.2">
      <c r="A114" s="32">
        <f>Pairings!B114</f>
        <v>3</v>
      </c>
      <c r="B114" s="45"/>
      <c r="C114" s="45"/>
      <c r="D114" s="32" t="str">
        <f ca="1">IF($B114&gt;0,VLOOKUP($B114,OFFSET(Pairings!$C$2,($A114-1)*gamesPerRound,0,gamesPerRound,3),2,FALSE),"")</f>
        <v/>
      </c>
      <c r="E114" s="32" t="str">
        <f ca="1">IF($B114&gt;0,VLOOKUP($B114,OFFSET(Pairings!$C$2,($A114-1)*gamesPerRound,0,gamesPerRound,3),3,FALSE),"")</f>
        <v/>
      </c>
      <c r="F114" s="32" t="str">
        <f t="shared" si="2"/>
        <v/>
      </c>
      <c r="G114" s="32" t="str">
        <f t="shared" si="3"/>
        <v/>
      </c>
      <c r="H114" s="99" t="str">
        <f ca="1">IF(OR(MOD(ROW(B114)-1,gamesPerRound)=1,B114="",ISNA(MATCH(B114,OFFSET($B$1,1+($A114-1)*gamesPerRound,0):B113,0))),"","duplicate result")</f>
        <v/>
      </c>
    </row>
    <row r="115" spans="1:8" x14ac:dyDescent="0.2">
      <c r="A115" s="32">
        <f>Pairings!B115</f>
        <v>3</v>
      </c>
      <c r="B115" s="45"/>
      <c r="C115" s="45"/>
      <c r="D115" s="32" t="str">
        <f ca="1">IF($B115&gt;0,VLOOKUP($B115,OFFSET(Pairings!$C$2,($A115-1)*gamesPerRound,0,gamesPerRound,3),2,FALSE),"")</f>
        <v/>
      </c>
      <c r="E115" s="32" t="str">
        <f ca="1">IF($B115&gt;0,VLOOKUP($B115,OFFSET(Pairings!$C$2,($A115-1)*gamesPerRound,0,gamesPerRound,3),3,FALSE),"")</f>
        <v/>
      </c>
      <c r="F115" s="32" t="str">
        <f t="shared" si="2"/>
        <v/>
      </c>
      <c r="G115" s="32" t="str">
        <f t="shared" si="3"/>
        <v/>
      </c>
      <c r="H115" s="99" t="str">
        <f ca="1">IF(OR(MOD(ROW(B115)-1,gamesPerRound)=1,B115="",ISNA(MATCH(B115,OFFSET($B$1,1+($A115-1)*gamesPerRound,0):B114,0))),"","duplicate result")</f>
        <v/>
      </c>
    </row>
    <row r="116" spans="1:8" x14ac:dyDescent="0.2">
      <c r="A116" s="32">
        <f>Pairings!B116</f>
        <v>3</v>
      </c>
      <c r="B116" s="45"/>
      <c r="C116" s="45"/>
      <c r="D116" s="32" t="str">
        <f ca="1">IF($B116&gt;0,VLOOKUP($B116,OFFSET(Pairings!$C$2,($A116-1)*gamesPerRound,0,gamesPerRound,3),2,FALSE),"")</f>
        <v/>
      </c>
      <c r="E116" s="32" t="str">
        <f ca="1">IF($B116&gt;0,VLOOKUP($B116,OFFSET(Pairings!$C$2,($A116-1)*gamesPerRound,0,gamesPerRound,3),3,FALSE),"")</f>
        <v/>
      </c>
      <c r="F116" s="32" t="str">
        <f t="shared" si="2"/>
        <v/>
      </c>
      <c r="G116" s="32" t="str">
        <f t="shared" si="3"/>
        <v/>
      </c>
      <c r="H116" s="99" t="str">
        <f ca="1">IF(OR(MOD(ROW(B116)-1,gamesPerRound)=1,B116="",ISNA(MATCH(B116,OFFSET($B$1,1+($A116-1)*gamesPerRound,0):B115,0))),"","duplicate result")</f>
        <v/>
      </c>
    </row>
    <row r="117" spans="1:8" x14ac:dyDescent="0.2">
      <c r="A117" s="32">
        <f>Pairings!B117</f>
        <v>3</v>
      </c>
      <c r="B117" s="45"/>
      <c r="C117" s="45"/>
      <c r="D117" s="32" t="str">
        <f ca="1">IF($B117&gt;0,VLOOKUP($B117,OFFSET(Pairings!$C$2,($A117-1)*gamesPerRound,0,gamesPerRound,3),2,FALSE),"")</f>
        <v/>
      </c>
      <c r="E117" s="32" t="str">
        <f ca="1">IF($B117&gt;0,VLOOKUP($B117,OFFSET(Pairings!$C$2,($A117-1)*gamesPerRound,0,gamesPerRound,3),3,FALSE),"")</f>
        <v/>
      </c>
      <c r="F117" s="32" t="str">
        <f t="shared" si="2"/>
        <v/>
      </c>
      <c r="G117" s="32" t="str">
        <f t="shared" si="3"/>
        <v/>
      </c>
      <c r="H117" s="99" t="str">
        <f ca="1">IF(OR(MOD(ROW(B117)-1,gamesPerRound)=1,B117="",ISNA(MATCH(B117,OFFSET($B$1,1+($A117-1)*gamesPerRound,0):B116,0))),"","duplicate result")</f>
        <v/>
      </c>
    </row>
    <row r="118" spans="1:8" x14ac:dyDescent="0.2">
      <c r="A118" s="32">
        <f>Pairings!B118</f>
        <v>3</v>
      </c>
      <c r="B118" s="45"/>
      <c r="C118" s="45"/>
      <c r="D118" s="32" t="str">
        <f ca="1">IF($B118&gt;0,VLOOKUP($B118,OFFSET(Pairings!$C$2,($A118-1)*gamesPerRound,0,gamesPerRound,3),2,FALSE),"")</f>
        <v/>
      </c>
      <c r="E118" s="32" t="str">
        <f ca="1">IF($B118&gt;0,VLOOKUP($B118,OFFSET(Pairings!$C$2,($A118-1)*gamesPerRound,0,gamesPerRound,3),3,FALSE),"")</f>
        <v/>
      </c>
      <c r="F118" s="32" t="str">
        <f t="shared" si="2"/>
        <v/>
      </c>
      <c r="G118" s="32" t="str">
        <f t="shared" si="3"/>
        <v/>
      </c>
      <c r="H118" s="99" t="str">
        <f ca="1">IF(OR(MOD(ROW(B118)-1,gamesPerRound)=1,B118="",ISNA(MATCH(B118,OFFSET($B$1,1+($A118-1)*gamesPerRound,0):B117,0))),"","duplicate result")</f>
        <v/>
      </c>
    </row>
    <row r="119" spans="1:8" x14ac:dyDescent="0.2">
      <c r="A119" s="32">
        <f>Pairings!B119</f>
        <v>3</v>
      </c>
      <c r="B119" s="45"/>
      <c r="C119" s="45"/>
      <c r="D119" s="32" t="str">
        <f ca="1">IF($B119&gt;0,VLOOKUP($B119,OFFSET(Pairings!$C$2,($A119-1)*gamesPerRound,0,gamesPerRound,3),2,FALSE),"")</f>
        <v/>
      </c>
      <c r="E119" s="32" t="str">
        <f ca="1">IF($B119&gt;0,VLOOKUP($B119,OFFSET(Pairings!$C$2,($A119-1)*gamesPerRound,0,gamesPerRound,3),3,FALSE),"")</f>
        <v/>
      </c>
      <c r="F119" s="32" t="str">
        <f t="shared" si="2"/>
        <v/>
      </c>
      <c r="G119" s="32" t="str">
        <f t="shared" si="3"/>
        <v/>
      </c>
      <c r="H119" s="99" t="str">
        <f ca="1">IF(OR(MOD(ROW(B119)-1,gamesPerRound)=1,B119="",ISNA(MATCH(B119,OFFSET($B$1,1+($A119-1)*gamesPerRound,0):B118,0))),"","duplicate result")</f>
        <v/>
      </c>
    </row>
    <row r="120" spans="1:8" x14ac:dyDescent="0.2">
      <c r="A120" s="32">
        <f>Pairings!B120</f>
        <v>3</v>
      </c>
      <c r="B120" s="45"/>
      <c r="C120" s="45"/>
      <c r="D120" s="32" t="str">
        <f ca="1">IF($B120&gt;0,VLOOKUP($B120,OFFSET(Pairings!$C$2,($A120-1)*gamesPerRound,0,gamesPerRound,3),2,FALSE),"")</f>
        <v/>
      </c>
      <c r="E120" s="32" t="str">
        <f ca="1">IF($B120&gt;0,VLOOKUP($B120,OFFSET(Pairings!$C$2,($A120-1)*gamesPerRound,0,gamesPerRound,3),3,FALSE),"")</f>
        <v/>
      </c>
      <c r="F120" s="32" t="str">
        <f t="shared" si="2"/>
        <v/>
      </c>
      <c r="G120" s="32" t="str">
        <f t="shared" si="3"/>
        <v/>
      </c>
      <c r="H120" s="99" t="str">
        <f ca="1">IF(OR(MOD(ROW(B120)-1,gamesPerRound)=1,B120="",ISNA(MATCH(B120,OFFSET($B$1,1+($A120-1)*gamesPerRound,0):B119,0))),"","duplicate result")</f>
        <v/>
      </c>
    </row>
    <row r="121" spans="1:8" x14ac:dyDescent="0.2">
      <c r="A121" s="32">
        <f>Pairings!B121</f>
        <v>3</v>
      </c>
      <c r="B121" s="45"/>
      <c r="C121" s="45"/>
      <c r="D121" s="32" t="str">
        <f ca="1">IF($B121&gt;0,VLOOKUP($B121,OFFSET(Pairings!$C$2,($A121-1)*gamesPerRound,0,gamesPerRound,3),2,FALSE),"")</f>
        <v/>
      </c>
      <c r="E121" s="32" t="str">
        <f ca="1">IF($B121&gt;0,VLOOKUP($B121,OFFSET(Pairings!$C$2,($A121-1)*gamesPerRound,0,gamesPerRound,3),3,FALSE),"")</f>
        <v/>
      </c>
      <c r="F121" s="32" t="str">
        <f t="shared" si="2"/>
        <v/>
      </c>
      <c r="G121" s="32" t="str">
        <f t="shared" si="3"/>
        <v/>
      </c>
      <c r="H121" s="99" t="str">
        <f ca="1">IF(OR(MOD(ROW(B121)-1,gamesPerRound)=1,B121="",ISNA(MATCH(B121,OFFSET($B$1,1+($A121-1)*gamesPerRound,0):B120,0))),"","duplicate result")</f>
        <v/>
      </c>
    </row>
    <row r="122" spans="1:8" x14ac:dyDescent="0.2">
      <c r="A122" s="32">
        <f>Pairings!B122</f>
        <v>3</v>
      </c>
      <c r="B122" s="45"/>
      <c r="C122" s="45"/>
      <c r="D122" s="32" t="str">
        <f ca="1">IF($B122&gt;0,VLOOKUP($B122,OFFSET(Pairings!$C$2,($A122-1)*gamesPerRound,0,gamesPerRound,3),2,FALSE),"")</f>
        <v/>
      </c>
      <c r="E122" s="32" t="str">
        <f ca="1">IF($B122&gt;0,VLOOKUP($B122,OFFSET(Pairings!$C$2,($A122-1)*gamesPerRound,0,gamesPerRound,3),3,FALSE),"")</f>
        <v/>
      </c>
      <c r="F122" s="32" t="str">
        <f t="shared" si="2"/>
        <v/>
      </c>
      <c r="G122" s="32" t="str">
        <f t="shared" si="3"/>
        <v/>
      </c>
      <c r="H122" s="99" t="str">
        <f ca="1">IF(OR(MOD(ROW(B122)-1,gamesPerRound)=1,B122="",ISNA(MATCH(B122,OFFSET($B$1,1+($A122-1)*gamesPerRound,0):B121,0))),"","duplicate result")</f>
        <v/>
      </c>
    </row>
    <row r="123" spans="1:8" x14ac:dyDescent="0.2">
      <c r="A123" s="32">
        <f>Pairings!B123</f>
        <v>3</v>
      </c>
      <c r="B123" s="45"/>
      <c r="C123" s="45"/>
      <c r="D123" s="32" t="str">
        <f ca="1">IF($B123&gt;0,VLOOKUP($B123,OFFSET(Pairings!$C$2,($A123-1)*gamesPerRound,0,gamesPerRound,3),2,FALSE),"")</f>
        <v/>
      </c>
      <c r="E123" s="32" t="str">
        <f ca="1">IF($B123&gt;0,VLOOKUP($B123,OFFSET(Pairings!$C$2,($A123-1)*gamesPerRound,0,gamesPerRound,3),3,FALSE),"")</f>
        <v/>
      </c>
      <c r="F123" s="32" t="str">
        <f t="shared" si="2"/>
        <v/>
      </c>
      <c r="G123" s="32" t="str">
        <f t="shared" si="3"/>
        <v/>
      </c>
      <c r="H123" s="99" t="str">
        <f ca="1">IF(OR(MOD(ROW(B123)-1,gamesPerRound)=1,B123="",ISNA(MATCH(B123,OFFSET($B$1,1+($A123-1)*gamesPerRound,0):B122,0))),"","duplicate result")</f>
        <v/>
      </c>
    </row>
    <row r="124" spans="1:8" x14ac:dyDescent="0.2">
      <c r="A124" s="32">
        <f>Pairings!B124</f>
        <v>3</v>
      </c>
      <c r="B124" s="45"/>
      <c r="C124" s="45"/>
      <c r="D124" s="32" t="str">
        <f ca="1">IF($B124&gt;0,VLOOKUP($B124,OFFSET(Pairings!$C$2,($A124-1)*gamesPerRound,0,gamesPerRound,3),2,FALSE),"")</f>
        <v/>
      </c>
      <c r="E124" s="32" t="str">
        <f ca="1">IF($B124&gt;0,VLOOKUP($B124,OFFSET(Pairings!$C$2,($A124-1)*gamesPerRound,0,gamesPerRound,3),3,FALSE),"")</f>
        <v/>
      </c>
      <c r="F124" s="32" t="str">
        <f t="shared" si="2"/>
        <v/>
      </c>
      <c r="G124" s="32" t="str">
        <f t="shared" si="3"/>
        <v/>
      </c>
      <c r="H124" s="99" t="str">
        <f ca="1">IF(OR(MOD(ROW(B124)-1,gamesPerRound)=1,B124="",ISNA(MATCH(B124,OFFSET($B$1,1+($A124-1)*gamesPerRound,0):B123,0))),"","duplicate result")</f>
        <v/>
      </c>
    </row>
    <row r="125" spans="1:8" x14ac:dyDescent="0.2">
      <c r="A125" s="32">
        <f>Pairings!B125</f>
        <v>3</v>
      </c>
      <c r="B125" s="45"/>
      <c r="C125" s="45"/>
      <c r="D125" s="32" t="str">
        <f ca="1">IF($B125&gt;0,VLOOKUP($B125,OFFSET(Pairings!$C$2,($A125-1)*gamesPerRound,0,gamesPerRound,3),2,FALSE),"")</f>
        <v/>
      </c>
      <c r="E125" s="32" t="str">
        <f ca="1">IF($B125&gt;0,VLOOKUP($B125,OFFSET(Pairings!$C$2,($A125-1)*gamesPerRound,0,gamesPerRound,3),3,FALSE),"")</f>
        <v/>
      </c>
      <c r="F125" s="32" t="str">
        <f t="shared" si="2"/>
        <v/>
      </c>
      <c r="G125" s="32" t="str">
        <f t="shared" si="3"/>
        <v/>
      </c>
      <c r="H125" s="99" t="str">
        <f ca="1">IF(OR(MOD(ROW(B125)-1,gamesPerRound)=1,B125="",ISNA(MATCH(B125,OFFSET($B$1,1+($A125-1)*gamesPerRound,0):B124,0))),"","duplicate result")</f>
        <v/>
      </c>
    </row>
    <row r="126" spans="1:8" x14ac:dyDescent="0.2">
      <c r="A126" s="32">
        <f>Pairings!B126</f>
        <v>3</v>
      </c>
      <c r="B126" s="45"/>
      <c r="C126" s="45"/>
      <c r="D126" s="32" t="str">
        <f ca="1">IF($B126&gt;0,VLOOKUP($B126,OFFSET(Pairings!$C$2,($A126-1)*gamesPerRound,0,gamesPerRound,3),2,FALSE),"")</f>
        <v/>
      </c>
      <c r="E126" s="32" t="str">
        <f ca="1">IF($B126&gt;0,VLOOKUP($B126,OFFSET(Pairings!$C$2,($A126-1)*gamesPerRound,0,gamesPerRound,3),3,FALSE),"")</f>
        <v/>
      </c>
      <c r="F126" s="32" t="str">
        <f t="shared" si="2"/>
        <v/>
      </c>
      <c r="G126" s="32" t="str">
        <f t="shared" si="3"/>
        <v/>
      </c>
      <c r="H126" s="99" t="str">
        <f ca="1">IF(OR(MOD(ROW(B126)-1,gamesPerRound)=1,B126="",ISNA(MATCH(B126,OFFSET($B$1,1+($A126-1)*gamesPerRound,0):B125,0))),"","duplicate result")</f>
        <v/>
      </c>
    </row>
    <row r="127" spans="1:8" x14ac:dyDescent="0.2">
      <c r="A127" s="32">
        <f>Pairings!B127</f>
        <v>3</v>
      </c>
      <c r="B127" s="45"/>
      <c r="C127" s="45"/>
      <c r="D127" s="32" t="str">
        <f ca="1">IF($B127&gt;0,VLOOKUP($B127,OFFSET(Pairings!$C$2,($A127-1)*gamesPerRound,0,gamesPerRound,3),2,FALSE),"")</f>
        <v/>
      </c>
      <c r="E127" s="32" t="str">
        <f ca="1">IF($B127&gt;0,VLOOKUP($B127,OFFSET(Pairings!$C$2,($A127-1)*gamesPerRound,0,gamesPerRound,3),3,FALSE),"")</f>
        <v/>
      </c>
      <c r="F127" s="32" t="str">
        <f t="shared" si="2"/>
        <v/>
      </c>
      <c r="G127" s="32" t="str">
        <f t="shared" si="3"/>
        <v/>
      </c>
      <c r="H127" s="99" t="str">
        <f ca="1">IF(OR(MOD(ROW(B127)-1,gamesPerRound)=1,B127="",ISNA(MATCH(B127,OFFSET($B$1,1+($A127-1)*gamesPerRound,0):B126,0))),"","duplicate result")</f>
        <v/>
      </c>
    </row>
    <row r="128" spans="1:8" x14ac:dyDescent="0.2">
      <c r="A128" s="32">
        <f>Pairings!B128</f>
        <v>3</v>
      </c>
      <c r="B128" s="45"/>
      <c r="C128" s="45"/>
      <c r="D128" s="32" t="str">
        <f ca="1">IF($B128&gt;0,VLOOKUP($B128,OFFSET(Pairings!$C$2,($A128-1)*gamesPerRound,0,gamesPerRound,3),2,FALSE),"")</f>
        <v/>
      </c>
      <c r="E128" s="32" t="str">
        <f ca="1">IF($B128&gt;0,VLOOKUP($B128,OFFSET(Pairings!$C$2,($A128-1)*gamesPerRound,0,gamesPerRound,3),3,FALSE),"")</f>
        <v/>
      </c>
      <c r="F128" s="32" t="str">
        <f t="shared" si="2"/>
        <v/>
      </c>
      <c r="G128" s="32" t="str">
        <f t="shared" si="3"/>
        <v/>
      </c>
      <c r="H128" s="99" t="str">
        <f ca="1">IF(OR(MOD(ROW(B128)-1,gamesPerRound)=1,B128="",ISNA(MATCH(B128,OFFSET($B$1,1+($A128-1)*gamesPerRound,0):B127,0))),"","duplicate result")</f>
        <v/>
      </c>
    </row>
    <row r="129" spans="1:8" x14ac:dyDescent="0.2">
      <c r="A129" s="32">
        <f>Pairings!B129</f>
        <v>3</v>
      </c>
      <c r="B129" s="45"/>
      <c r="C129" s="45"/>
      <c r="D129" s="32" t="str">
        <f ca="1">IF($B129&gt;0,VLOOKUP($B129,OFFSET(Pairings!$C$2,($A129-1)*gamesPerRound,0,gamesPerRound,3),2,FALSE),"")</f>
        <v/>
      </c>
      <c r="E129" s="32" t="str">
        <f ca="1">IF($B129&gt;0,VLOOKUP($B129,OFFSET(Pairings!$C$2,($A129-1)*gamesPerRound,0,gamesPerRound,3),3,FALSE),"")</f>
        <v/>
      </c>
      <c r="F129" s="32" t="str">
        <f t="shared" si="2"/>
        <v/>
      </c>
      <c r="G129" s="32" t="str">
        <f t="shared" si="3"/>
        <v/>
      </c>
      <c r="H129" s="99" t="str">
        <f ca="1">IF(OR(MOD(ROW(B129)-1,gamesPerRound)=1,B129="",ISNA(MATCH(B129,OFFSET($B$1,1+($A129-1)*gamesPerRound,0):B128,0))),"","duplicate result")</f>
        <v/>
      </c>
    </row>
    <row r="130" spans="1:8" x14ac:dyDescent="0.2">
      <c r="A130" s="32">
        <f>Pairings!B130</f>
        <v>3</v>
      </c>
      <c r="B130" s="45"/>
      <c r="C130" s="45"/>
      <c r="D130" s="32" t="str">
        <f ca="1">IF($B130&gt;0,VLOOKUP($B130,OFFSET(Pairings!$C$2,($A130-1)*gamesPerRound,0,gamesPerRound,3),2,FALSE),"")</f>
        <v/>
      </c>
      <c r="E130" s="32" t="str">
        <f ca="1">IF($B130&gt;0,VLOOKUP($B130,OFFSET(Pairings!$C$2,($A130-1)*gamesPerRound,0,gamesPerRound,3),3,FALSE),"")</f>
        <v/>
      </c>
      <c r="F130" s="32" t="str">
        <f t="shared" ref="F130:F193" si="4">IF(C130="","",IF(C130="n",0,IF(C130="d",0.5,C130)))</f>
        <v/>
      </c>
      <c r="G130" s="32" t="str">
        <f t="shared" ref="G130:G193" si="5">IF(C130="","",IF(C130="n",0,1-F130))</f>
        <v/>
      </c>
      <c r="H130" s="99" t="str">
        <f ca="1">IF(OR(MOD(ROW(B130)-1,gamesPerRound)=1,B130="",ISNA(MATCH(B130,OFFSET($B$1,1+($A130-1)*gamesPerRound,0):B129,0))),"","duplicate result")</f>
        <v/>
      </c>
    </row>
    <row r="131" spans="1:8" x14ac:dyDescent="0.2">
      <c r="A131" s="32">
        <f>Pairings!B131</f>
        <v>3</v>
      </c>
      <c r="B131" s="45"/>
      <c r="C131" s="45"/>
      <c r="D131" s="32" t="str">
        <f ca="1">IF($B131&gt;0,VLOOKUP($B131,OFFSET(Pairings!$C$2,($A131-1)*gamesPerRound,0,gamesPerRound,3),2,FALSE),"")</f>
        <v/>
      </c>
      <c r="E131" s="32" t="str">
        <f ca="1">IF($B131&gt;0,VLOOKUP($B131,OFFSET(Pairings!$C$2,($A131-1)*gamesPerRound,0,gamesPerRound,3),3,FALSE),"")</f>
        <v/>
      </c>
      <c r="F131" s="32" t="str">
        <f t="shared" si="4"/>
        <v/>
      </c>
      <c r="G131" s="32" t="str">
        <f t="shared" si="5"/>
        <v/>
      </c>
      <c r="H131" s="99" t="str">
        <f ca="1">IF(OR(MOD(ROW(B131)-1,gamesPerRound)=1,B131="",ISNA(MATCH(B131,OFFSET($B$1,1+($A131-1)*gamesPerRound,0):B130,0))),"","duplicate result")</f>
        <v/>
      </c>
    </row>
    <row r="132" spans="1:8" x14ac:dyDescent="0.2">
      <c r="A132" s="32">
        <f>Pairings!B132</f>
        <v>3</v>
      </c>
      <c r="B132" s="45"/>
      <c r="C132" s="45"/>
      <c r="D132" s="32" t="str">
        <f ca="1">IF($B132&gt;0,VLOOKUP($B132,OFFSET(Pairings!$C$2,($A132-1)*gamesPerRound,0,gamesPerRound,3),2,FALSE),"")</f>
        <v/>
      </c>
      <c r="E132" s="32" t="str">
        <f ca="1">IF($B132&gt;0,VLOOKUP($B132,OFFSET(Pairings!$C$2,($A132-1)*gamesPerRound,0,gamesPerRound,3),3,FALSE),"")</f>
        <v/>
      </c>
      <c r="F132" s="32" t="str">
        <f t="shared" si="4"/>
        <v/>
      </c>
      <c r="G132" s="32" t="str">
        <f t="shared" si="5"/>
        <v/>
      </c>
      <c r="H132" s="99" t="str">
        <f ca="1">IF(OR(MOD(ROW(B132)-1,gamesPerRound)=1,B132="",ISNA(MATCH(B132,OFFSET($B$1,1+($A132-1)*gamesPerRound,0):B131,0))),"","duplicate result")</f>
        <v/>
      </c>
    </row>
    <row r="133" spans="1:8" x14ac:dyDescent="0.2">
      <c r="A133" s="32">
        <f>Pairings!B133</f>
        <v>3</v>
      </c>
      <c r="B133" s="45"/>
      <c r="C133" s="45"/>
      <c r="D133" s="32" t="str">
        <f ca="1">IF($B133&gt;0,VLOOKUP($B133,OFFSET(Pairings!$C$2,($A133-1)*gamesPerRound,0,gamesPerRound,3),2,FALSE),"")</f>
        <v/>
      </c>
      <c r="E133" s="32" t="str">
        <f ca="1">IF($B133&gt;0,VLOOKUP($B133,OFFSET(Pairings!$C$2,($A133-1)*gamesPerRound,0,gamesPerRound,3),3,FALSE),"")</f>
        <v/>
      </c>
      <c r="F133" s="32" t="str">
        <f t="shared" si="4"/>
        <v/>
      </c>
      <c r="G133" s="32" t="str">
        <f t="shared" si="5"/>
        <v/>
      </c>
      <c r="H133" s="99" t="str">
        <f ca="1">IF(OR(MOD(ROW(B133)-1,gamesPerRound)=1,B133="",ISNA(MATCH(B133,OFFSET($B$1,1+($A133-1)*gamesPerRound,0):B132,0))),"","duplicate result")</f>
        <v/>
      </c>
    </row>
    <row r="134" spans="1:8" x14ac:dyDescent="0.2">
      <c r="A134" s="32">
        <f>Pairings!B134</f>
        <v>3</v>
      </c>
      <c r="B134" s="45"/>
      <c r="C134" s="45"/>
      <c r="D134" s="32" t="str">
        <f ca="1">IF($B134&gt;0,VLOOKUP($B134,OFFSET(Pairings!$C$2,($A134-1)*gamesPerRound,0,gamesPerRound,3),2,FALSE),"")</f>
        <v/>
      </c>
      <c r="E134" s="32" t="str">
        <f ca="1">IF($B134&gt;0,VLOOKUP($B134,OFFSET(Pairings!$C$2,($A134-1)*gamesPerRound,0,gamesPerRound,3),3,FALSE),"")</f>
        <v/>
      </c>
      <c r="F134" s="32" t="str">
        <f t="shared" si="4"/>
        <v/>
      </c>
      <c r="G134" s="32" t="str">
        <f t="shared" si="5"/>
        <v/>
      </c>
      <c r="H134" s="99" t="str">
        <f ca="1">IF(OR(MOD(ROW(B134)-1,gamesPerRound)=1,B134="",ISNA(MATCH(B134,OFFSET($B$1,1+($A134-1)*gamesPerRound,0):B133,0))),"","duplicate result")</f>
        <v/>
      </c>
    </row>
    <row r="135" spans="1:8" x14ac:dyDescent="0.2">
      <c r="A135" s="32">
        <f>Pairings!B135</f>
        <v>3</v>
      </c>
      <c r="B135" s="45"/>
      <c r="C135" s="45"/>
      <c r="D135" s="32" t="str">
        <f ca="1">IF($B135&gt;0,VLOOKUP($B135,OFFSET(Pairings!$C$2,($A135-1)*gamesPerRound,0,gamesPerRound,3),2,FALSE),"")</f>
        <v/>
      </c>
      <c r="E135" s="32" t="str">
        <f ca="1">IF($B135&gt;0,VLOOKUP($B135,OFFSET(Pairings!$C$2,($A135-1)*gamesPerRound,0,gamesPerRound,3),3,FALSE),"")</f>
        <v/>
      </c>
      <c r="F135" s="32" t="str">
        <f t="shared" si="4"/>
        <v/>
      </c>
      <c r="G135" s="32" t="str">
        <f t="shared" si="5"/>
        <v/>
      </c>
      <c r="H135" s="99" t="str">
        <f ca="1">IF(OR(MOD(ROW(B135)-1,gamesPerRound)=1,B135="",ISNA(MATCH(B135,OFFSET($B$1,1+($A135-1)*gamesPerRound,0):B134,0))),"","duplicate result")</f>
        <v/>
      </c>
    </row>
    <row r="136" spans="1:8" x14ac:dyDescent="0.2">
      <c r="A136" s="32">
        <f>Pairings!B136</f>
        <v>3</v>
      </c>
      <c r="B136" s="45"/>
      <c r="C136" s="45"/>
      <c r="D136" s="32" t="str">
        <f ca="1">IF($B136&gt;0,VLOOKUP($B136,OFFSET(Pairings!$C$2,($A136-1)*gamesPerRound,0,gamesPerRound,3),2,FALSE),"")</f>
        <v/>
      </c>
      <c r="E136" s="32" t="str">
        <f ca="1">IF($B136&gt;0,VLOOKUP($B136,OFFSET(Pairings!$C$2,($A136-1)*gamesPerRound,0,gamesPerRound,3),3,FALSE),"")</f>
        <v/>
      </c>
      <c r="F136" s="32" t="str">
        <f t="shared" si="4"/>
        <v/>
      </c>
      <c r="G136" s="32" t="str">
        <f t="shared" si="5"/>
        <v/>
      </c>
      <c r="H136" s="99" t="str">
        <f ca="1">IF(OR(MOD(ROW(B136)-1,gamesPerRound)=1,B136="",ISNA(MATCH(B136,OFFSET($B$1,1+($A136-1)*gamesPerRound,0):B135,0))),"","duplicate result")</f>
        <v/>
      </c>
    </row>
    <row r="137" spans="1:8" x14ac:dyDescent="0.2">
      <c r="A137" s="32">
        <f>Pairings!B137</f>
        <v>3</v>
      </c>
      <c r="B137" s="45"/>
      <c r="C137" s="45"/>
      <c r="D137" s="32" t="str">
        <f ca="1">IF($B137&gt;0,VLOOKUP($B137,OFFSET(Pairings!$C$2,($A137-1)*gamesPerRound,0,gamesPerRound,3),2,FALSE),"")</f>
        <v/>
      </c>
      <c r="E137" s="32" t="str">
        <f ca="1">IF($B137&gt;0,VLOOKUP($B137,OFFSET(Pairings!$C$2,($A137-1)*gamesPerRound,0,gamesPerRound,3),3,FALSE),"")</f>
        <v/>
      </c>
      <c r="F137" s="32" t="str">
        <f t="shared" si="4"/>
        <v/>
      </c>
      <c r="G137" s="32" t="str">
        <f t="shared" si="5"/>
        <v/>
      </c>
      <c r="H137" s="99" t="str">
        <f ca="1">IF(OR(MOD(ROW(B137)-1,gamesPerRound)=1,B137="",ISNA(MATCH(B137,OFFSET($B$1,1+($A137-1)*gamesPerRound,0):B136,0))),"","duplicate result")</f>
        <v/>
      </c>
    </row>
    <row r="138" spans="1:8" x14ac:dyDescent="0.2">
      <c r="A138" s="32">
        <f>Pairings!B138</f>
        <v>3</v>
      </c>
      <c r="B138" s="45"/>
      <c r="C138" s="45"/>
      <c r="D138" s="32" t="str">
        <f ca="1">IF($B138&gt;0,VLOOKUP($B138,OFFSET(Pairings!$C$2,($A138-1)*gamesPerRound,0,gamesPerRound,3),2,FALSE),"")</f>
        <v/>
      </c>
      <c r="E138" s="32" t="str">
        <f ca="1">IF($B138&gt;0,VLOOKUP($B138,OFFSET(Pairings!$C$2,($A138-1)*gamesPerRound,0,gamesPerRound,3),3,FALSE),"")</f>
        <v/>
      </c>
      <c r="F138" s="32" t="str">
        <f t="shared" si="4"/>
        <v/>
      </c>
      <c r="G138" s="32" t="str">
        <f t="shared" si="5"/>
        <v/>
      </c>
      <c r="H138" s="99" t="str">
        <f ca="1">IF(OR(MOD(ROW(B138)-1,gamesPerRound)=1,B138="",ISNA(MATCH(B138,OFFSET($B$1,1+($A138-1)*gamesPerRound,0):B137,0))),"","duplicate result")</f>
        <v/>
      </c>
    </row>
    <row r="139" spans="1:8" x14ac:dyDescent="0.2">
      <c r="A139" s="32">
        <f>Pairings!B139</f>
        <v>3</v>
      </c>
      <c r="B139" s="45"/>
      <c r="C139" s="45"/>
      <c r="D139" s="32" t="str">
        <f ca="1">IF($B139&gt;0,VLOOKUP($B139,OFFSET(Pairings!$C$2,($A139-1)*gamesPerRound,0,gamesPerRound,3),2,FALSE),"")</f>
        <v/>
      </c>
      <c r="E139" s="32" t="str">
        <f ca="1">IF($B139&gt;0,VLOOKUP($B139,OFFSET(Pairings!$C$2,($A139-1)*gamesPerRound,0,gamesPerRound,3),3,FALSE),"")</f>
        <v/>
      </c>
      <c r="F139" s="32" t="str">
        <f t="shared" si="4"/>
        <v/>
      </c>
      <c r="G139" s="32" t="str">
        <f t="shared" si="5"/>
        <v/>
      </c>
      <c r="H139" s="99" t="str">
        <f ca="1">IF(OR(MOD(ROW(B139)-1,gamesPerRound)=1,B139="",ISNA(MATCH(B139,OFFSET($B$1,1+($A139-1)*gamesPerRound,0):B138,0))),"","duplicate result")</f>
        <v/>
      </c>
    </row>
    <row r="140" spans="1:8" x14ac:dyDescent="0.2">
      <c r="A140" s="32">
        <f>Pairings!B140</f>
        <v>3</v>
      </c>
      <c r="B140" s="45"/>
      <c r="C140" s="45"/>
      <c r="D140" s="32" t="str">
        <f ca="1">IF($B140&gt;0,VLOOKUP($B140,OFFSET(Pairings!$C$2,($A140-1)*gamesPerRound,0,gamesPerRound,3),2,FALSE),"")</f>
        <v/>
      </c>
      <c r="E140" s="32" t="str">
        <f ca="1">IF($B140&gt;0,VLOOKUP($B140,OFFSET(Pairings!$C$2,($A140-1)*gamesPerRound,0,gamesPerRound,3),3,FALSE),"")</f>
        <v/>
      </c>
      <c r="F140" s="32" t="str">
        <f t="shared" si="4"/>
        <v/>
      </c>
      <c r="G140" s="32" t="str">
        <f t="shared" si="5"/>
        <v/>
      </c>
      <c r="H140" s="99" t="str">
        <f ca="1">IF(OR(MOD(ROW(B140)-1,gamesPerRound)=1,B140="",ISNA(MATCH(B140,OFFSET($B$1,1+($A140-1)*gamesPerRound,0):B139,0))),"","duplicate result")</f>
        <v/>
      </c>
    </row>
    <row r="141" spans="1:8" x14ac:dyDescent="0.2">
      <c r="A141" s="32">
        <f>Pairings!B141</f>
        <v>3</v>
      </c>
      <c r="B141" s="45"/>
      <c r="C141" s="45"/>
      <c r="D141" s="32" t="str">
        <f ca="1">IF($B141&gt;0,VLOOKUP($B141,OFFSET(Pairings!$C$2,($A141-1)*gamesPerRound,0,gamesPerRound,3),2,FALSE),"")</f>
        <v/>
      </c>
      <c r="E141" s="32" t="str">
        <f ca="1">IF($B141&gt;0,VLOOKUP($B141,OFFSET(Pairings!$C$2,($A141-1)*gamesPerRound,0,gamesPerRound,3),3,FALSE),"")</f>
        <v/>
      </c>
      <c r="F141" s="32" t="str">
        <f t="shared" si="4"/>
        <v/>
      </c>
      <c r="G141" s="32" t="str">
        <f t="shared" si="5"/>
        <v/>
      </c>
      <c r="H141" s="99" t="str">
        <f ca="1">IF(OR(MOD(ROW(B141)-1,gamesPerRound)=1,B141="",ISNA(MATCH(B141,OFFSET($B$1,1+($A141-1)*gamesPerRound,0):B140,0))),"","duplicate result")</f>
        <v/>
      </c>
    </row>
    <row r="142" spans="1:8" x14ac:dyDescent="0.2">
      <c r="A142" s="32">
        <f>Pairings!B142</f>
        <v>3</v>
      </c>
      <c r="B142" s="45"/>
      <c r="C142" s="45"/>
      <c r="D142" s="32" t="str">
        <f ca="1">IF($B142&gt;0,VLOOKUP($B142,OFFSET(Pairings!$C$2,($A142-1)*gamesPerRound,0,gamesPerRound,3),2,FALSE),"")</f>
        <v/>
      </c>
      <c r="E142" s="32" t="str">
        <f ca="1">IF($B142&gt;0,VLOOKUP($B142,OFFSET(Pairings!$C$2,($A142-1)*gamesPerRound,0,gamesPerRound,3),3,FALSE),"")</f>
        <v/>
      </c>
      <c r="F142" s="32" t="str">
        <f t="shared" si="4"/>
        <v/>
      </c>
      <c r="G142" s="32" t="str">
        <f t="shared" si="5"/>
        <v/>
      </c>
      <c r="H142" s="99" t="str">
        <f ca="1">IF(OR(MOD(ROW(B142)-1,gamesPerRound)=1,B142="",ISNA(MATCH(B142,OFFSET($B$1,1+($A142-1)*gamesPerRound,0):B141,0))),"","duplicate result")</f>
        <v/>
      </c>
    </row>
    <row r="143" spans="1:8" x14ac:dyDescent="0.2">
      <c r="A143" s="32">
        <f>Pairings!B143</f>
        <v>3</v>
      </c>
      <c r="B143" s="45"/>
      <c r="C143" s="45"/>
      <c r="D143" s="32" t="str">
        <f ca="1">IF($B143&gt;0,VLOOKUP($B143,OFFSET(Pairings!$C$2,($A143-1)*gamesPerRound,0,gamesPerRound,3),2,FALSE),"")</f>
        <v/>
      </c>
      <c r="E143" s="32" t="str">
        <f ca="1">IF($B143&gt;0,VLOOKUP($B143,OFFSET(Pairings!$C$2,($A143-1)*gamesPerRound,0,gamesPerRound,3),3,FALSE),"")</f>
        <v/>
      </c>
      <c r="F143" s="32" t="str">
        <f t="shared" si="4"/>
        <v/>
      </c>
      <c r="G143" s="32" t="str">
        <f t="shared" si="5"/>
        <v/>
      </c>
      <c r="H143" s="99" t="str">
        <f ca="1">IF(OR(MOD(ROW(B143)-1,gamesPerRound)=1,B143="",ISNA(MATCH(B143,OFFSET($B$1,1+($A143-1)*gamesPerRound,0):B142,0))),"","duplicate result")</f>
        <v/>
      </c>
    </row>
    <row r="144" spans="1:8" x14ac:dyDescent="0.2">
      <c r="A144" s="32">
        <f>Pairings!B144</f>
        <v>3</v>
      </c>
      <c r="B144" s="45"/>
      <c r="C144" s="45"/>
      <c r="D144" s="32" t="str">
        <f ca="1">IF($B144&gt;0,VLOOKUP($B144,OFFSET(Pairings!$C$2,($A144-1)*gamesPerRound,0,gamesPerRound,3),2,FALSE),"")</f>
        <v/>
      </c>
      <c r="E144" s="32" t="str">
        <f ca="1">IF($B144&gt;0,VLOOKUP($B144,OFFSET(Pairings!$C$2,($A144-1)*gamesPerRound,0,gamesPerRound,3),3,FALSE),"")</f>
        <v/>
      </c>
      <c r="F144" s="32" t="str">
        <f t="shared" si="4"/>
        <v/>
      </c>
      <c r="G144" s="32" t="str">
        <f t="shared" si="5"/>
        <v/>
      </c>
      <c r="H144" s="99" t="str">
        <f ca="1">IF(OR(MOD(ROW(B144)-1,gamesPerRound)=1,B144="",ISNA(MATCH(B144,OFFSET($B$1,1+($A144-1)*gamesPerRound,0):B143,0))),"","duplicate result")</f>
        <v/>
      </c>
    </row>
    <row r="145" spans="1:8" x14ac:dyDescent="0.2">
      <c r="A145" s="32">
        <f>Pairings!B145</f>
        <v>3</v>
      </c>
      <c r="B145" s="45"/>
      <c r="C145" s="45"/>
      <c r="D145" s="32" t="str">
        <f ca="1">IF($B145&gt;0,VLOOKUP($B145,OFFSET(Pairings!$C$2,($A145-1)*gamesPerRound,0,gamesPerRound,3),2,FALSE),"")</f>
        <v/>
      </c>
      <c r="E145" s="32" t="str">
        <f ca="1">IF($B145&gt;0,VLOOKUP($B145,OFFSET(Pairings!$C$2,($A145-1)*gamesPerRound,0,gamesPerRound,3),3,FALSE),"")</f>
        <v/>
      </c>
      <c r="F145" s="32" t="str">
        <f t="shared" si="4"/>
        <v/>
      </c>
      <c r="G145" s="32" t="str">
        <f t="shared" si="5"/>
        <v/>
      </c>
      <c r="H145" s="99" t="str">
        <f ca="1">IF(OR(MOD(ROW(B145)-1,gamesPerRound)=1,B145="",ISNA(MATCH(B145,OFFSET($B$1,1+($A145-1)*gamesPerRound,0):B144,0))),"","duplicate result")</f>
        <v/>
      </c>
    </row>
    <row r="146" spans="1:8" x14ac:dyDescent="0.2">
      <c r="A146" s="32" t="str">
        <f>Pairings!B146</f>
        <v/>
      </c>
      <c r="B146" s="45"/>
      <c r="C146" s="45"/>
      <c r="D146" s="32" t="str">
        <f ca="1">IF($B146&gt;0,VLOOKUP($B146,OFFSET(Pairings!$C$2,($A146-1)*gamesPerRound,0,gamesPerRound,3),2,FALSE),"")</f>
        <v/>
      </c>
      <c r="E146" s="32" t="str">
        <f ca="1">IF($B146&gt;0,VLOOKUP($B146,OFFSET(Pairings!$C$2,($A146-1)*gamesPerRound,0,gamesPerRound,3),3,FALSE),"")</f>
        <v/>
      </c>
      <c r="F146" s="32" t="str">
        <f t="shared" si="4"/>
        <v/>
      </c>
      <c r="G146" s="32" t="str">
        <f t="shared" si="5"/>
        <v/>
      </c>
      <c r="H146" s="99" t="str">
        <f ca="1">IF(OR(MOD(ROW(B146)-1,gamesPerRound)=1,B146="",ISNA(MATCH(B146,OFFSET($B$1,1+($A146-1)*gamesPerRound,0):B145,0))),"","duplicate result")</f>
        <v/>
      </c>
    </row>
    <row r="147" spans="1:8" x14ac:dyDescent="0.2">
      <c r="A147" s="32" t="str">
        <f>Pairings!B147</f>
        <v/>
      </c>
      <c r="B147" s="45"/>
      <c r="C147" s="45"/>
      <c r="D147" s="32" t="str">
        <f ca="1">IF($B147&gt;0,VLOOKUP($B147,OFFSET(Pairings!$C$2,($A147-1)*gamesPerRound,0,gamesPerRound,3),2,FALSE),"")</f>
        <v/>
      </c>
      <c r="E147" s="32" t="str">
        <f ca="1">IF($B147&gt;0,VLOOKUP($B147,OFFSET(Pairings!$C$2,($A147-1)*gamesPerRound,0,gamesPerRound,3),3,FALSE),"")</f>
        <v/>
      </c>
      <c r="F147" s="32" t="str">
        <f t="shared" si="4"/>
        <v/>
      </c>
      <c r="G147" s="32" t="str">
        <f t="shared" si="5"/>
        <v/>
      </c>
      <c r="H147" s="99" t="str">
        <f ca="1">IF(OR(MOD(ROW(B147)-1,gamesPerRound)=1,B147="",ISNA(MATCH(B147,OFFSET($B$1,1+($A147-1)*gamesPerRound,0):B146,0))),"","duplicate result")</f>
        <v/>
      </c>
    </row>
    <row r="148" spans="1:8" x14ac:dyDescent="0.2">
      <c r="A148" s="32" t="str">
        <f>Pairings!B148</f>
        <v/>
      </c>
      <c r="B148" s="45"/>
      <c r="C148" s="45"/>
      <c r="D148" s="32" t="str">
        <f ca="1">IF($B148&gt;0,VLOOKUP($B148,OFFSET(Pairings!$C$2,($A148-1)*gamesPerRound,0,gamesPerRound,3),2,FALSE),"")</f>
        <v/>
      </c>
      <c r="E148" s="32" t="str">
        <f ca="1">IF($B148&gt;0,VLOOKUP($B148,OFFSET(Pairings!$C$2,($A148-1)*gamesPerRound,0,gamesPerRound,3),3,FALSE),"")</f>
        <v/>
      </c>
      <c r="F148" s="32" t="str">
        <f t="shared" si="4"/>
        <v/>
      </c>
      <c r="G148" s="32" t="str">
        <f t="shared" si="5"/>
        <v/>
      </c>
      <c r="H148" s="99" t="str">
        <f ca="1">IF(OR(MOD(ROW(B148)-1,gamesPerRound)=1,B148="",ISNA(MATCH(B148,OFFSET($B$1,1+($A148-1)*gamesPerRound,0):B147,0))),"","duplicate result")</f>
        <v/>
      </c>
    </row>
    <row r="149" spans="1:8" x14ac:dyDescent="0.2">
      <c r="A149" s="32" t="str">
        <f>Pairings!B149</f>
        <v/>
      </c>
      <c r="B149" s="45"/>
      <c r="C149" s="45"/>
      <c r="D149" s="32" t="str">
        <f ca="1">IF($B149&gt;0,VLOOKUP($B149,OFFSET(Pairings!$C$2,($A149-1)*gamesPerRound,0,gamesPerRound,3),2,FALSE),"")</f>
        <v/>
      </c>
      <c r="E149" s="32" t="str">
        <f ca="1">IF($B149&gt;0,VLOOKUP($B149,OFFSET(Pairings!$C$2,($A149-1)*gamesPerRound,0,gamesPerRound,3),3,FALSE),"")</f>
        <v/>
      </c>
      <c r="F149" s="32" t="str">
        <f t="shared" si="4"/>
        <v/>
      </c>
      <c r="G149" s="32" t="str">
        <f t="shared" si="5"/>
        <v/>
      </c>
      <c r="H149" s="99" t="str">
        <f ca="1">IF(OR(MOD(ROW(B149)-1,gamesPerRound)=1,B149="",ISNA(MATCH(B149,OFFSET($B$1,1+($A149-1)*gamesPerRound,0):B148,0))),"","duplicate result")</f>
        <v/>
      </c>
    </row>
    <row r="150" spans="1:8" x14ac:dyDescent="0.2">
      <c r="A150" s="32" t="str">
        <f>Pairings!B150</f>
        <v/>
      </c>
      <c r="B150" s="45"/>
      <c r="C150" s="45"/>
      <c r="D150" s="32" t="str">
        <f ca="1">IF($B150&gt;0,VLOOKUP($B150,OFFSET(Pairings!$C$2,($A150-1)*gamesPerRound,0,gamesPerRound,3),2,FALSE),"")</f>
        <v/>
      </c>
      <c r="E150" s="32" t="str">
        <f ca="1">IF($B150&gt;0,VLOOKUP($B150,OFFSET(Pairings!$C$2,($A150-1)*gamesPerRound,0,gamesPerRound,3),3,FALSE),"")</f>
        <v/>
      </c>
      <c r="F150" s="32" t="str">
        <f t="shared" si="4"/>
        <v/>
      </c>
      <c r="G150" s="32" t="str">
        <f t="shared" si="5"/>
        <v/>
      </c>
      <c r="H150" s="99" t="str">
        <f ca="1">IF(OR(MOD(ROW(B150)-1,gamesPerRound)=1,B150="",ISNA(MATCH(B150,OFFSET($B$1,1+($A150-1)*gamesPerRound,0):B149,0))),"","duplicate result")</f>
        <v/>
      </c>
    </row>
    <row r="151" spans="1:8" x14ac:dyDescent="0.2">
      <c r="A151" s="32" t="str">
        <f>Pairings!B151</f>
        <v/>
      </c>
      <c r="B151" s="45"/>
      <c r="C151" s="45"/>
      <c r="D151" s="32" t="str">
        <f ca="1">IF($B151&gt;0,VLOOKUP($B151,OFFSET(Pairings!$C$2,($A151-1)*gamesPerRound,0,gamesPerRound,3),2,FALSE),"")</f>
        <v/>
      </c>
      <c r="E151" s="32" t="str">
        <f ca="1">IF($B151&gt;0,VLOOKUP($B151,OFFSET(Pairings!$C$2,($A151-1)*gamesPerRound,0,gamesPerRound,3),3,FALSE),"")</f>
        <v/>
      </c>
      <c r="F151" s="32" t="str">
        <f t="shared" si="4"/>
        <v/>
      </c>
      <c r="G151" s="32" t="str">
        <f t="shared" si="5"/>
        <v/>
      </c>
      <c r="H151" s="99" t="str">
        <f ca="1">IF(OR(MOD(ROW(B151)-1,gamesPerRound)=1,B151="",ISNA(MATCH(B151,OFFSET($B$1,1+($A151-1)*gamesPerRound,0):B150,0))),"","duplicate result")</f>
        <v/>
      </c>
    </row>
    <row r="152" spans="1:8" x14ac:dyDescent="0.2">
      <c r="A152" s="32" t="str">
        <f>Pairings!B152</f>
        <v/>
      </c>
      <c r="B152" s="45"/>
      <c r="C152" s="45"/>
      <c r="D152" s="32" t="str">
        <f ca="1">IF($B152&gt;0,VLOOKUP($B152,OFFSET(Pairings!$C$2,($A152-1)*gamesPerRound,0,gamesPerRound,3),2,FALSE),"")</f>
        <v/>
      </c>
      <c r="E152" s="32" t="str">
        <f ca="1">IF($B152&gt;0,VLOOKUP($B152,OFFSET(Pairings!$C$2,($A152-1)*gamesPerRound,0,gamesPerRound,3),3,FALSE),"")</f>
        <v/>
      </c>
      <c r="F152" s="32" t="str">
        <f t="shared" si="4"/>
        <v/>
      </c>
      <c r="G152" s="32" t="str">
        <f t="shared" si="5"/>
        <v/>
      </c>
      <c r="H152" s="99" t="str">
        <f ca="1">IF(OR(MOD(ROW(B152)-1,gamesPerRound)=1,B152="",ISNA(MATCH(B152,OFFSET($B$1,1+($A152-1)*gamesPerRound,0):B151,0))),"","duplicate result")</f>
        <v/>
      </c>
    </row>
    <row r="153" spans="1:8" x14ac:dyDescent="0.2">
      <c r="A153" s="32" t="str">
        <f>Pairings!B153</f>
        <v/>
      </c>
      <c r="B153" s="45"/>
      <c r="C153" s="45"/>
      <c r="D153" s="32" t="str">
        <f ca="1">IF($B153&gt;0,VLOOKUP($B153,OFFSET(Pairings!$C$2,($A153-1)*gamesPerRound,0,gamesPerRound,3),2,FALSE),"")</f>
        <v/>
      </c>
      <c r="E153" s="32" t="str">
        <f ca="1">IF($B153&gt;0,VLOOKUP($B153,OFFSET(Pairings!$C$2,($A153-1)*gamesPerRound,0,gamesPerRound,3),3,FALSE),"")</f>
        <v/>
      </c>
      <c r="F153" s="32" t="str">
        <f t="shared" si="4"/>
        <v/>
      </c>
      <c r="G153" s="32" t="str">
        <f t="shared" si="5"/>
        <v/>
      </c>
      <c r="H153" s="99" t="str">
        <f ca="1">IF(OR(MOD(ROW(B153)-1,gamesPerRound)=1,B153="",ISNA(MATCH(B153,OFFSET($B$1,1+($A153-1)*gamesPerRound,0):B152,0))),"","duplicate result")</f>
        <v/>
      </c>
    </row>
    <row r="154" spans="1:8" x14ac:dyDescent="0.2">
      <c r="A154" s="32" t="str">
        <f>Pairings!B154</f>
        <v/>
      </c>
      <c r="B154" s="45"/>
      <c r="C154" s="45"/>
      <c r="D154" s="32" t="str">
        <f ca="1">IF($B154&gt;0,VLOOKUP($B154,OFFSET(Pairings!$C$2,($A154-1)*gamesPerRound,0,gamesPerRound,3),2,FALSE),"")</f>
        <v/>
      </c>
      <c r="E154" s="32" t="str">
        <f ca="1">IF($B154&gt;0,VLOOKUP($B154,OFFSET(Pairings!$C$2,($A154-1)*gamesPerRound,0,gamesPerRound,3),3,FALSE),"")</f>
        <v/>
      </c>
      <c r="F154" s="32" t="str">
        <f t="shared" si="4"/>
        <v/>
      </c>
      <c r="G154" s="32" t="str">
        <f t="shared" si="5"/>
        <v/>
      </c>
      <c r="H154" s="99" t="str">
        <f ca="1">IF(OR(MOD(ROW(B154)-1,gamesPerRound)=1,B154="",ISNA(MATCH(B154,OFFSET($B$1,1+($A154-1)*gamesPerRound,0):B153,0))),"","duplicate result")</f>
        <v/>
      </c>
    </row>
    <row r="155" spans="1:8" x14ac:dyDescent="0.2">
      <c r="A155" s="32" t="str">
        <f>Pairings!B155</f>
        <v/>
      </c>
      <c r="B155" s="45"/>
      <c r="C155" s="45"/>
      <c r="D155" s="32" t="str">
        <f ca="1">IF($B155&gt;0,VLOOKUP($B155,OFFSET(Pairings!$C$2,($A155-1)*gamesPerRound,0,gamesPerRound,3),2,FALSE),"")</f>
        <v/>
      </c>
      <c r="E155" s="32" t="str">
        <f ca="1">IF($B155&gt;0,VLOOKUP($B155,OFFSET(Pairings!$C$2,($A155-1)*gamesPerRound,0,gamesPerRound,3),3,FALSE),"")</f>
        <v/>
      </c>
      <c r="F155" s="32" t="str">
        <f t="shared" si="4"/>
        <v/>
      </c>
      <c r="G155" s="32" t="str">
        <f t="shared" si="5"/>
        <v/>
      </c>
      <c r="H155" s="99" t="str">
        <f ca="1">IF(OR(MOD(ROW(B155)-1,gamesPerRound)=1,B155="",ISNA(MATCH(B155,OFFSET($B$1,1+($A155-1)*gamesPerRound,0):B154,0))),"","duplicate result")</f>
        <v/>
      </c>
    </row>
    <row r="156" spans="1:8" x14ac:dyDescent="0.2">
      <c r="A156" s="32" t="str">
        <f>Pairings!B156</f>
        <v/>
      </c>
      <c r="B156" s="45"/>
      <c r="C156" s="45"/>
      <c r="D156" s="32" t="str">
        <f ca="1">IF($B156&gt;0,VLOOKUP($B156,OFFSET(Pairings!$C$2,($A156-1)*gamesPerRound,0,gamesPerRound,3),2,FALSE),"")</f>
        <v/>
      </c>
      <c r="E156" s="32" t="str">
        <f ca="1">IF($B156&gt;0,VLOOKUP($B156,OFFSET(Pairings!$C$2,($A156-1)*gamesPerRound,0,gamesPerRound,3),3,FALSE),"")</f>
        <v/>
      </c>
      <c r="F156" s="32" t="str">
        <f t="shared" si="4"/>
        <v/>
      </c>
      <c r="G156" s="32" t="str">
        <f t="shared" si="5"/>
        <v/>
      </c>
      <c r="H156" s="99" t="str">
        <f ca="1">IF(OR(MOD(ROW(B156)-1,gamesPerRound)=1,B156="",ISNA(MATCH(B156,OFFSET($B$1,1+($A156-1)*gamesPerRound,0):B155,0))),"","duplicate result")</f>
        <v/>
      </c>
    </row>
    <row r="157" spans="1:8" x14ac:dyDescent="0.2">
      <c r="A157" s="32" t="str">
        <f>Pairings!B157</f>
        <v/>
      </c>
      <c r="B157" s="45"/>
      <c r="C157" s="45"/>
      <c r="D157" s="32" t="str">
        <f ca="1">IF($B157&gt;0,VLOOKUP($B157,OFFSET(Pairings!$C$2,($A157-1)*gamesPerRound,0,gamesPerRound,3),2,FALSE),"")</f>
        <v/>
      </c>
      <c r="E157" s="32" t="str">
        <f ca="1">IF($B157&gt;0,VLOOKUP($B157,OFFSET(Pairings!$C$2,($A157-1)*gamesPerRound,0,gamesPerRound,3),3,FALSE),"")</f>
        <v/>
      </c>
      <c r="F157" s="32" t="str">
        <f t="shared" si="4"/>
        <v/>
      </c>
      <c r="G157" s="32" t="str">
        <f t="shared" si="5"/>
        <v/>
      </c>
      <c r="H157" s="99" t="str">
        <f ca="1">IF(OR(MOD(ROW(B157)-1,gamesPerRound)=1,B157="",ISNA(MATCH(B157,OFFSET($B$1,1+($A157-1)*gamesPerRound,0):B156,0))),"","duplicate result")</f>
        <v/>
      </c>
    </row>
    <row r="158" spans="1:8" x14ac:dyDescent="0.2">
      <c r="A158" s="32" t="str">
        <f>Pairings!B158</f>
        <v/>
      </c>
      <c r="B158" s="45"/>
      <c r="C158" s="45"/>
      <c r="D158" s="32" t="str">
        <f ca="1">IF($B158&gt;0,VLOOKUP($B158,OFFSET(Pairings!$C$2,($A158-1)*gamesPerRound,0,gamesPerRound,3),2,FALSE),"")</f>
        <v/>
      </c>
      <c r="E158" s="32" t="str">
        <f ca="1">IF($B158&gt;0,VLOOKUP($B158,OFFSET(Pairings!$C$2,($A158-1)*gamesPerRound,0,gamesPerRound,3),3,FALSE),"")</f>
        <v/>
      </c>
      <c r="F158" s="32" t="str">
        <f t="shared" si="4"/>
        <v/>
      </c>
      <c r="G158" s="32" t="str">
        <f t="shared" si="5"/>
        <v/>
      </c>
      <c r="H158" s="99" t="str">
        <f ca="1">IF(OR(MOD(ROW(B158)-1,gamesPerRound)=1,B158="",ISNA(MATCH(B158,OFFSET($B$1,1+($A158-1)*gamesPerRound,0):B157,0))),"","duplicate result")</f>
        <v/>
      </c>
    </row>
    <row r="159" spans="1:8" x14ac:dyDescent="0.2">
      <c r="A159" s="32" t="str">
        <f>Pairings!B159</f>
        <v/>
      </c>
      <c r="B159" s="45"/>
      <c r="C159" s="45"/>
      <c r="D159" s="32" t="str">
        <f ca="1">IF($B159&gt;0,VLOOKUP($B159,OFFSET(Pairings!$C$2,($A159-1)*gamesPerRound,0,gamesPerRound,3),2,FALSE),"")</f>
        <v/>
      </c>
      <c r="E159" s="32" t="str">
        <f ca="1">IF($B159&gt;0,VLOOKUP($B159,OFFSET(Pairings!$C$2,($A159-1)*gamesPerRound,0,gamesPerRound,3),3,FALSE),"")</f>
        <v/>
      </c>
      <c r="F159" s="32" t="str">
        <f t="shared" si="4"/>
        <v/>
      </c>
      <c r="G159" s="32" t="str">
        <f t="shared" si="5"/>
        <v/>
      </c>
      <c r="H159" s="99" t="str">
        <f ca="1">IF(OR(MOD(ROW(B159)-1,gamesPerRound)=1,B159="",ISNA(MATCH(B159,OFFSET($B$1,1+($A159-1)*gamesPerRound,0):B158,0))),"","duplicate result")</f>
        <v/>
      </c>
    </row>
    <row r="160" spans="1:8" x14ac:dyDescent="0.2">
      <c r="A160" s="32" t="str">
        <f>Pairings!B160</f>
        <v/>
      </c>
      <c r="B160" s="45"/>
      <c r="C160" s="45"/>
      <c r="D160" s="32" t="str">
        <f ca="1">IF($B160&gt;0,VLOOKUP($B160,OFFSET(Pairings!$C$2,($A160-1)*gamesPerRound,0,gamesPerRound,3),2,FALSE),"")</f>
        <v/>
      </c>
      <c r="E160" s="32" t="str">
        <f ca="1">IF($B160&gt;0,VLOOKUP($B160,OFFSET(Pairings!$C$2,($A160-1)*gamesPerRound,0,gamesPerRound,3),3,FALSE),"")</f>
        <v/>
      </c>
      <c r="F160" s="32" t="str">
        <f t="shared" si="4"/>
        <v/>
      </c>
      <c r="G160" s="32" t="str">
        <f t="shared" si="5"/>
        <v/>
      </c>
      <c r="H160" s="99" t="str">
        <f ca="1">IF(OR(MOD(ROW(B160)-1,gamesPerRound)=1,B160="",ISNA(MATCH(B160,OFFSET($B$1,1+($A160-1)*gamesPerRound,0):B159,0))),"","duplicate result")</f>
        <v/>
      </c>
    </row>
    <row r="161" spans="1:8" x14ac:dyDescent="0.2">
      <c r="A161" s="32" t="str">
        <f>Pairings!B161</f>
        <v/>
      </c>
      <c r="B161" s="45"/>
      <c r="C161" s="45"/>
      <c r="D161" s="32" t="str">
        <f ca="1">IF($B161&gt;0,VLOOKUP($B161,OFFSET(Pairings!$C$2,($A161-1)*gamesPerRound,0,gamesPerRound,3),2,FALSE),"")</f>
        <v/>
      </c>
      <c r="E161" s="32" t="str">
        <f ca="1">IF($B161&gt;0,VLOOKUP($B161,OFFSET(Pairings!$C$2,($A161-1)*gamesPerRound,0,gamesPerRound,3),3,FALSE),"")</f>
        <v/>
      </c>
      <c r="F161" s="32" t="str">
        <f t="shared" si="4"/>
        <v/>
      </c>
      <c r="G161" s="32" t="str">
        <f t="shared" si="5"/>
        <v/>
      </c>
      <c r="H161" s="99" t="str">
        <f ca="1">IF(OR(MOD(ROW(B161)-1,gamesPerRound)=1,B161="",ISNA(MATCH(B161,OFFSET($B$1,1+($A161-1)*gamesPerRound,0):B160,0))),"","duplicate result")</f>
        <v/>
      </c>
    </row>
    <row r="162" spans="1:8" x14ac:dyDescent="0.2">
      <c r="A162" s="32" t="str">
        <f>Pairings!B162</f>
        <v/>
      </c>
      <c r="B162" s="45"/>
      <c r="C162" s="45"/>
      <c r="D162" s="32" t="str">
        <f ca="1">IF($B162&gt;0,VLOOKUP($B162,OFFSET(Pairings!$C$2,($A162-1)*gamesPerRound,0,gamesPerRound,3),2,FALSE),"")</f>
        <v/>
      </c>
      <c r="E162" s="32" t="str">
        <f ca="1">IF($B162&gt;0,VLOOKUP($B162,OFFSET(Pairings!$C$2,($A162-1)*gamesPerRound,0,gamesPerRound,3),3,FALSE),"")</f>
        <v/>
      </c>
      <c r="F162" s="32" t="str">
        <f t="shared" si="4"/>
        <v/>
      </c>
      <c r="G162" s="32" t="str">
        <f t="shared" si="5"/>
        <v/>
      </c>
      <c r="H162" s="99" t="str">
        <f ca="1">IF(OR(MOD(ROW(B162)-1,gamesPerRound)=1,B162="",ISNA(MATCH(B162,OFFSET($B$1,1+($A162-1)*gamesPerRound,0):B161,0))),"","duplicate result")</f>
        <v/>
      </c>
    </row>
    <row r="163" spans="1:8" x14ac:dyDescent="0.2">
      <c r="A163" s="32" t="str">
        <f>Pairings!B163</f>
        <v/>
      </c>
      <c r="B163" s="45"/>
      <c r="C163" s="45"/>
      <c r="D163" s="32" t="str">
        <f ca="1">IF($B163&gt;0,VLOOKUP($B163,OFFSET(Pairings!$C$2,($A163-1)*gamesPerRound,0,gamesPerRound,3),2,FALSE),"")</f>
        <v/>
      </c>
      <c r="E163" s="32" t="str">
        <f ca="1">IF($B163&gt;0,VLOOKUP($B163,OFFSET(Pairings!$C$2,($A163-1)*gamesPerRound,0,gamesPerRound,3),3,FALSE),"")</f>
        <v/>
      </c>
      <c r="F163" s="32" t="str">
        <f t="shared" si="4"/>
        <v/>
      </c>
      <c r="G163" s="32" t="str">
        <f t="shared" si="5"/>
        <v/>
      </c>
      <c r="H163" s="99" t="str">
        <f ca="1">IF(OR(MOD(ROW(B163)-1,gamesPerRound)=1,B163="",ISNA(MATCH(B163,OFFSET($B$1,1+($A163-1)*gamesPerRound,0):B162,0))),"","duplicate result")</f>
        <v/>
      </c>
    </row>
    <row r="164" spans="1:8" x14ac:dyDescent="0.2">
      <c r="A164" s="32" t="str">
        <f>Pairings!B164</f>
        <v/>
      </c>
      <c r="B164" s="45"/>
      <c r="C164" s="45"/>
      <c r="D164" s="32" t="str">
        <f ca="1">IF($B164&gt;0,VLOOKUP($B164,OFFSET(Pairings!$C$2,($A164-1)*gamesPerRound,0,gamesPerRound,3),2,FALSE),"")</f>
        <v/>
      </c>
      <c r="E164" s="32" t="str">
        <f ca="1">IF($B164&gt;0,VLOOKUP($B164,OFFSET(Pairings!$C$2,($A164-1)*gamesPerRound,0,gamesPerRound,3),3,FALSE),"")</f>
        <v/>
      </c>
      <c r="F164" s="32" t="str">
        <f t="shared" si="4"/>
        <v/>
      </c>
      <c r="G164" s="32" t="str">
        <f t="shared" si="5"/>
        <v/>
      </c>
      <c r="H164" s="99" t="str">
        <f ca="1">IF(OR(MOD(ROW(B164)-1,gamesPerRound)=1,B164="",ISNA(MATCH(B164,OFFSET($B$1,1+($A164-1)*gamesPerRound,0):B163,0))),"","duplicate result")</f>
        <v/>
      </c>
    </row>
    <row r="165" spans="1:8" x14ac:dyDescent="0.2">
      <c r="A165" s="32" t="str">
        <f>Pairings!B165</f>
        <v/>
      </c>
      <c r="B165" s="45"/>
      <c r="C165" s="45"/>
      <c r="D165" s="32" t="str">
        <f ca="1">IF($B165&gt;0,VLOOKUP($B165,OFFSET(Pairings!$C$2,($A165-1)*gamesPerRound,0,gamesPerRound,3),2,FALSE),"")</f>
        <v/>
      </c>
      <c r="E165" s="32" t="str">
        <f ca="1">IF($B165&gt;0,VLOOKUP($B165,OFFSET(Pairings!$C$2,($A165-1)*gamesPerRound,0,gamesPerRound,3),3,FALSE),"")</f>
        <v/>
      </c>
      <c r="F165" s="32" t="str">
        <f t="shared" si="4"/>
        <v/>
      </c>
      <c r="G165" s="32" t="str">
        <f t="shared" si="5"/>
        <v/>
      </c>
      <c r="H165" s="99" t="str">
        <f ca="1">IF(OR(MOD(ROW(B165)-1,gamesPerRound)=1,B165="",ISNA(MATCH(B165,OFFSET($B$1,1+($A165-1)*gamesPerRound,0):B164,0))),"","duplicate result")</f>
        <v/>
      </c>
    </row>
    <row r="166" spans="1:8" x14ac:dyDescent="0.2">
      <c r="A166" s="32" t="str">
        <f>Pairings!B166</f>
        <v/>
      </c>
      <c r="B166" s="45"/>
      <c r="C166" s="45"/>
      <c r="D166" s="32" t="str">
        <f ca="1">IF($B166&gt;0,VLOOKUP($B166,OFFSET(Pairings!$C$2,($A166-1)*gamesPerRound,0,gamesPerRound,3),2,FALSE),"")</f>
        <v/>
      </c>
      <c r="E166" s="32" t="str">
        <f ca="1">IF($B166&gt;0,VLOOKUP($B166,OFFSET(Pairings!$C$2,($A166-1)*gamesPerRound,0,gamesPerRound,3),3,FALSE),"")</f>
        <v/>
      </c>
      <c r="F166" s="32" t="str">
        <f t="shared" si="4"/>
        <v/>
      </c>
      <c r="G166" s="32" t="str">
        <f t="shared" si="5"/>
        <v/>
      </c>
      <c r="H166" s="99" t="str">
        <f ca="1">IF(OR(MOD(ROW(B166)-1,gamesPerRound)=1,B166="",ISNA(MATCH(B166,OFFSET($B$1,1+($A166-1)*gamesPerRound,0):B165,0))),"","duplicate result")</f>
        <v/>
      </c>
    </row>
    <row r="167" spans="1:8" x14ac:dyDescent="0.2">
      <c r="A167" s="32" t="str">
        <f>Pairings!B167</f>
        <v/>
      </c>
      <c r="B167" s="45"/>
      <c r="C167" s="45"/>
      <c r="D167" s="32" t="str">
        <f ca="1">IF($B167&gt;0,VLOOKUP($B167,OFFSET(Pairings!$C$2,($A167-1)*gamesPerRound,0,gamesPerRound,3),2,FALSE),"")</f>
        <v/>
      </c>
      <c r="E167" s="32" t="str">
        <f ca="1">IF($B167&gt;0,VLOOKUP($B167,OFFSET(Pairings!$C$2,($A167-1)*gamesPerRound,0,gamesPerRound,3),3,FALSE),"")</f>
        <v/>
      </c>
      <c r="F167" s="32" t="str">
        <f t="shared" si="4"/>
        <v/>
      </c>
      <c r="G167" s="32" t="str">
        <f t="shared" si="5"/>
        <v/>
      </c>
      <c r="H167" s="99" t="str">
        <f ca="1">IF(OR(MOD(ROW(B167)-1,gamesPerRound)=1,B167="",ISNA(MATCH(B167,OFFSET($B$1,1+($A167-1)*gamesPerRound,0):B166,0))),"","duplicate result")</f>
        <v/>
      </c>
    </row>
    <row r="168" spans="1:8" x14ac:dyDescent="0.2">
      <c r="A168" s="32" t="str">
        <f>Pairings!B168</f>
        <v/>
      </c>
      <c r="B168" s="45"/>
      <c r="C168" s="45"/>
      <c r="D168" s="32" t="str">
        <f ca="1">IF($B168&gt;0,VLOOKUP($B168,OFFSET(Pairings!$C$2,($A168-1)*gamesPerRound,0,gamesPerRound,3),2,FALSE),"")</f>
        <v/>
      </c>
      <c r="E168" s="32" t="str">
        <f ca="1">IF($B168&gt;0,VLOOKUP($B168,OFFSET(Pairings!$C$2,($A168-1)*gamesPerRound,0,gamesPerRound,3),3,FALSE),"")</f>
        <v/>
      </c>
      <c r="F168" s="32" t="str">
        <f t="shared" si="4"/>
        <v/>
      </c>
      <c r="G168" s="32" t="str">
        <f t="shared" si="5"/>
        <v/>
      </c>
      <c r="H168" s="99" t="str">
        <f ca="1">IF(OR(MOD(ROW(B168)-1,gamesPerRound)=1,B168="",ISNA(MATCH(B168,OFFSET($B$1,1+($A168-1)*gamesPerRound,0):B167,0))),"","duplicate result")</f>
        <v/>
      </c>
    </row>
    <row r="169" spans="1:8" x14ac:dyDescent="0.2">
      <c r="A169" s="32" t="str">
        <f>Pairings!B169</f>
        <v/>
      </c>
      <c r="B169" s="45"/>
      <c r="C169" s="45"/>
      <c r="D169" s="32" t="str">
        <f ca="1">IF($B169&gt;0,VLOOKUP($B169,OFFSET(Pairings!$C$2,($A169-1)*gamesPerRound,0,gamesPerRound,3),2,FALSE),"")</f>
        <v/>
      </c>
      <c r="E169" s="32" t="str">
        <f ca="1">IF($B169&gt;0,VLOOKUP($B169,OFFSET(Pairings!$C$2,($A169-1)*gamesPerRound,0,gamesPerRound,3),3,FALSE),"")</f>
        <v/>
      </c>
      <c r="F169" s="32" t="str">
        <f t="shared" si="4"/>
        <v/>
      </c>
      <c r="G169" s="32" t="str">
        <f t="shared" si="5"/>
        <v/>
      </c>
      <c r="H169" s="99" t="str">
        <f ca="1">IF(OR(MOD(ROW(B169)-1,gamesPerRound)=1,B169="",ISNA(MATCH(B169,OFFSET($B$1,1+($A169-1)*gamesPerRound,0):B168,0))),"","duplicate result")</f>
        <v/>
      </c>
    </row>
    <row r="170" spans="1:8" x14ac:dyDescent="0.2">
      <c r="A170" s="32" t="str">
        <f>Pairings!B170</f>
        <v/>
      </c>
      <c r="B170" s="45"/>
      <c r="C170" s="45"/>
      <c r="D170" s="32" t="str">
        <f ca="1">IF($B170&gt;0,VLOOKUP($B170,OFFSET(Pairings!$C$2,($A170-1)*gamesPerRound,0,gamesPerRound,3),2,FALSE),"")</f>
        <v/>
      </c>
      <c r="E170" s="32" t="str">
        <f ca="1">IF($B170&gt;0,VLOOKUP($B170,OFFSET(Pairings!$C$2,($A170-1)*gamesPerRound,0,gamesPerRound,3),3,FALSE),"")</f>
        <v/>
      </c>
      <c r="F170" s="32" t="str">
        <f t="shared" si="4"/>
        <v/>
      </c>
      <c r="G170" s="32" t="str">
        <f t="shared" si="5"/>
        <v/>
      </c>
      <c r="H170" s="99" t="str">
        <f ca="1">IF(OR(MOD(ROW(B170)-1,gamesPerRound)=1,B170="",ISNA(MATCH(B170,OFFSET($B$1,1+($A170-1)*gamesPerRound,0):B169,0))),"","duplicate result")</f>
        <v/>
      </c>
    </row>
    <row r="171" spans="1:8" x14ac:dyDescent="0.2">
      <c r="A171" s="32" t="str">
        <f>Pairings!B171</f>
        <v/>
      </c>
      <c r="B171" s="45"/>
      <c r="C171" s="45"/>
      <c r="D171" s="32" t="str">
        <f ca="1">IF($B171&gt;0,VLOOKUP($B171,OFFSET(Pairings!$C$2,($A171-1)*gamesPerRound,0,gamesPerRound,3),2,FALSE),"")</f>
        <v/>
      </c>
      <c r="E171" s="32" t="str">
        <f ca="1">IF($B171&gt;0,VLOOKUP($B171,OFFSET(Pairings!$C$2,($A171-1)*gamesPerRound,0,gamesPerRound,3),3,FALSE),"")</f>
        <v/>
      </c>
      <c r="F171" s="32" t="str">
        <f t="shared" si="4"/>
        <v/>
      </c>
      <c r="G171" s="32" t="str">
        <f t="shared" si="5"/>
        <v/>
      </c>
      <c r="H171" s="99" t="str">
        <f ca="1">IF(OR(MOD(ROW(B171)-1,gamesPerRound)=1,B171="",ISNA(MATCH(B171,OFFSET($B$1,1+($A171-1)*gamesPerRound,0):B170,0))),"","duplicate result")</f>
        <v/>
      </c>
    </row>
    <row r="172" spans="1:8" x14ac:dyDescent="0.2">
      <c r="A172" s="32" t="str">
        <f>Pairings!B172</f>
        <v/>
      </c>
      <c r="B172" s="45"/>
      <c r="C172" s="45"/>
      <c r="D172" s="32" t="str">
        <f ca="1">IF($B172&gt;0,VLOOKUP($B172,OFFSET(Pairings!$C$2,($A172-1)*gamesPerRound,0,gamesPerRound,3),2,FALSE),"")</f>
        <v/>
      </c>
      <c r="E172" s="32" t="str">
        <f ca="1">IF($B172&gt;0,VLOOKUP($B172,OFFSET(Pairings!$C$2,($A172-1)*gamesPerRound,0,gamesPerRound,3),3,FALSE),"")</f>
        <v/>
      </c>
      <c r="F172" s="32" t="str">
        <f t="shared" si="4"/>
        <v/>
      </c>
      <c r="G172" s="32" t="str">
        <f t="shared" si="5"/>
        <v/>
      </c>
      <c r="H172" s="99" t="str">
        <f ca="1">IF(OR(MOD(ROW(B172)-1,gamesPerRound)=1,B172="",ISNA(MATCH(B172,OFFSET($B$1,1+($A172-1)*gamesPerRound,0):B171,0))),"","duplicate result")</f>
        <v/>
      </c>
    </row>
    <row r="173" spans="1:8" x14ac:dyDescent="0.2">
      <c r="A173" s="32" t="str">
        <f>Pairings!B173</f>
        <v/>
      </c>
      <c r="B173" s="45"/>
      <c r="C173" s="45"/>
      <c r="D173" s="32" t="str">
        <f ca="1">IF($B173&gt;0,VLOOKUP($B173,OFFSET(Pairings!$C$2,($A173-1)*gamesPerRound,0,gamesPerRound,3),2,FALSE),"")</f>
        <v/>
      </c>
      <c r="E173" s="32" t="str">
        <f ca="1">IF($B173&gt;0,VLOOKUP($B173,OFFSET(Pairings!$C$2,($A173-1)*gamesPerRound,0,gamesPerRound,3),3,FALSE),"")</f>
        <v/>
      </c>
      <c r="F173" s="32" t="str">
        <f t="shared" si="4"/>
        <v/>
      </c>
      <c r="G173" s="32" t="str">
        <f t="shared" si="5"/>
        <v/>
      </c>
      <c r="H173" s="99" t="str">
        <f ca="1">IF(OR(MOD(ROW(B173)-1,gamesPerRound)=1,B173="",ISNA(MATCH(B173,OFFSET($B$1,1+($A173-1)*gamesPerRound,0):B172,0))),"","duplicate result")</f>
        <v/>
      </c>
    </row>
    <row r="174" spans="1:8" x14ac:dyDescent="0.2">
      <c r="A174" s="32" t="str">
        <f>Pairings!B174</f>
        <v/>
      </c>
      <c r="B174" s="45"/>
      <c r="C174" s="45"/>
      <c r="D174" s="32" t="str">
        <f ca="1">IF($B174&gt;0,VLOOKUP($B174,OFFSET(Pairings!$C$2,($A174-1)*gamesPerRound,0,gamesPerRound,3),2,FALSE),"")</f>
        <v/>
      </c>
      <c r="E174" s="32" t="str">
        <f ca="1">IF($B174&gt;0,VLOOKUP($B174,OFFSET(Pairings!$C$2,($A174-1)*gamesPerRound,0,gamesPerRound,3),3,FALSE),"")</f>
        <v/>
      </c>
      <c r="F174" s="32" t="str">
        <f t="shared" si="4"/>
        <v/>
      </c>
      <c r="G174" s="32" t="str">
        <f t="shared" si="5"/>
        <v/>
      </c>
      <c r="H174" s="99" t="str">
        <f ca="1">IF(OR(MOD(ROW(B174)-1,gamesPerRound)=1,B174="",ISNA(MATCH(B174,OFFSET($B$1,1+($A174-1)*gamesPerRound,0):B173,0))),"","duplicate result")</f>
        <v/>
      </c>
    </row>
    <row r="175" spans="1:8" x14ac:dyDescent="0.2">
      <c r="A175" s="32" t="str">
        <f>Pairings!B175</f>
        <v/>
      </c>
      <c r="B175" s="45"/>
      <c r="C175" s="45"/>
      <c r="D175" s="32" t="str">
        <f ca="1">IF($B175&gt;0,VLOOKUP($B175,OFFSET(Pairings!$C$2,($A175-1)*gamesPerRound,0,gamesPerRound,3),2,FALSE),"")</f>
        <v/>
      </c>
      <c r="E175" s="32" t="str">
        <f ca="1">IF($B175&gt;0,VLOOKUP($B175,OFFSET(Pairings!$C$2,($A175-1)*gamesPerRound,0,gamesPerRound,3),3,FALSE),"")</f>
        <v/>
      </c>
      <c r="F175" s="32" t="str">
        <f t="shared" si="4"/>
        <v/>
      </c>
      <c r="G175" s="32" t="str">
        <f t="shared" si="5"/>
        <v/>
      </c>
      <c r="H175" s="99" t="str">
        <f ca="1">IF(OR(MOD(ROW(B175)-1,gamesPerRound)=1,B175="",ISNA(MATCH(B175,OFFSET($B$1,1+($A175-1)*gamesPerRound,0):B174,0))),"","duplicate result")</f>
        <v/>
      </c>
    </row>
    <row r="176" spans="1:8" x14ac:dyDescent="0.2">
      <c r="A176" s="32" t="str">
        <f>Pairings!B176</f>
        <v/>
      </c>
      <c r="B176" s="45"/>
      <c r="C176" s="45"/>
      <c r="D176" s="32" t="str">
        <f ca="1">IF($B176&gt;0,VLOOKUP($B176,OFFSET(Pairings!$C$2,($A176-1)*gamesPerRound,0,gamesPerRound,3),2,FALSE),"")</f>
        <v/>
      </c>
      <c r="E176" s="32" t="str">
        <f ca="1">IF($B176&gt;0,VLOOKUP($B176,OFFSET(Pairings!$C$2,($A176-1)*gamesPerRound,0,gamesPerRound,3),3,FALSE),"")</f>
        <v/>
      </c>
      <c r="F176" s="32" t="str">
        <f t="shared" si="4"/>
        <v/>
      </c>
      <c r="G176" s="32" t="str">
        <f t="shared" si="5"/>
        <v/>
      </c>
      <c r="H176" s="99" t="str">
        <f ca="1">IF(OR(MOD(ROW(B176)-1,gamesPerRound)=1,B176="",ISNA(MATCH(B176,OFFSET($B$1,1+($A176-1)*gamesPerRound,0):B175,0))),"","duplicate result")</f>
        <v/>
      </c>
    </row>
    <row r="177" spans="1:8" x14ac:dyDescent="0.2">
      <c r="A177" s="32" t="str">
        <f>Pairings!B177</f>
        <v/>
      </c>
      <c r="B177" s="45"/>
      <c r="C177" s="45"/>
      <c r="D177" s="32" t="str">
        <f ca="1">IF($B177&gt;0,VLOOKUP($B177,OFFSET(Pairings!$C$2,($A177-1)*gamesPerRound,0,gamesPerRound,3),2,FALSE),"")</f>
        <v/>
      </c>
      <c r="E177" s="32" t="str">
        <f ca="1">IF($B177&gt;0,VLOOKUP($B177,OFFSET(Pairings!$C$2,($A177-1)*gamesPerRound,0,gamesPerRound,3),3,FALSE),"")</f>
        <v/>
      </c>
      <c r="F177" s="32" t="str">
        <f t="shared" si="4"/>
        <v/>
      </c>
      <c r="G177" s="32" t="str">
        <f t="shared" si="5"/>
        <v/>
      </c>
      <c r="H177" s="99" t="str">
        <f ca="1">IF(OR(MOD(ROW(B177)-1,gamesPerRound)=1,B177="",ISNA(MATCH(B177,OFFSET($B$1,1+($A177-1)*gamesPerRound,0):B176,0))),"","duplicate result")</f>
        <v/>
      </c>
    </row>
    <row r="178" spans="1:8" x14ac:dyDescent="0.2">
      <c r="A178" s="32" t="str">
        <f>Pairings!B178</f>
        <v/>
      </c>
      <c r="B178" s="45"/>
      <c r="C178" s="45"/>
      <c r="D178" s="32" t="str">
        <f ca="1">IF($B178&gt;0,VLOOKUP($B178,OFFSET(Pairings!$C$2,($A178-1)*gamesPerRound,0,gamesPerRound,3),2,FALSE),"")</f>
        <v/>
      </c>
      <c r="E178" s="32" t="str">
        <f ca="1">IF($B178&gt;0,VLOOKUP($B178,OFFSET(Pairings!$C$2,($A178-1)*gamesPerRound,0,gamesPerRound,3),3,FALSE),"")</f>
        <v/>
      </c>
      <c r="F178" s="32" t="str">
        <f t="shared" si="4"/>
        <v/>
      </c>
      <c r="G178" s="32" t="str">
        <f t="shared" si="5"/>
        <v/>
      </c>
      <c r="H178" s="99" t="str">
        <f ca="1">IF(OR(MOD(ROW(B178)-1,gamesPerRound)=1,B178="",ISNA(MATCH(B178,OFFSET($B$1,1+($A178-1)*gamesPerRound,0):B177,0))),"","duplicate result")</f>
        <v/>
      </c>
    </row>
    <row r="179" spans="1:8" x14ac:dyDescent="0.2">
      <c r="A179" s="32" t="str">
        <f>Pairings!B179</f>
        <v/>
      </c>
      <c r="B179" s="45"/>
      <c r="C179" s="45"/>
      <c r="D179" s="32" t="str">
        <f ca="1">IF($B179&gt;0,VLOOKUP($B179,OFFSET(Pairings!$C$2,($A179-1)*gamesPerRound,0,gamesPerRound,3),2,FALSE),"")</f>
        <v/>
      </c>
      <c r="E179" s="32" t="str">
        <f ca="1">IF($B179&gt;0,VLOOKUP($B179,OFFSET(Pairings!$C$2,($A179-1)*gamesPerRound,0,gamesPerRound,3),3,FALSE),"")</f>
        <v/>
      </c>
      <c r="F179" s="32" t="str">
        <f t="shared" si="4"/>
        <v/>
      </c>
      <c r="G179" s="32" t="str">
        <f t="shared" si="5"/>
        <v/>
      </c>
      <c r="H179" s="99" t="str">
        <f ca="1">IF(OR(MOD(ROW(B179)-1,gamesPerRound)=1,B179="",ISNA(MATCH(B179,OFFSET($B$1,1+($A179-1)*gamesPerRound,0):B178,0))),"","duplicate result")</f>
        <v/>
      </c>
    </row>
    <row r="180" spans="1:8" x14ac:dyDescent="0.2">
      <c r="A180" s="32" t="str">
        <f>Pairings!B180</f>
        <v/>
      </c>
      <c r="B180" s="45"/>
      <c r="C180" s="45"/>
      <c r="D180" s="32" t="str">
        <f ca="1">IF($B180&gt;0,VLOOKUP($B180,OFFSET(Pairings!$C$2,($A180-1)*gamesPerRound,0,gamesPerRound,3),2,FALSE),"")</f>
        <v/>
      </c>
      <c r="E180" s="32" t="str">
        <f ca="1">IF($B180&gt;0,VLOOKUP($B180,OFFSET(Pairings!$C$2,($A180-1)*gamesPerRound,0,gamesPerRound,3),3,FALSE),"")</f>
        <v/>
      </c>
      <c r="F180" s="32" t="str">
        <f t="shared" si="4"/>
        <v/>
      </c>
      <c r="G180" s="32" t="str">
        <f t="shared" si="5"/>
        <v/>
      </c>
      <c r="H180" s="99" t="str">
        <f ca="1">IF(OR(MOD(ROW(B180)-1,gamesPerRound)=1,B180="",ISNA(MATCH(B180,OFFSET($B$1,1+($A180-1)*gamesPerRound,0):B179,0))),"","duplicate result")</f>
        <v/>
      </c>
    </row>
    <row r="181" spans="1:8" x14ac:dyDescent="0.2">
      <c r="A181" s="32" t="str">
        <f>Pairings!B181</f>
        <v/>
      </c>
      <c r="B181" s="45"/>
      <c r="C181" s="45"/>
      <c r="D181" s="32" t="str">
        <f ca="1">IF($B181&gt;0,VLOOKUP($B181,OFFSET(Pairings!$C$2,($A181-1)*gamesPerRound,0,gamesPerRound,3),2,FALSE),"")</f>
        <v/>
      </c>
      <c r="E181" s="32" t="str">
        <f ca="1">IF($B181&gt;0,VLOOKUP($B181,OFFSET(Pairings!$C$2,($A181-1)*gamesPerRound,0,gamesPerRound,3),3,FALSE),"")</f>
        <v/>
      </c>
      <c r="F181" s="32" t="str">
        <f t="shared" si="4"/>
        <v/>
      </c>
      <c r="G181" s="32" t="str">
        <f t="shared" si="5"/>
        <v/>
      </c>
      <c r="H181" s="99" t="str">
        <f ca="1">IF(OR(MOD(ROW(B181)-1,gamesPerRound)=1,B181="",ISNA(MATCH(B181,OFFSET($B$1,1+($A181-1)*gamesPerRound,0):B180,0))),"","duplicate result")</f>
        <v/>
      </c>
    </row>
    <row r="182" spans="1:8" x14ac:dyDescent="0.2">
      <c r="A182" s="32" t="str">
        <f>Pairings!B182</f>
        <v/>
      </c>
      <c r="B182" s="45"/>
      <c r="C182" s="45"/>
      <c r="D182" s="32" t="str">
        <f ca="1">IF($B182&gt;0,VLOOKUP($B182,OFFSET(Pairings!$C$2,($A182-1)*gamesPerRound,0,gamesPerRound,3),2,FALSE),"")</f>
        <v/>
      </c>
      <c r="E182" s="32" t="str">
        <f ca="1">IF($B182&gt;0,VLOOKUP($B182,OFFSET(Pairings!$C$2,($A182-1)*gamesPerRound,0,gamesPerRound,3),3,FALSE),"")</f>
        <v/>
      </c>
      <c r="F182" s="32" t="str">
        <f t="shared" si="4"/>
        <v/>
      </c>
      <c r="G182" s="32" t="str">
        <f t="shared" si="5"/>
        <v/>
      </c>
      <c r="H182" s="99" t="str">
        <f ca="1">IF(OR(MOD(ROW(B182)-1,gamesPerRound)=1,B182="",ISNA(MATCH(B182,OFFSET($B$1,1+($A182-1)*gamesPerRound,0):B181,0))),"","duplicate result")</f>
        <v/>
      </c>
    </row>
    <row r="183" spans="1:8" x14ac:dyDescent="0.2">
      <c r="A183" s="32" t="str">
        <f>Pairings!B183</f>
        <v/>
      </c>
      <c r="B183" s="45"/>
      <c r="C183" s="45"/>
      <c r="D183" s="32" t="str">
        <f ca="1">IF($B183&gt;0,VLOOKUP($B183,OFFSET(Pairings!$C$2,($A183-1)*gamesPerRound,0,gamesPerRound,3),2,FALSE),"")</f>
        <v/>
      </c>
      <c r="E183" s="32" t="str">
        <f ca="1">IF($B183&gt;0,VLOOKUP($B183,OFFSET(Pairings!$C$2,($A183-1)*gamesPerRound,0,gamesPerRound,3),3,FALSE),"")</f>
        <v/>
      </c>
      <c r="F183" s="32" t="str">
        <f t="shared" si="4"/>
        <v/>
      </c>
      <c r="G183" s="32" t="str">
        <f t="shared" si="5"/>
        <v/>
      </c>
      <c r="H183" s="99" t="str">
        <f ca="1">IF(OR(MOD(ROW(B183)-1,gamesPerRound)=1,B183="",ISNA(MATCH(B183,OFFSET($B$1,1+($A183-1)*gamesPerRound,0):B182,0))),"","duplicate result")</f>
        <v/>
      </c>
    </row>
    <row r="184" spans="1:8" x14ac:dyDescent="0.2">
      <c r="A184" s="32" t="str">
        <f>Pairings!B184</f>
        <v/>
      </c>
      <c r="B184" s="45"/>
      <c r="C184" s="45"/>
      <c r="D184" s="32" t="str">
        <f ca="1">IF($B184&gt;0,VLOOKUP($B184,OFFSET(Pairings!$C$2,($A184-1)*gamesPerRound,0,gamesPerRound,3),2,FALSE),"")</f>
        <v/>
      </c>
      <c r="E184" s="32" t="str">
        <f ca="1">IF($B184&gt;0,VLOOKUP($B184,OFFSET(Pairings!$C$2,($A184-1)*gamesPerRound,0,gamesPerRound,3),3,FALSE),"")</f>
        <v/>
      </c>
      <c r="F184" s="32" t="str">
        <f t="shared" si="4"/>
        <v/>
      </c>
      <c r="G184" s="32" t="str">
        <f t="shared" si="5"/>
        <v/>
      </c>
      <c r="H184" s="99" t="str">
        <f ca="1">IF(OR(MOD(ROW(B184)-1,gamesPerRound)=1,B184="",ISNA(MATCH(B184,OFFSET($B$1,1+($A184-1)*gamesPerRound,0):B183,0))),"","duplicate result")</f>
        <v/>
      </c>
    </row>
    <row r="185" spans="1:8" x14ac:dyDescent="0.2">
      <c r="A185" s="32" t="str">
        <f>Pairings!B185</f>
        <v/>
      </c>
      <c r="B185" s="45"/>
      <c r="C185" s="45"/>
      <c r="D185" s="32" t="str">
        <f ca="1">IF($B185&gt;0,VLOOKUP($B185,OFFSET(Pairings!$C$2,($A185-1)*gamesPerRound,0,gamesPerRound,3),2,FALSE),"")</f>
        <v/>
      </c>
      <c r="E185" s="32" t="str">
        <f ca="1">IF($B185&gt;0,VLOOKUP($B185,OFFSET(Pairings!$C$2,($A185-1)*gamesPerRound,0,gamesPerRound,3),3,FALSE),"")</f>
        <v/>
      </c>
      <c r="F185" s="32" t="str">
        <f t="shared" si="4"/>
        <v/>
      </c>
      <c r="G185" s="32" t="str">
        <f t="shared" si="5"/>
        <v/>
      </c>
      <c r="H185" s="99" t="str">
        <f ca="1">IF(OR(MOD(ROW(B185)-1,gamesPerRound)=1,B185="",ISNA(MATCH(B185,OFFSET($B$1,1+($A185-1)*gamesPerRound,0):B184,0))),"","duplicate result")</f>
        <v/>
      </c>
    </row>
    <row r="186" spans="1:8" x14ac:dyDescent="0.2">
      <c r="A186" s="32" t="str">
        <f>Pairings!B186</f>
        <v/>
      </c>
      <c r="B186" s="45"/>
      <c r="C186" s="45"/>
      <c r="D186" s="32" t="str">
        <f ca="1">IF($B186&gt;0,VLOOKUP($B186,OFFSET(Pairings!$C$2,($A186-1)*gamesPerRound,0,gamesPerRound,3),2,FALSE),"")</f>
        <v/>
      </c>
      <c r="E186" s="32" t="str">
        <f ca="1">IF($B186&gt;0,VLOOKUP($B186,OFFSET(Pairings!$C$2,($A186-1)*gamesPerRound,0,gamesPerRound,3),3,FALSE),"")</f>
        <v/>
      </c>
      <c r="F186" s="32" t="str">
        <f t="shared" si="4"/>
        <v/>
      </c>
      <c r="G186" s="32" t="str">
        <f t="shared" si="5"/>
        <v/>
      </c>
      <c r="H186" s="99" t="str">
        <f ca="1">IF(OR(MOD(ROW(B186)-1,gamesPerRound)=1,B186="",ISNA(MATCH(B186,OFFSET($B$1,1+($A186-1)*gamesPerRound,0):B185,0))),"","duplicate result")</f>
        <v/>
      </c>
    </row>
    <row r="187" spans="1:8" x14ac:dyDescent="0.2">
      <c r="A187" s="32" t="str">
        <f>Pairings!B187</f>
        <v/>
      </c>
      <c r="B187" s="45"/>
      <c r="C187" s="45"/>
      <c r="D187" s="32" t="str">
        <f ca="1">IF($B187&gt;0,VLOOKUP($B187,OFFSET(Pairings!$C$2,($A187-1)*gamesPerRound,0,gamesPerRound,3),2,FALSE),"")</f>
        <v/>
      </c>
      <c r="E187" s="32" t="str">
        <f ca="1">IF($B187&gt;0,VLOOKUP($B187,OFFSET(Pairings!$C$2,($A187-1)*gamesPerRound,0,gamesPerRound,3),3,FALSE),"")</f>
        <v/>
      </c>
      <c r="F187" s="32" t="str">
        <f t="shared" si="4"/>
        <v/>
      </c>
      <c r="G187" s="32" t="str">
        <f t="shared" si="5"/>
        <v/>
      </c>
      <c r="H187" s="99" t="str">
        <f ca="1">IF(OR(MOD(ROW(B187)-1,gamesPerRound)=1,B187="",ISNA(MATCH(B187,OFFSET($B$1,1+($A187-1)*gamesPerRound,0):B186,0))),"","duplicate result")</f>
        <v/>
      </c>
    </row>
    <row r="188" spans="1:8" x14ac:dyDescent="0.2">
      <c r="A188" s="32" t="str">
        <f>Pairings!B188</f>
        <v/>
      </c>
      <c r="B188" s="45"/>
      <c r="C188" s="45"/>
      <c r="D188" s="32" t="str">
        <f ca="1">IF($B188&gt;0,VLOOKUP($B188,OFFSET(Pairings!$C$2,($A188-1)*gamesPerRound,0,gamesPerRound,3),2,FALSE),"")</f>
        <v/>
      </c>
      <c r="E188" s="32" t="str">
        <f ca="1">IF($B188&gt;0,VLOOKUP($B188,OFFSET(Pairings!$C$2,($A188-1)*gamesPerRound,0,gamesPerRound,3),3,FALSE),"")</f>
        <v/>
      </c>
      <c r="F188" s="32" t="str">
        <f t="shared" si="4"/>
        <v/>
      </c>
      <c r="G188" s="32" t="str">
        <f t="shared" si="5"/>
        <v/>
      </c>
      <c r="H188" s="99" t="str">
        <f ca="1">IF(OR(MOD(ROW(B188)-1,gamesPerRound)=1,B188="",ISNA(MATCH(B188,OFFSET($B$1,1+($A188-1)*gamesPerRound,0):B187,0))),"","duplicate result")</f>
        <v/>
      </c>
    </row>
    <row r="189" spans="1:8" x14ac:dyDescent="0.2">
      <c r="A189" s="32" t="str">
        <f>Pairings!B189</f>
        <v/>
      </c>
      <c r="B189" s="45"/>
      <c r="C189" s="45"/>
      <c r="D189" s="32" t="str">
        <f ca="1">IF($B189&gt;0,VLOOKUP($B189,OFFSET(Pairings!$C$2,($A189-1)*gamesPerRound,0,gamesPerRound,3),2,FALSE),"")</f>
        <v/>
      </c>
      <c r="E189" s="32" t="str">
        <f ca="1">IF($B189&gt;0,VLOOKUP($B189,OFFSET(Pairings!$C$2,($A189-1)*gamesPerRound,0,gamesPerRound,3),3,FALSE),"")</f>
        <v/>
      </c>
      <c r="F189" s="32" t="str">
        <f t="shared" si="4"/>
        <v/>
      </c>
      <c r="G189" s="32" t="str">
        <f t="shared" si="5"/>
        <v/>
      </c>
      <c r="H189" s="99" t="str">
        <f ca="1">IF(OR(MOD(ROW(B189)-1,gamesPerRound)=1,B189="",ISNA(MATCH(B189,OFFSET($B$1,1+($A189-1)*gamesPerRound,0):B188,0))),"","duplicate result")</f>
        <v/>
      </c>
    </row>
    <row r="190" spans="1:8" x14ac:dyDescent="0.2">
      <c r="A190" s="32" t="str">
        <f>Pairings!B190</f>
        <v/>
      </c>
      <c r="B190" s="45"/>
      <c r="C190" s="45"/>
      <c r="D190" s="32" t="str">
        <f ca="1">IF($B190&gt;0,VLOOKUP($B190,OFFSET(Pairings!$C$2,($A190-1)*gamesPerRound,0,gamesPerRound,3),2,FALSE),"")</f>
        <v/>
      </c>
      <c r="E190" s="32" t="str">
        <f ca="1">IF($B190&gt;0,VLOOKUP($B190,OFFSET(Pairings!$C$2,($A190-1)*gamesPerRound,0,gamesPerRound,3),3,FALSE),"")</f>
        <v/>
      </c>
      <c r="F190" s="32" t="str">
        <f t="shared" si="4"/>
        <v/>
      </c>
      <c r="G190" s="32" t="str">
        <f t="shared" si="5"/>
        <v/>
      </c>
      <c r="H190" s="99" t="str">
        <f ca="1">IF(OR(MOD(ROW(B190)-1,gamesPerRound)=1,B190="",ISNA(MATCH(B190,OFFSET($B$1,1+($A190-1)*gamesPerRound,0):B189,0))),"","duplicate result")</f>
        <v/>
      </c>
    </row>
    <row r="191" spans="1:8" x14ac:dyDescent="0.2">
      <c r="A191" s="32" t="str">
        <f>Pairings!B191</f>
        <v/>
      </c>
      <c r="B191" s="45"/>
      <c r="C191" s="45"/>
      <c r="D191" s="32" t="str">
        <f ca="1">IF($B191&gt;0,VLOOKUP($B191,OFFSET(Pairings!$C$2,($A191-1)*gamesPerRound,0,gamesPerRound,3),2,FALSE),"")</f>
        <v/>
      </c>
      <c r="E191" s="32" t="str">
        <f ca="1">IF($B191&gt;0,VLOOKUP($B191,OFFSET(Pairings!$C$2,($A191-1)*gamesPerRound,0,gamesPerRound,3),3,FALSE),"")</f>
        <v/>
      </c>
      <c r="F191" s="32" t="str">
        <f t="shared" si="4"/>
        <v/>
      </c>
      <c r="G191" s="32" t="str">
        <f t="shared" si="5"/>
        <v/>
      </c>
      <c r="H191" s="99" t="str">
        <f ca="1">IF(OR(MOD(ROW(B191)-1,gamesPerRound)=1,B191="",ISNA(MATCH(B191,OFFSET($B$1,1+($A191-1)*gamesPerRound,0):B190,0))),"","duplicate result")</f>
        <v/>
      </c>
    </row>
    <row r="192" spans="1:8" x14ac:dyDescent="0.2">
      <c r="A192" s="32" t="str">
        <f>Pairings!B192</f>
        <v/>
      </c>
      <c r="B192" s="45"/>
      <c r="C192" s="45"/>
      <c r="D192" s="32" t="str">
        <f ca="1">IF($B192&gt;0,VLOOKUP($B192,OFFSET(Pairings!$C$2,($A192-1)*gamesPerRound,0,gamesPerRound,3),2,FALSE),"")</f>
        <v/>
      </c>
      <c r="E192" s="32" t="str">
        <f ca="1">IF($B192&gt;0,VLOOKUP($B192,OFFSET(Pairings!$C$2,($A192-1)*gamesPerRound,0,gamesPerRound,3),3,FALSE),"")</f>
        <v/>
      </c>
      <c r="F192" s="32" t="str">
        <f t="shared" si="4"/>
        <v/>
      </c>
      <c r="G192" s="32" t="str">
        <f t="shared" si="5"/>
        <v/>
      </c>
      <c r="H192" s="99" t="str">
        <f ca="1">IF(OR(MOD(ROW(B192)-1,gamesPerRound)=1,B192="",ISNA(MATCH(B192,OFFSET($B$1,1+($A192-1)*gamesPerRound,0):B191,0))),"","duplicate result")</f>
        <v/>
      </c>
    </row>
    <row r="193" spans="1:8" x14ac:dyDescent="0.2">
      <c r="A193" s="32" t="str">
        <f>Pairings!B193</f>
        <v/>
      </c>
      <c r="B193" s="45"/>
      <c r="C193" s="45"/>
      <c r="D193" s="32" t="str">
        <f ca="1">IF($B193&gt;0,VLOOKUP($B193,OFFSET(Pairings!$C$2,($A193-1)*gamesPerRound,0,gamesPerRound,3),2,FALSE),"")</f>
        <v/>
      </c>
      <c r="E193" s="32" t="str">
        <f ca="1">IF($B193&gt;0,VLOOKUP($B193,OFFSET(Pairings!$C$2,($A193-1)*gamesPerRound,0,gamesPerRound,3),3,FALSE),"")</f>
        <v/>
      </c>
      <c r="F193" s="32" t="str">
        <f t="shared" si="4"/>
        <v/>
      </c>
      <c r="G193" s="32" t="str">
        <f t="shared" si="5"/>
        <v/>
      </c>
      <c r="H193" s="99" t="str">
        <f ca="1">IF(OR(MOD(ROW(B193)-1,gamesPerRound)=1,B193="",ISNA(MATCH(B193,OFFSET($B$1,1+($A193-1)*gamesPerRound,0):B192,0))),"","duplicate result")</f>
        <v/>
      </c>
    </row>
    <row r="194" spans="1:8" x14ac:dyDescent="0.2">
      <c r="A194" s="32" t="str">
        <f>Pairings!B194</f>
        <v/>
      </c>
      <c r="B194" s="45"/>
      <c r="C194" s="45"/>
      <c r="D194" s="32" t="str">
        <f ca="1">IF($B194&gt;0,VLOOKUP($B194,OFFSET(Pairings!$C$2,($A194-1)*gamesPerRound,0,gamesPerRound,3),2,FALSE),"")</f>
        <v/>
      </c>
      <c r="E194" s="32" t="str">
        <f ca="1">IF($B194&gt;0,VLOOKUP($B194,OFFSET(Pairings!$C$2,($A194-1)*gamesPerRound,0,gamesPerRound,3),3,FALSE),"")</f>
        <v/>
      </c>
      <c r="F194" s="32" t="str">
        <f t="shared" ref="F194:F257" si="6">IF(C194="","",IF(C194="n",0,IF(C194="d",0.5,C194)))</f>
        <v/>
      </c>
      <c r="G194" s="32" t="str">
        <f t="shared" ref="G194:G257" si="7">IF(C194="","",IF(C194="n",0,1-F194))</f>
        <v/>
      </c>
      <c r="H194" s="99" t="str">
        <f ca="1">IF(OR(MOD(ROW(B194)-1,gamesPerRound)=1,B194="",ISNA(MATCH(B194,OFFSET($B$1,1+($A194-1)*gamesPerRound,0):B193,0))),"","duplicate result")</f>
        <v/>
      </c>
    </row>
    <row r="195" spans="1:8" x14ac:dyDescent="0.2">
      <c r="A195" s="32" t="str">
        <f>Pairings!B195</f>
        <v/>
      </c>
      <c r="B195" s="45"/>
      <c r="C195" s="45"/>
      <c r="D195" s="32" t="str">
        <f ca="1">IF($B195&gt;0,VLOOKUP($B195,OFFSET(Pairings!$C$2,($A195-1)*gamesPerRound,0,gamesPerRound,3),2,FALSE),"")</f>
        <v/>
      </c>
      <c r="E195" s="32" t="str">
        <f ca="1">IF($B195&gt;0,VLOOKUP($B195,OFFSET(Pairings!$C$2,($A195-1)*gamesPerRound,0,gamesPerRound,3),3,FALSE),"")</f>
        <v/>
      </c>
      <c r="F195" s="32" t="str">
        <f t="shared" si="6"/>
        <v/>
      </c>
      <c r="G195" s="32" t="str">
        <f t="shared" si="7"/>
        <v/>
      </c>
      <c r="H195" s="99" t="str">
        <f ca="1">IF(OR(MOD(ROW(B195)-1,gamesPerRound)=1,B195="",ISNA(MATCH(B195,OFFSET($B$1,1+($A195-1)*gamesPerRound,0):B194,0))),"","duplicate result")</f>
        <v/>
      </c>
    </row>
    <row r="196" spans="1:8" x14ac:dyDescent="0.2">
      <c r="A196" s="32" t="str">
        <f>Pairings!B196</f>
        <v/>
      </c>
      <c r="B196" s="45"/>
      <c r="C196" s="45"/>
      <c r="D196" s="32" t="str">
        <f ca="1">IF($B196&gt;0,VLOOKUP($B196,OFFSET(Pairings!$C$2,($A196-1)*gamesPerRound,0,gamesPerRound,3),2,FALSE),"")</f>
        <v/>
      </c>
      <c r="E196" s="32" t="str">
        <f ca="1">IF($B196&gt;0,VLOOKUP($B196,OFFSET(Pairings!$C$2,($A196-1)*gamesPerRound,0,gamesPerRound,3),3,FALSE),"")</f>
        <v/>
      </c>
      <c r="F196" s="32" t="str">
        <f t="shared" si="6"/>
        <v/>
      </c>
      <c r="G196" s="32" t="str">
        <f t="shared" si="7"/>
        <v/>
      </c>
      <c r="H196" s="99" t="str">
        <f ca="1">IF(OR(MOD(ROW(B196)-1,gamesPerRound)=1,B196="",ISNA(MATCH(B196,OFFSET($B$1,1+($A196-1)*gamesPerRound,0):B195,0))),"","duplicate result")</f>
        <v/>
      </c>
    </row>
    <row r="197" spans="1:8" x14ac:dyDescent="0.2">
      <c r="A197" s="32" t="str">
        <f>Pairings!B197</f>
        <v/>
      </c>
      <c r="B197" s="45"/>
      <c r="C197" s="45"/>
      <c r="D197" s="32" t="str">
        <f ca="1">IF($B197&gt;0,VLOOKUP($B197,OFFSET(Pairings!$C$2,($A197-1)*gamesPerRound,0,gamesPerRound,3),2,FALSE),"")</f>
        <v/>
      </c>
      <c r="E197" s="32" t="str">
        <f ca="1">IF($B197&gt;0,VLOOKUP($B197,OFFSET(Pairings!$C$2,($A197-1)*gamesPerRound,0,gamesPerRound,3),3,FALSE),"")</f>
        <v/>
      </c>
      <c r="F197" s="32" t="str">
        <f t="shared" si="6"/>
        <v/>
      </c>
      <c r="G197" s="32" t="str">
        <f t="shared" si="7"/>
        <v/>
      </c>
      <c r="H197" s="99" t="str">
        <f ca="1">IF(OR(MOD(ROW(B197)-1,gamesPerRound)=1,B197="",ISNA(MATCH(B197,OFFSET($B$1,1+($A197-1)*gamesPerRound,0):B196,0))),"","duplicate result")</f>
        <v/>
      </c>
    </row>
    <row r="198" spans="1:8" x14ac:dyDescent="0.2">
      <c r="A198" s="32" t="str">
        <f>Pairings!B198</f>
        <v/>
      </c>
      <c r="B198" s="45"/>
      <c r="C198" s="45"/>
      <c r="D198" s="32" t="str">
        <f ca="1">IF($B198&gt;0,VLOOKUP($B198,OFFSET(Pairings!$C$2,($A198-1)*gamesPerRound,0,gamesPerRound,3),2,FALSE),"")</f>
        <v/>
      </c>
      <c r="E198" s="32" t="str">
        <f ca="1">IF($B198&gt;0,VLOOKUP($B198,OFFSET(Pairings!$C$2,($A198-1)*gamesPerRound,0,gamesPerRound,3),3,FALSE),"")</f>
        <v/>
      </c>
      <c r="F198" s="32" t="str">
        <f t="shared" si="6"/>
        <v/>
      </c>
      <c r="G198" s="32" t="str">
        <f t="shared" si="7"/>
        <v/>
      </c>
      <c r="H198" s="99" t="str">
        <f ca="1">IF(OR(MOD(ROW(B198)-1,gamesPerRound)=1,B198="",ISNA(MATCH(B198,OFFSET($B$1,1+($A198-1)*gamesPerRound,0):B197,0))),"","duplicate result")</f>
        <v/>
      </c>
    </row>
    <row r="199" spans="1:8" x14ac:dyDescent="0.2">
      <c r="A199" s="32" t="str">
        <f>Pairings!B199</f>
        <v/>
      </c>
      <c r="B199" s="45"/>
      <c r="C199" s="45"/>
      <c r="D199" s="32" t="str">
        <f ca="1">IF($B199&gt;0,VLOOKUP($B199,OFFSET(Pairings!$C$2,($A199-1)*gamesPerRound,0,gamesPerRound,3),2,FALSE),"")</f>
        <v/>
      </c>
      <c r="E199" s="32" t="str">
        <f ca="1">IF($B199&gt;0,VLOOKUP($B199,OFFSET(Pairings!$C$2,($A199-1)*gamesPerRound,0,gamesPerRound,3),3,FALSE),"")</f>
        <v/>
      </c>
      <c r="F199" s="32" t="str">
        <f t="shared" si="6"/>
        <v/>
      </c>
      <c r="G199" s="32" t="str">
        <f t="shared" si="7"/>
        <v/>
      </c>
      <c r="H199" s="99" t="str">
        <f ca="1">IF(OR(MOD(ROW(B199)-1,gamesPerRound)=1,B199="",ISNA(MATCH(B199,OFFSET($B$1,1+($A199-1)*gamesPerRound,0):B198,0))),"","duplicate result")</f>
        <v/>
      </c>
    </row>
    <row r="200" spans="1:8" x14ac:dyDescent="0.2">
      <c r="A200" s="32" t="str">
        <f>Pairings!B200</f>
        <v/>
      </c>
      <c r="B200" s="45"/>
      <c r="C200" s="45"/>
      <c r="D200" s="32" t="str">
        <f ca="1">IF($B200&gt;0,VLOOKUP($B200,OFFSET(Pairings!$C$2,($A200-1)*gamesPerRound,0,gamesPerRound,3),2,FALSE),"")</f>
        <v/>
      </c>
      <c r="E200" s="32" t="str">
        <f ca="1">IF($B200&gt;0,VLOOKUP($B200,OFFSET(Pairings!$C$2,($A200-1)*gamesPerRound,0,gamesPerRound,3),3,FALSE),"")</f>
        <v/>
      </c>
      <c r="F200" s="32" t="str">
        <f t="shared" si="6"/>
        <v/>
      </c>
      <c r="G200" s="32" t="str">
        <f t="shared" si="7"/>
        <v/>
      </c>
      <c r="H200" s="99" t="str">
        <f ca="1">IF(OR(MOD(ROW(B200)-1,gamesPerRound)=1,B200="",ISNA(MATCH(B200,OFFSET($B$1,1+($A200-1)*gamesPerRound,0):B199,0))),"","duplicate result")</f>
        <v/>
      </c>
    </row>
    <row r="201" spans="1:8" x14ac:dyDescent="0.2">
      <c r="A201" s="32" t="str">
        <f>Pairings!B201</f>
        <v/>
      </c>
      <c r="B201" s="45"/>
      <c r="C201" s="45"/>
      <c r="D201" s="32" t="str">
        <f ca="1">IF($B201&gt;0,VLOOKUP($B201,OFFSET(Pairings!$C$2,($A201-1)*gamesPerRound,0,gamesPerRound,3),2,FALSE),"")</f>
        <v/>
      </c>
      <c r="E201" s="32" t="str">
        <f ca="1">IF($B201&gt;0,VLOOKUP($B201,OFFSET(Pairings!$C$2,($A201-1)*gamesPerRound,0,gamesPerRound,3),3,FALSE),"")</f>
        <v/>
      </c>
      <c r="F201" s="32" t="str">
        <f t="shared" si="6"/>
        <v/>
      </c>
      <c r="G201" s="32" t="str">
        <f t="shared" si="7"/>
        <v/>
      </c>
      <c r="H201" s="99" t="str">
        <f ca="1">IF(OR(MOD(ROW(B201)-1,gamesPerRound)=1,B201="",ISNA(MATCH(B201,OFFSET($B$1,1+($A201-1)*gamesPerRound,0):B200,0))),"","duplicate result")</f>
        <v/>
      </c>
    </row>
    <row r="202" spans="1:8" x14ac:dyDescent="0.2">
      <c r="A202" s="32" t="str">
        <f>Pairings!B202</f>
        <v/>
      </c>
      <c r="B202" s="45"/>
      <c r="C202" s="45"/>
      <c r="D202" s="32" t="str">
        <f ca="1">IF($B202&gt;0,VLOOKUP($B202,OFFSET(Pairings!$C$2,($A202-1)*gamesPerRound,0,gamesPerRound,3),2,FALSE),"")</f>
        <v/>
      </c>
      <c r="E202" s="32" t="str">
        <f ca="1">IF($B202&gt;0,VLOOKUP($B202,OFFSET(Pairings!$C$2,($A202-1)*gamesPerRound,0,gamesPerRound,3),3,FALSE),"")</f>
        <v/>
      </c>
      <c r="F202" s="32" t="str">
        <f t="shared" si="6"/>
        <v/>
      </c>
      <c r="G202" s="32" t="str">
        <f t="shared" si="7"/>
        <v/>
      </c>
      <c r="H202" s="99" t="str">
        <f ca="1">IF(OR(MOD(ROW(B202)-1,gamesPerRound)=1,B202="",ISNA(MATCH(B202,OFFSET($B$1,1+($A202-1)*gamesPerRound,0):B201,0))),"","duplicate result")</f>
        <v/>
      </c>
    </row>
    <row r="203" spans="1:8" x14ac:dyDescent="0.2">
      <c r="A203" s="32" t="str">
        <f>Pairings!B203</f>
        <v/>
      </c>
      <c r="B203" s="45"/>
      <c r="C203" s="45"/>
      <c r="D203" s="32" t="str">
        <f ca="1">IF($B203&gt;0,VLOOKUP($B203,OFFSET(Pairings!$C$2,($A203-1)*gamesPerRound,0,gamesPerRound,3),2,FALSE),"")</f>
        <v/>
      </c>
      <c r="E203" s="32" t="str">
        <f ca="1">IF($B203&gt;0,VLOOKUP($B203,OFFSET(Pairings!$C$2,($A203-1)*gamesPerRound,0,gamesPerRound,3),3,FALSE),"")</f>
        <v/>
      </c>
      <c r="F203" s="32" t="str">
        <f t="shared" si="6"/>
        <v/>
      </c>
      <c r="G203" s="32" t="str">
        <f t="shared" si="7"/>
        <v/>
      </c>
      <c r="H203" s="99" t="str">
        <f ca="1">IF(OR(MOD(ROW(B203)-1,gamesPerRound)=1,B203="",ISNA(MATCH(B203,OFFSET($B$1,1+($A203-1)*gamesPerRound,0):B202,0))),"","duplicate result")</f>
        <v/>
      </c>
    </row>
    <row r="204" spans="1:8" x14ac:dyDescent="0.2">
      <c r="A204" s="32" t="str">
        <f>Pairings!B204</f>
        <v/>
      </c>
      <c r="B204" s="45"/>
      <c r="C204" s="45"/>
      <c r="D204" s="32" t="str">
        <f ca="1">IF($B204&gt;0,VLOOKUP($B204,OFFSET(Pairings!$C$2,($A204-1)*gamesPerRound,0,gamesPerRound,3),2,FALSE),"")</f>
        <v/>
      </c>
      <c r="E204" s="32" t="str">
        <f ca="1">IF($B204&gt;0,VLOOKUP($B204,OFFSET(Pairings!$C$2,($A204-1)*gamesPerRound,0,gamesPerRound,3),3,FALSE),"")</f>
        <v/>
      </c>
      <c r="F204" s="32" t="str">
        <f t="shared" si="6"/>
        <v/>
      </c>
      <c r="G204" s="32" t="str">
        <f t="shared" si="7"/>
        <v/>
      </c>
      <c r="H204" s="99" t="str">
        <f ca="1">IF(OR(MOD(ROW(B204)-1,gamesPerRound)=1,B204="",ISNA(MATCH(B204,OFFSET($B$1,1+($A204-1)*gamesPerRound,0):B203,0))),"","duplicate result")</f>
        <v/>
      </c>
    </row>
    <row r="205" spans="1:8" x14ac:dyDescent="0.2">
      <c r="A205" s="32" t="str">
        <f>Pairings!B205</f>
        <v/>
      </c>
      <c r="B205" s="45"/>
      <c r="C205" s="45"/>
      <c r="D205" s="32" t="str">
        <f ca="1">IF($B205&gt;0,VLOOKUP($B205,OFFSET(Pairings!$C$2,($A205-1)*gamesPerRound,0,gamesPerRound,3),2,FALSE),"")</f>
        <v/>
      </c>
      <c r="E205" s="32" t="str">
        <f ca="1">IF($B205&gt;0,VLOOKUP($B205,OFFSET(Pairings!$C$2,($A205-1)*gamesPerRound,0,gamesPerRound,3),3,FALSE),"")</f>
        <v/>
      </c>
      <c r="F205" s="32" t="str">
        <f t="shared" si="6"/>
        <v/>
      </c>
      <c r="G205" s="32" t="str">
        <f t="shared" si="7"/>
        <v/>
      </c>
      <c r="H205" s="99" t="str">
        <f ca="1">IF(OR(MOD(ROW(B205)-1,gamesPerRound)=1,B205="",ISNA(MATCH(B205,OFFSET($B$1,1+($A205-1)*gamesPerRound,0):B204,0))),"","duplicate result")</f>
        <v/>
      </c>
    </row>
    <row r="206" spans="1:8" x14ac:dyDescent="0.2">
      <c r="A206" s="32" t="str">
        <f>Pairings!B206</f>
        <v/>
      </c>
      <c r="B206" s="45"/>
      <c r="C206" s="45"/>
      <c r="D206" s="32" t="str">
        <f ca="1">IF($B206&gt;0,VLOOKUP($B206,OFFSET(Pairings!$C$2,($A206-1)*gamesPerRound,0,gamesPerRound,3),2,FALSE),"")</f>
        <v/>
      </c>
      <c r="E206" s="32" t="str">
        <f ca="1">IF($B206&gt;0,VLOOKUP($B206,OFFSET(Pairings!$C$2,($A206-1)*gamesPerRound,0,gamesPerRound,3),3,FALSE),"")</f>
        <v/>
      </c>
      <c r="F206" s="32" t="str">
        <f t="shared" si="6"/>
        <v/>
      </c>
      <c r="G206" s="32" t="str">
        <f t="shared" si="7"/>
        <v/>
      </c>
      <c r="H206" s="99" t="str">
        <f ca="1">IF(OR(MOD(ROW(B206)-1,gamesPerRound)=1,B206="",ISNA(MATCH(B206,OFFSET($B$1,1+($A206-1)*gamesPerRound,0):B205,0))),"","duplicate result")</f>
        <v/>
      </c>
    </row>
    <row r="207" spans="1:8" x14ac:dyDescent="0.2">
      <c r="A207" s="32" t="str">
        <f>Pairings!B207</f>
        <v/>
      </c>
      <c r="B207" s="45"/>
      <c r="C207" s="45"/>
      <c r="D207" s="32" t="str">
        <f ca="1">IF($B207&gt;0,VLOOKUP($B207,OFFSET(Pairings!$C$2,($A207-1)*gamesPerRound,0,gamesPerRound,3),2,FALSE),"")</f>
        <v/>
      </c>
      <c r="E207" s="32" t="str">
        <f ca="1">IF($B207&gt;0,VLOOKUP($B207,OFFSET(Pairings!$C$2,($A207-1)*gamesPerRound,0,gamesPerRound,3),3,FALSE),"")</f>
        <v/>
      </c>
      <c r="F207" s="32" t="str">
        <f t="shared" si="6"/>
        <v/>
      </c>
      <c r="G207" s="32" t="str">
        <f t="shared" si="7"/>
        <v/>
      </c>
      <c r="H207" s="99" t="str">
        <f ca="1">IF(OR(MOD(ROW(B207)-1,gamesPerRound)=1,B207="",ISNA(MATCH(B207,OFFSET($B$1,1+($A207-1)*gamesPerRound,0):B206,0))),"","duplicate result")</f>
        <v/>
      </c>
    </row>
    <row r="208" spans="1:8" x14ac:dyDescent="0.2">
      <c r="A208" s="32" t="str">
        <f>Pairings!B208</f>
        <v/>
      </c>
      <c r="B208" s="45"/>
      <c r="C208" s="45"/>
      <c r="D208" s="32" t="str">
        <f ca="1">IF($B208&gt;0,VLOOKUP($B208,OFFSET(Pairings!$C$2,($A208-1)*gamesPerRound,0,gamesPerRound,3),2,FALSE),"")</f>
        <v/>
      </c>
      <c r="E208" s="32" t="str">
        <f ca="1">IF($B208&gt;0,VLOOKUP($B208,OFFSET(Pairings!$C$2,($A208-1)*gamesPerRound,0,gamesPerRound,3),3,FALSE),"")</f>
        <v/>
      </c>
      <c r="F208" s="32" t="str">
        <f t="shared" si="6"/>
        <v/>
      </c>
      <c r="G208" s="32" t="str">
        <f t="shared" si="7"/>
        <v/>
      </c>
      <c r="H208" s="99" t="str">
        <f ca="1">IF(OR(MOD(ROW(B208)-1,gamesPerRound)=1,B208="",ISNA(MATCH(B208,OFFSET($B$1,1+($A208-1)*gamesPerRound,0):B207,0))),"","duplicate result")</f>
        <v/>
      </c>
    </row>
    <row r="209" spans="1:8" x14ac:dyDescent="0.2">
      <c r="A209" s="32" t="str">
        <f>Pairings!B209</f>
        <v/>
      </c>
      <c r="B209" s="45"/>
      <c r="C209" s="45"/>
      <c r="D209" s="32" t="str">
        <f ca="1">IF($B209&gt;0,VLOOKUP($B209,OFFSET(Pairings!$C$2,($A209-1)*gamesPerRound,0,gamesPerRound,3),2,FALSE),"")</f>
        <v/>
      </c>
      <c r="E209" s="32" t="str">
        <f ca="1">IF($B209&gt;0,VLOOKUP($B209,OFFSET(Pairings!$C$2,($A209-1)*gamesPerRound,0,gamesPerRound,3),3,FALSE),"")</f>
        <v/>
      </c>
      <c r="F209" s="32" t="str">
        <f t="shared" si="6"/>
        <v/>
      </c>
      <c r="G209" s="32" t="str">
        <f t="shared" si="7"/>
        <v/>
      </c>
      <c r="H209" s="99" t="str">
        <f ca="1">IF(OR(MOD(ROW(B209)-1,gamesPerRound)=1,B209="",ISNA(MATCH(B209,OFFSET($B$1,1+($A209-1)*gamesPerRound,0):B208,0))),"","duplicate result")</f>
        <v/>
      </c>
    </row>
    <row r="210" spans="1:8" x14ac:dyDescent="0.2">
      <c r="A210" s="32" t="str">
        <f>Pairings!B210</f>
        <v/>
      </c>
      <c r="B210" s="45"/>
      <c r="C210" s="45"/>
      <c r="D210" s="32" t="str">
        <f ca="1">IF($B210&gt;0,VLOOKUP($B210,OFFSET(Pairings!$C$2,($A210-1)*gamesPerRound,0,gamesPerRound,3),2,FALSE),"")</f>
        <v/>
      </c>
      <c r="E210" s="32" t="str">
        <f ca="1">IF($B210&gt;0,VLOOKUP($B210,OFFSET(Pairings!$C$2,($A210-1)*gamesPerRound,0,gamesPerRound,3),3,FALSE),"")</f>
        <v/>
      </c>
      <c r="F210" s="32" t="str">
        <f t="shared" si="6"/>
        <v/>
      </c>
      <c r="G210" s="32" t="str">
        <f t="shared" si="7"/>
        <v/>
      </c>
      <c r="H210" s="99" t="str">
        <f ca="1">IF(OR(MOD(ROW(B210)-1,gamesPerRound)=1,B210="",ISNA(MATCH(B210,OFFSET($B$1,1+($A210-1)*gamesPerRound,0):B209,0))),"","duplicate result")</f>
        <v/>
      </c>
    </row>
    <row r="211" spans="1:8" x14ac:dyDescent="0.2">
      <c r="A211" s="32" t="str">
        <f>Pairings!B211</f>
        <v/>
      </c>
      <c r="B211" s="45"/>
      <c r="C211" s="45"/>
      <c r="D211" s="32" t="str">
        <f ca="1">IF($B211&gt;0,VLOOKUP($B211,OFFSET(Pairings!$C$2,($A211-1)*gamesPerRound,0,gamesPerRound,3),2,FALSE),"")</f>
        <v/>
      </c>
      <c r="E211" s="32" t="str">
        <f ca="1">IF($B211&gt;0,VLOOKUP($B211,OFFSET(Pairings!$C$2,($A211-1)*gamesPerRound,0,gamesPerRound,3),3,FALSE),"")</f>
        <v/>
      </c>
      <c r="F211" s="32" t="str">
        <f t="shared" si="6"/>
        <v/>
      </c>
      <c r="G211" s="32" t="str">
        <f t="shared" si="7"/>
        <v/>
      </c>
      <c r="H211" s="99" t="str">
        <f ca="1">IF(OR(MOD(ROW(B211)-1,gamesPerRound)=1,B211="",ISNA(MATCH(B211,OFFSET($B$1,1+($A211-1)*gamesPerRound,0):B210,0))),"","duplicate result")</f>
        <v/>
      </c>
    </row>
    <row r="212" spans="1:8" x14ac:dyDescent="0.2">
      <c r="A212" s="32" t="str">
        <f>Pairings!B212</f>
        <v/>
      </c>
      <c r="B212" s="45"/>
      <c r="C212" s="45"/>
      <c r="D212" s="32" t="str">
        <f ca="1">IF($B212&gt;0,VLOOKUP($B212,OFFSET(Pairings!$C$2,($A212-1)*gamesPerRound,0,gamesPerRound,3),2,FALSE),"")</f>
        <v/>
      </c>
      <c r="E212" s="32" t="str">
        <f ca="1">IF($B212&gt;0,VLOOKUP($B212,OFFSET(Pairings!$C$2,($A212-1)*gamesPerRound,0,gamesPerRound,3),3,FALSE),"")</f>
        <v/>
      </c>
      <c r="F212" s="32" t="str">
        <f t="shared" si="6"/>
        <v/>
      </c>
      <c r="G212" s="32" t="str">
        <f t="shared" si="7"/>
        <v/>
      </c>
      <c r="H212" s="99" t="str">
        <f ca="1">IF(OR(MOD(ROW(B212)-1,gamesPerRound)=1,B212="",ISNA(MATCH(B212,OFFSET($B$1,1+($A212-1)*gamesPerRound,0):B211,0))),"","duplicate result")</f>
        <v/>
      </c>
    </row>
    <row r="213" spans="1:8" x14ac:dyDescent="0.2">
      <c r="A213" s="32" t="str">
        <f>Pairings!B213</f>
        <v/>
      </c>
      <c r="B213" s="45"/>
      <c r="C213" s="45"/>
      <c r="D213" s="32" t="str">
        <f ca="1">IF($B213&gt;0,VLOOKUP($B213,OFFSET(Pairings!$C$2,($A213-1)*gamesPerRound,0,gamesPerRound,3),2,FALSE),"")</f>
        <v/>
      </c>
      <c r="E213" s="32" t="str">
        <f ca="1">IF($B213&gt;0,VLOOKUP($B213,OFFSET(Pairings!$C$2,($A213-1)*gamesPerRound,0,gamesPerRound,3),3,FALSE),"")</f>
        <v/>
      </c>
      <c r="F213" s="32" t="str">
        <f t="shared" si="6"/>
        <v/>
      </c>
      <c r="G213" s="32" t="str">
        <f t="shared" si="7"/>
        <v/>
      </c>
      <c r="H213" s="99" t="str">
        <f ca="1">IF(OR(MOD(ROW(B213)-1,gamesPerRound)=1,B213="",ISNA(MATCH(B213,OFFSET($B$1,1+($A213-1)*gamesPerRound,0):B212,0))),"","duplicate result")</f>
        <v/>
      </c>
    </row>
    <row r="214" spans="1:8" x14ac:dyDescent="0.2">
      <c r="A214" s="32" t="str">
        <f>Pairings!B214</f>
        <v/>
      </c>
      <c r="B214" s="45"/>
      <c r="C214" s="45"/>
      <c r="D214" s="32" t="str">
        <f ca="1">IF($B214&gt;0,VLOOKUP($B214,OFFSET(Pairings!$C$2,($A214-1)*gamesPerRound,0,gamesPerRound,3),2,FALSE),"")</f>
        <v/>
      </c>
      <c r="E214" s="32" t="str">
        <f ca="1">IF($B214&gt;0,VLOOKUP($B214,OFFSET(Pairings!$C$2,($A214-1)*gamesPerRound,0,gamesPerRound,3),3,FALSE),"")</f>
        <v/>
      </c>
      <c r="F214" s="32" t="str">
        <f t="shared" si="6"/>
        <v/>
      </c>
      <c r="G214" s="32" t="str">
        <f t="shared" si="7"/>
        <v/>
      </c>
      <c r="H214" s="99" t="str">
        <f ca="1">IF(OR(MOD(ROW(B214)-1,gamesPerRound)=1,B214="",ISNA(MATCH(B214,OFFSET($B$1,1+($A214-1)*gamesPerRound,0):B213,0))),"","duplicate result")</f>
        <v/>
      </c>
    </row>
    <row r="215" spans="1:8" x14ac:dyDescent="0.2">
      <c r="A215" s="32" t="str">
        <f>Pairings!B215</f>
        <v/>
      </c>
      <c r="B215" s="45"/>
      <c r="C215" s="45"/>
      <c r="D215" s="32" t="str">
        <f ca="1">IF($B215&gt;0,VLOOKUP($B215,OFFSET(Pairings!$C$2,($A215-1)*gamesPerRound,0,gamesPerRound,3),2,FALSE),"")</f>
        <v/>
      </c>
      <c r="E215" s="32" t="str">
        <f ca="1">IF($B215&gt;0,VLOOKUP($B215,OFFSET(Pairings!$C$2,($A215-1)*gamesPerRound,0,gamesPerRound,3),3,FALSE),"")</f>
        <v/>
      </c>
      <c r="F215" s="32" t="str">
        <f t="shared" si="6"/>
        <v/>
      </c>
      <c r="G215" s="32" t="str">
        <f t="shared" si="7"/>
        <v/>
      </c>
      <c r="H215" s="99" t="str">
        <f ca="1">IF(OR(MOD(ROW(B215)-1,gamesPerRound)=1,B215="",ISNA(MATCH(B215,OFFSET($B$1,1+($A215-1)*gamesPerRound,0):B214,0))),"","duplicate result")</f>
        <v/>
      </c>
    </row>
    <row r="216" spans="1:8" x14ac:dyDescent="0.2">
      <c r="A216" s="32" t="str">
        <f>Pairings!B216</f>
        <v/>
      </c>
      <c r="B216" s="45"/>
      <c r="C216" s="45"/>
      <c r="D216" s="32" t="str">
        <f ca="1">IF($B216&gt;0,VLOOKUP($B216,OFFSET(Pairings!$C$2,($A216-1)*gamesPerRound,0,gamesPerRound,3),2,FALSE),"")</f>
        <v/>
      </c>
      <c r="E216" s="32" t="str">
        <f ca="1">IF($B216&gt;0,VLOOKUP($B216,OFFSET(Pairings!$C$2,($A216-1)*gamesPerRound,0,gamesPerRound,3),3,FALSE),"")</f>
        <v/>
      </c>
      <c r="F216" s="32" t="str">
        <f t="shared" si="6"/>
        <v/>
      </c>
      <c r="G216" s="32" t="str">
        <f t="shared" si="7"/>
        <v/>
      </c>
      <c r="H216" s="99" t="str">
        <f ca="1">IF(OR(MOD(ROW(B216)-1,gamesPerRound)=1,B216="",ISNA(MATCH(B216,OFFSET($B$1,1+($A216-1)*gamesPerRound,0):B215,0))),"","duplicate result")</f>
        <v/>
      </c>
    </row>
    <row r="217" spans="1:8" x14ac:dyDescent="0.2">
      <c r="A217" s="32" t="str">
        <f>Pairings!B217</f>
        <v/>
      </c>
      <c r="B217" s="45"/>
      <c r="C217" s="45"/>
      <c r="D217" s="32" t="str">
        <f ca="1">IF($B217&gt;0,VLOOKUP($B217,OFFSET(Pairings!$C$2,($A217-1)*gamesPerRound,0,gamesPerRound,3),2,FALSE),"")</f>
        <v/>
      </c>
      <c r="E217" s="32" t="str">
        <f ca="1">IF($B217&gt;0,VLOOKUP($B217,OFFSET(Pairings!$C$2,($A217-1)*gamesPerRound,0,gamesPerRound,3),3,FALSE),"")</f>
        <v/>
      </c>
      <c r="F217" s="32" t="str">
        <f t="shared" si="6"/>
        <v/>
      </c>
      <c r="G217" s="32" t="str">
        <f t="shared" si="7"/>
        <v/>
      </c>
      <c r="H217" s="99" t="str">
        <f ca="1">IF(OR(MOD(ROW(B217)-1,gamesPerRound)=1,B217="",ISNA(MATCH(B217,OFFSET($B$1,1+($A217-1)*gamesPerRound,0):B216,0))),"","duplicate result")</f>
        <v/>
      </c>
    </row>
    <row r="218" spans="1:8" x14ac:dyDescent="0.2">
      <c r="A218" s="32" t="str">
        <f>Pairings!B218</f>
        <v/>
      </c>
      <c r="B218" s="45"/>
      <c r="C218" s="45"/>
      <c r="D218" s="32" t="str">
        <f ca="1">IF($B218&gt;0,VLOOKUP($B218,OFFSET(Pairings!$C$2,($A218-1)*gamesPerRound,0,gamesPerRound,3),2,FALSE),"")</f>
        <v/>
      </c>
      <c r="E218" s="32" t="str">
        <f ca="1">IF($B218&gt;0,VLOOKUP($B218,OFFSET(Pairings!$C$2,($A218-1)*gamesPerRound,0,gamesPerRound,3),3,FALSE),"")</f>
        <v/>
      </c>
      <c r="F218" s="32" t="str">
        <f t="shared" si="6"/>
        <v/>
      </c>
      <c r="G218" s="32" t="str">
        <f t="shared" si="7"/>
        <v/>
      </c>
      <c r="H218" s="99" t="str">
        <f ca="1">IF(OR(MOD(ROW(B218)-1,gamesPerRound)=1,B218="",ISNA(MATCH(B218,OFFSET($B$1,1+($A218-1)*gamesPerRound,0):B217,0))),"","duplicate result")</f>
        <v/>
      </c>
    </row>
    <row r="219" spans="1:8" x14ac:dyDescent="0.2">
      <c r="A219" s="32" t="str">
        <f>Pairings!B219</f>
        <v/>
      </c>
      <c r="B219" s="45"/>
      <c r="C219" s="45"/>
      <c r="D219" s="32" t="str">
        <f ca="1">IF($B219&gt;0,VLOOKUP($B219,OFFSET(Pairings!$C$2,($A219-1)*gamesPerRound,0,gamesPerRound,3),2,FALSE),"")</f>
        <v/>
      </c>
      <c r="E219" s="32" t="str">
        <f ca="1">IF($B219&gt;0,VLOOKUP($B219,OFFSET(Pairings!$C$2,($A219-1)*gamesPerRound,0,gamesPerRound,3),3,FALSE),"")</f>
        <v/>
      </c>
      <c r="F219" s="32" t="str">
        <f t="shared" si="6"/>
        <v/>
      </c>
      <c r="G219" s="32" t="str">
        <f t="shared" si="7"/>
        <v/>
      </c>
      <c r="H219" s="99" t="str">
        <f ca="1">IF(OR(MOD(ROW(B219)-1,gamesPerRound)=1,B219="",ISNA(MATCH(B219,OFFSET($B$1,1+($A219-1)*gamesPerRound,0):B218,0))),"","duplicate result")</f>
        <v/>
      </c>
    </row>
    <row r="220" spans="1:8" x14ac:dyDescent="0.2">
      <c r="A220" s="32" t="str">
        <f>Pairings!B220</f>
        <v/>
      </c>
      <c r="B220" s="45"/>
      <c r="C220" s="45"/>
      <c r="D220" s="32" t="str">
        <f ca="1">IF($B220&gt;0,VLOOKUP($B220,OFFSET(Pairings!$C$2,($A220-1)*gamesPerRound,0,gamesPerRound,3),2,FALSE),"")</f>
        <v/>
      </c>
      <c r="E220" s="32" t="str">
        <f ca="1">IF($B220&gt;0,VLOOKUP($B220,OFFSET(Pairings!$C$2,($A220-1)*gamesPerRound,0,gamesPerRound,3),3,FALSE),"")</f>
        <v/>
      </c>
      <c r="F220" s="32" t="str">
        <f t="shared" si="6"/>
        <v/>
      </c>
      <c r="G220" s="32" t="str">
        <f t="shared" si="7"/>
        <v/>
      </c>
      <c r="H220" s="99" t="str">
        <f ca="1">IF(OR(MOD(ROW(B220)-1,gamesPerRound)=1,B220="",ISNA(MATCH(B220,OFFSET($B$1,1+($A220-1)*gamesPerRound,0):B219,0))),"","duplicate result")</f>
        <v/>
      </c>
    </row>
    <row r="221" spans="1:8" x14ac:dyDescent="0.2">
      <c r="A221" s="32" t="str">
        <f>Pairings!B221</f>
        <v/>
      </c>
      <c r="B221" s="45"/>
      <c r="C221" s="45"/>
      <c r="D221" s="32" t="str">
        <f ca="1">IF($B221&gt;0,VLOOKUP($B221,OFFSET(Pairings!$C$2,($A221-1)*gamesPerRound,0,gamesPerRound,3),2,FALSE),"")</f>
        <v/>
      </c>
      <c r="E221" s="32" t="str">
        <f ca="1">IF($B221&gt;0,VLOOKUP($B221,OFFSET(Pairings!$C$2,($A221-1)*gamesPerRound,0,gamesPerRound,3),3,FALSE),"")</f>
        <v/>
      </c>
      <c r="F221" s="32" t="str">
        <f t="shared" si="6"/>
        <v/>
      </c>
      <c r="G221" s="32" t="str">
        <f t="shared" si="7"/>
        <v/>
      </c>
      <c r="H221" s="99" t="str">
        <f ca="1">IF(OR(MOD(ROW(B221)-1,gamesPerRound)=1,B221="",ISNA(MATCH(B221,OFFSET($B$1,1+($A221-1)*gamesPerRound,0):B220,0))),"","duplicate result")</f>
        <v/>
      </c>
    </row>
    <row r="222" spans="1:8" x14ac:dyDescent="0.2">
      <c r="A222" s="32" t="str">
        <f>Pairings!B222</f>
        <v/>
      </c>
      <c r="B222" s="45"/>
      <c r="C222" s="45"/>
      <c r="D222" s="32" t="str">
        <f ca="1">IF($B222&gt;0,VLOOKUP($B222,OFFSET(Pairings!$C$2,($A222-1)*gamesPerRound,0,gamesPerRound,3),2,FALSE),"")</f>
        <v/>
      </c>
      <c r="E222" s="32" t="str">
        <f ca="1">IF($B222&gt;0,VLOOKUP($B222,OFFSET(Pairings!$C$2,($A222-1)*gamesPerRound,0,gamesPerRound,3),3,FALSE),"")</f>
        <v/>
      </c>
      <c r="F222" s="32" t="str">
        <f t="shared" si="6"/>
        <v/>
      </c>
      <c r="G222" s="32" t="str">
        <f t="shared" si="7"/>
        <v/>
      </c>
      <c r="H222" s="99" t="str">
        <f ca="1">IF(OR(MOD(ROW(B222)-1,gamesPerRound)=1,B222="",ISNA(MATCH(B222,OFFSET($B$1,1+($A222-1)*gamesPerRound,0):B221,0))),"","duplicate result")</f>
        <v/>
      </c>
    </row>
    <row r="223" spans="1:8" x14ac:dyDescent="0.2">
      <c r="A223" s="32" t="str">
        <f>Pairings!B223</f>
        <v/>
      </c>
      <c r="B223" s="45"/>
      <c r="C223" s="45"/>
      <c r="D223" s="32" t="str">
        <f ca="1">IF($B223&gt;0,VLOOKUP($B223,OFFSET(Pairings!$C$2,($A223-1)*gamesPerRound,0,gamesPerRound,3),2,FALSE),"")</f>
        <v/>
      </c>
      <c r="E223" s="32" t="str">
        <f ca="1">IF($B223&gt;0,VLOOKUP($B223,OFFSET(Pairings!$C$2,($A223-1)*gamesPerRound,0,gamesPerRound,3),3,FALSE),"")</f>
        <v/>
      </c>
      <c r="F223" s="32" t="str">
        <f t="shared" si="6"/>
        <v/>
      </c>
      <c r="G223" s="32" t="str">
        <f t="shared" si="7"/>
        <v/>
      </c>
      <c r="H223" s="99" t="str">
        <f ca="1">IF(OR(MOD(ROW(B223)-1,gamesPerRound)=1,B223="",ISNA(MATCH(B223,OFFSET($B$1,1+($A223-1)*gamesPerRound,0):B222,0))),"","duplicate result")</f>
        <v/>
      </c>
    </row>
    <row r="224" spans="1:8" x14ac:dyDescent="0.2">
      <c r="A224" s="32" t="str">
        <f>Pairings!B224</f>
        <v/>
      </c>
      <c r="B224" s="45"/>
      <c r="C224" s="45"/>
      <c r="D224" s="32" t="str">
        <f ca="1">IF($B224&gt;0,VLOOKUP($B224,OFFSET(Pairings!$C$2,($A224-1)*gamesPerRound,0,gamesPerRound,3),2,FALSE),"")</f>
        <v/>
      </c>
      <c r="E224" s="32" t="str">
        <f ca="1">IF($B224&gt;0,VLOOKUP($B224,OFFSET(Pairings!$C$2,($A224-1)*gamesPerRound,0,gamesPerRound,3),3,FALSE),"")</f>
        <v/>
      </c>
      <c r="F224" s="32" t="str">
        <f t="shared" si="6"/>
        <v/>
      </c>
      <c r="G224" s="32" t="str">
        <f t="shared" si="7"/>
        <v/>
      </c>
      <c r="H224" s="99" t="str">
        <f ca="1">IF(OR(MOD(ROW(B224)-1,gamesPerRound)=1,B224="",ISNA(MATCH(B224,OFFSET($B$1,1+($A224-1)*gamesPerRound,0):B223,0))),"","duplicate result")</f>
        <v/>
      </c>
    </row>
    <row r="225" spans="1:8" x14ac:dyDescent="0.2">
      <c r="A225" s="32" t="str">
        <f>Pairings!B225</f>
        <v/>
      </c>
      <c r="B225" s="45"/>
      <c r="C225" s="45"/>
      <c r="D225" s="32" t="str">
        <f ca="1">IF($B225&gt;0,VLOOKUP($B225,OFFSET(Pairings!$C$2,($A225-1)*gamesPerRound,0,gamesPerRound,3),2,FALSE),"")</f>
        <v/>
      </c>
      <c r="E225" s="32" t="str">
        <f ca="1">IF($B225&gt;0,VLOOKUP($B225,OFFSET(Pairings!$C$2,($A225-1)*gamesPerRound,0,gamesPerRound,3),3,FALSE),"")</f>
        <v/>
      </c>
      <c r="F225" s="32" t="str">
        <f t="shared" si="6"/>
        <v/>
      </c>
      <c r="G225" s="32" t="str">
        <f t="shared" si="7"/>
        <v/>
      </c>
      <c r="H225" s="99" t="str">
        <f ca="1">IF(OR(MOD(ROW(B225)-1,gamesPerRound)=1,B225="",ISNA(MATCH(B225,OFFSET($B$1,1+($A225-1)*gamesPerRound,0):B224,0))),"","duplicate result")</f>
        <v/>
      </c>
    </row>
    <row r="226" spans="1:8" x14ac:dyDescent="0.2">
      <c r="A226" s="32" t="str">
        <f>Pairings!B226</f>
        <v/>
      </c>
      <c r="B226" s="45"/>
      <c r="C226" s="45"/>
      <c r="D226" s="32" t="str">
        <f ca="1">IF($B226&gt;0,VLOOKUP($B226,OFFSET(Pairings!$C$2,($A226-1)*gamesPerRound,0,gamesPerRound,3),2,FALSE),"")</f>
        <v/>
      </c>
      <c r="E226" s="32" t="str">
        <f ca="1">IF($B226&gt;0,VLOOKUP($B226,OFFSET(Pairings!$C$2,($A226-1)*gamesPerRound,0,gamesPerRound,3),3,FALSE),"")</f>
        <v/>
      </c>
      <c r="F226" s="32" t="str">
        <f t="shared" si="6"/>
        <v/>
      </c>
      <c r="G226" s="32" t="str">
        <f t="shared" si="7"/>
        <v/>
      </c>
      <c r="H226" s="99" t="str">
        <f ca="1">IF(OR(MOD(ROW(B226)-1,gamesPerRound)=1,B226="",ISNA(MATCH(B226,OFFSET($B$1,1+($A226-1)*gamesPerRound,0):B225,0))),"","duplicate result")</f>
        <v/>
      </c>
    </row>
    <row r="227" spans="1:8" x14ac:dyDescent="0.2">
      <c r="A227" s="32" t="str">
        <f>Pairings!B227</f>
        <v/>
      </c>
      <c r="B227" s="45"/>
      <c r="C227" s="45"/>
      <c r="D227" s="32" t="str">
        <f ca="1">IF($B227&gt;0,VLOOKUP($B227,OFFSET(Pairings!$C$2,($A227-1)*gamesPerRound,0,gamesPerRound,3),2,FALSE),"")</f>
        <v/>
      </c>
      <c r="E227" s="32" t="str">
        <f ca="1">IF($B227&gt;0,VLOOKUP($B227,OFFSET(Pairings!$C$2,($A227-1)*gamesPerRound,0,gamesPerRound,3),3,FALSE),"")</f>
        <v/>
      </c>
      <c r="F227" s="32" t="str">
        <f t="shared" si="6"/>
        <v/>
      </c>
      <c r="G227" s="32" t="str">
        <f t="shared" si="7"/>
        <v/>
      </c>
      <c r="H227" s="99" t="str">
        <f ca="1">IF(OR(MOD(ROW(B227)-1,gamesPerRound)=1,B227="",ISNA(MATCH(B227,OFFSET($B$1,1+($A227-1)*gamesPerRound,0):B226,0))),"","duplicate result")</f>
        <v/>
      </c>
    </row>
    <row r="228" spans="1:8" x14ac:dyDescent="0.2">
      <c r="A228" s="32" t="str">
        <f>Pairings!B228</f>
        <v/>
      </c>
      <c r="B228" s="45"/>
      <c r="C228" s="45"/>
      <c r="D228" s="32" t="str">
        <f ca="1">IF($B228&gt;0,VLOOKUP($B228,OFFSET(Pairings!$C$2,($A228-1)*gamesPerRound,0,gamesPerRound,3),2,FALSE),"")</f>
        <v/>
      </c>
      <c r="E228" s="32" t="str">
        <f ca="1">IF($B228&gt;0,VLOOKUP($B228,OFFSET(Pairings!$C$2,($A228-1)*gamesPerRound,0,gamesPerRound,3),3,FALSE),"")</f>
        <v/>
      </c>
      <c r="F228" s="32" t="str">
        <f t="shared" si="6"/>
        <v/>
      </c>
      <c r="G228" s="32" t="str">
        <f t="shared" si="7"/>
        <v/>
      </c>
      <c r="H228" s="99" t="str">
        <f ca="1">IF(OR(MOD(ROW(B228)-1,gamesPerRound)=1,B228="",ISNA(MATCH(B228,OFFSET($B$1,1+($A228-1)*gamesPerRound,0):B227,0))),"","duplicate result")</f>
        <v/>
      </c>
    </row>
    <row r="229" spans="1:8" x14ac:dyDescent="0.2">
      <c r="A229" s="32" t="str">
        <f>Pairings!B229</f>
        <v/>
      </c>
      <c r="B229" s="45"/>
      <c r="C229" s="45"/>
      <c r="D229" s="32" t="str">
        <f ca="1">IF($B229&gt;0,VLOOKUP($B229,OFFSET(Pairings!$C$2,($A229-1)*gamesPerRound,0,gamesPerRound,3),2,FALSE),"")</f>
        <v/>
      </c>
      <c r="E229" s="32" t="str">
        <f ca="1">IF($B229&gt;0,VLOOKUP($B229,OFFSET(Pairings!$C$2,($A229-1)*gamesPerRound,0,gamesPerRound,3),3,FALSE),"")</f>
        <v/>
      </c>
      <c r="F229" s="32" t="str">
        <f t="shared" si="6"/>
        <v/>
      </c>
      <c r="G229" s="32" t="str">
        <f t="shared" si="7"/>
        <v/>
      </c>
      <c r="H229" s="99" t="str">
        <f ca="1">IF(OR(MOD(ROW(B229)-1,gamesPerRound)=1,B229="",ISNA(MATCH(B229,OFFSET($B$1,1+($A229-1)*gamesPerRound,0):B228,0))),"","duplicate result")</f>
        <v/>
      </c>
    </row>
    <row r="230" spans="1:8" x14ac:dyDescent="0.2">
      <c r="A230" s="32" t="str">
        <f>Pairings!B230</f>
        <v/>
      </c>
      <c r="B230" s="45"/>
      <c r="C230" s="45"/>
      <c r="D230" s="32" t="str">
        <f ca="1">IF($B230&gt;0,VLOOKUP($B230,OFFSET(Pairings!$C$2,($A230-1)*gamesPerRound,0,gamesPerRound,3),2,FALSE),"")</f>
        <v/>
      </c>
      <c r="E230" s="32" t="str">
        <f ca="1">IF($B230&gt;0,VLOOKUP($B230,OFFSET(Pairings!$C$2,($A230-1)*gamesPerRound,0,gamesPerRound,3),3,FALSE),"")</f>
        <v/>
      </c>
      <c r="F230" s="32" t="str">
        <f t="shared" si="6"/>
        <v/>
      </c>
      <c r="G230" s="32" t="str">
        <f t="shared" si="7"/>
        <v/>
      </c>
      <c r="H230" s="99" t="str">
        <f ca="1">IF(OR(MOD(ROW(B230)-1,gamesPerRound)=1,B230="",ISNA(MATCH(B230,OFFSET($B$1,1+($A230-1)*gamesPerRound,0):B229,0))),"","duplicate result")</f>
        <v/>
      </c>
    </row>
    <row r="231" spans="1:8" x14ac:dyDescent="0.2">
      <c r="A231" s="32" t="str">
        <f>Pairings!B231</f>
        <v/>
      </c>
      <c r="B231" s="45"/>
      <c r="C231" s="45"/>
      <c r="D231" s="32" t="str">
        <f ca="1">IF($B231&gt;0,VLOOKUP($B231,OFFSET(Pairings!$C$2,($A231-1)*gamesPerRound,0,gamesPerRound,3),2,FALSE),"")</f>
        <v/>
      </c>
      <c r="E231" s="32" t="str">
        <f ca="1">IF($B231&gt;0,VLOOKUP($B231,OFFSET(Pairings!$C$2,($A231-1)*gamesPerRound,0,gamesPerRound,3),3,FALSE),"")</f>
        <v/>
      </c>
      <c r="F231" s="32" t="str">
        <f t="shared" si="6"/>
        <v/>
      </c>
      <c r="G231" s="32" t="str">
        <f t="shared" si="7"/>
        <v/>
      </c>
      <c r="H231" s="99" t="str">
        <f ca="1">IF(OR(MOD(ROW(B231)-1,gamesPerRound)=1,B231="",ISNA(MATCH(B231,OFFSET($B$1,1+($A231-1)*gamesPerRound,0):B230,0))),"","duplicate result")</f>
        <v/>
      </c>
    </row>
    <row r="232" spans="1:8" x14ac:dyDescent="0.2">
      <c r="A232" s="32" t="str">
        <f>Pairings!B232</f>
        <v/>
      </c>
      <c r="B232" s="45"/>
      <c r="C232" s="45"/>
      <c r="D232" s="32" t="str">
        <f ca="1">IF($B232&gt;0,VLOOKUP($B232,OFFSET(Pairings!$C$2,($A232-1)*gamesPerRound,0,gamesPerRound,3),2,FALSE),"")</f>
        <v/>
      </c>
      <c r="E232" s="32" t="str">
        <f ca="1">IF($B232&gt;0,VLOOKUP($B232,OFFSET(Pairings!$C$2,($A232-1)*gamesPerRound,0,gamesPerRound,3),3,FALSE),"")</f>
        <v/>
      </c>
      <c r="F232" s="32" t="str">
        <f t="shared" si="6"/>
        <v/>
      </c>
      <c r="G232" s="32" t="str">
        <f t="shared" si="7"/>
        <v/>
      </c>
      <c r="H232" s="99" t="str">
        <f ca="1">IF(OR(MOD(ROW(B232)-1,gamesPerRound)=1,B232="",ISNA(MATCH(B232,OFFSET($B$1,1+($A232-1)*gamesPerRound,0):B231,0))),"","duplicate result")</f>
        <v/>
      </c>
    </row>
    <row r="233" spans="1:8" x14ac:dyDescent="0.2">
      <c r="A233" s="32" t="str">
        <f>Pairings!B233</f>
        <v/>
      </c>
      <c r="B233" s="45"/>
      <c r="C233" s="45"/>
      <c r="D233" s="32" t="str">
        <f ca="1">IF($B233&gt;0,VLOOKUP($B233,OFFSET(Pairings!$C$2,($A233-1)*gamesPerRound,0,gamesPerRound,3),2,FALSE),"")</f>
        <v/>
      </c>
      <c r="E233" s="32" t="str">
        <f ca="1">IF($B233&gt;0,VLOOKUP($B233,OFFSET(Pairings!$C$2,($A233-1)*gamesPerRound,0,gamesPerRound,3),3,FALSE),"")</f>
        <v/>
      </c>
      <c r="F233" s="32" t="str">
        <f t="shared" si="6"/>
        <v/>
      </c>
      <c r="G233" s="32" t="str">
        <f t="shared" si="7"/>
        <v/>
      </c>
      <c r="H233" s="99" t="str">
        <f ca="1">IF(OR(MOD(ROW(B233)-1,gamesPerRound)=1,B233="",ISNA(MATCH(B233,OFFSET($B$1,1+($A233-1)*gamesPerRound,0):B232,0))),"","duplicate result")</f>
        <v/>
      </c>
    </row>
    <row r="234" spans="1:8" x14ac:dyDescent="0.2">
      <c r="A234" s="32" t="str">
        <f>Pairings!B234</f>
        <v/>
      </c>
      <c r="B234" s="45"/>
      <c r="C234" s="45"/>
      <c r="D234" s="32" t="str">
        <f ca="1">IF($B234&gt;0,VLOOKUP($B234,OFFSET(Pairings!$C$2,($A234-1)*gamesPerRound,0,gamesPerRound,3),2,FALSE),"")</f>
        <v/>
      </c>
      <c r="E234" s="32" t="str">
        <f ca="1">IF($B234&gt;0,VLOOKUP($B234,OFFSET(Pairings!$C$2,($A234-1)*gamesPerRound,0,gamesPerRound,3),3,FALSE),"")</f>
        <v/>
      </c>
      <c r="F234" s="32" t="str">
        <f t="shared" si="6"/>
        <v/>
      </c>
      <c r="G234" s="32" t="str">
        <f t="shared" si="7"/>
        <v/>
      </c>
      <c r="H234" s="99" t="str">
        <f ca="1">IF(OR(MOD(ROW(B234)-1,gamesPerRound)=1,B234="",ISNA(MATCH(B234,OFFSET($B$1,1+($A234-1)*gamesPerRound,0):B233,0))),"","duplicate result")</f>
        <v/>
      </c>
    </row>
    <row r="235" spans="1:8" x14ac:dyDescent="0.2">
      <c r="A235" s="32" t="str">
        <f>Pairings!B235</f>
        <v/>
      </c>
      <c r="B235" s="45"/>
      <c r="C235" s="45"/>
      <c r="D235" s="32" t="str">
        <f ca="1">IF($B235&gt;0,VLOOKUP($B235,OFFSET(Pairings!$C$2,($A235-1)*gamesPerRound,0,gamesPerRound,3),2,FALSE),"")</f>
        <v/>
      </c>
      <c r="E235" s="32" t="str">
        <f ca="1">IF($B235&gt;0,VLOOKUP($B235,OFFSET(Pairings!$C$2,($A235-1)*gamesPerRound,0,gamesPerRound,3),3,FALSE),"")</f>
        <v/>
      </c>
      <c r="F235" s="32" t="str">
        <f t="shared" si="6"/>
        <v/>
      </c>
      <c r="G235" s="32" t="str">
        <f t="shared" si="7"/>
        <v/>
      </c>
      <c r="H235" s="99" t="str">
        <f ca="1">IF(OR(MOD(ROW(B235)-1,gamesPerRound)=1,B235="",ISNA(MATCH(B235,OFFSET($B$1,1+($A235-1)*gamesPerRound,0):B234,0))),"","duplicate result")</f>
        <v/>
      </c>
    </row>
    <row r="236" spans="1:8" x14ac:dyDescent="0.2">
      <c r="A236" s="32" t="str">
        <f>Pairings!B236</f>
        <v/>
      </c>
      <c r="B236" s="45"/>
      <c r="C236" s="45"/>
      <c r="D236" s="32" t="str">
        <f ca="1">IF($B236&gt;0,VLOOKUP($B236,OFFSET(Pairings!$C$2,($A236-1)*gamesPerRound,0,gamesPerRound,3),2,FALSE),"")</f>
        <v/>
      </c>
      <c r="E236" s="32" t="str">
        <f ca="1">IF($B236&gt;0,VLOOKUP($B236,OFFSET(Pairings!$C$2,($A236-1)*gamesPerRound,0,gamesPerRound,3),3,FALSE),"")</f>
        <v/>
      </c>
      <c r="F236" s="32" t="str">
        <f t="shared" si="6"/>
        <v/>
      </c>
      <c r="G236" s="32" t="str">
        <f t="shared" si="7"/>
        <v/>
      </c>
      <c r="H236" s="99" t="str">
        <f ca="1">IF(OR(MOD(ROW(B236)-1,gamesPerRound)=1,B236="",ISNA(MATCH(B236,OFFSET($B$1,1+($A236-1)*gamesPerRound,0):B235,0))),"","duplicate result")</f>
        <v/>
      </c>
    </row>
    <row r="237" spans="1:8" x14ac:dyDescent="0.2">
      <c r="A237" s="32" t="str">
        <f>Pairings!B237</f>
        <v/>
      </c>
      <c r="B237" s="45"/>
      <c r="C237" s="45"/>
      <c r="D237" s="32" t="str">
        <f ca="1">IF($B237&gt;0,VLOOKUP($B237,OFFSET(Pairings!$C$2,($A237-1)*gamesPerRound,0,gamesPerRound,3),2,FALSE),"")</f>
        <v/>
      </c>
      <c r="E237" s="32" t="str">
        <f ca="1">IF($B237&gt;0,VLOOKUP($B237,OFFSET(Pairings!$C$2,($A237-1)*gamesPerRound,0,gamesPerRound,3),3,FALSE),"")</f>
        <v/>
      </c>
      <c r="F237" s="32" t="str">
        <f t="shared" si="6"/>
        <v/>
      </c>
      <c r="G237" s="32" t="str">
        <f t="shared" si="7"/>
        <v/>
      </c>
      <c r="H237" s="99" t="str">
        <f ca="1">IF(OR(MOD(ROW(B237)-1,gamesPerRound)=1,B237="",ISNA(MATCH(B237,OFFSET($B$1,1+($A237-1)*gamesPerRound,0):B236,0))),"","duplicate result")</f>
        <v/>
      </c>
    </row>
    <row r="238" spans="1:8" x14ac:dyDescent="0.2">
      <c r="A238" s="32" t="str">
        <f>Pairings!B238</f>
        <v/>
      </c>
      <c r="B238" s="45"/>
      <c r="C238" s="45"/>
      <c r="D238" s="32" t="str">
        <f ca="1">IF($B238&gt;0,VLOOKUP($B238,OFFSET(Pairings!$C$2,($A238-1)*gamesPerRound,0,gamesPerRound,3),2,FALSE),"")</f>
        <v/>
      </c>
      <c r="E238" s="32" t="str">
        <f ca="1">IF($B238&gt;0,VLOOKUP($B238,OFFSET(Pairings!$C$2,($A238-1)*gamesPerRound,0,gamesPerRound,3),3,FALSE),"")</f>
        <v/>
      </c>
      <c r="F238" s="32" t="str">
        <f t="shared" si="6"/>
        <v/>
      </c>
      <c r="G238" s="32" t="str">
        <f t="shared" si="7"/>
        <v/>
      </c>
      <c r="H238" s="99" t="str">
        <f ca="1">IF(OR(MOD(ROW(B238)-1,gamesPerRound)=1,B238="",ISNA(MATCH(B238,OFFSET($B$1,1+($A238-1)*gamesPerRound,0):B237,0))),"","duplicate result")</f>
        <v/>
      </c>
    </row>
    <row r="239" spans="1:8" x14ac:dyDescent="0.2">
      <c r="A239" s="32" t="str">
        <f>Pairings!B239</f>
        <v/>
      </c>
      <c r="B239" s="45"/>
      <c r="C239" s="45"/>
      <c r="D239" s="32" t="str">
        <f ca="1">IF($B239&gt;0,VLOOKUP($B239,OFFSET(Pairings!$C$2,($A239-1)*gamesPerRound,0,gamesPerRound,3),2,FALSE),"")</f>
        <v/>
      </c>
      <c r="E239" s="32" t="str">
        <f ca="1">IF($B239&gt;0,VLOOKUP($B239,OFFSET(Pairings!$C$2,($A239-1)*gamesPerRound,0,gamesPerRound,3),3,FALSE),"")</f>
        <v/>
      </c>
      <c r="F239" s="32" t="str">
        <f t="shared" si="6"/>
        <v/>
      </c>
      <c r="G239" s="32" t="str">
        <f t="shared" si="7"/>
        <v/>
      </c>
      <c r="H239" s="99" t="str">
        <f ca="1">IF(OR(MOD(ROW(B239)-1,gamesPerRound)=1,B239="",ISNA(MATCH(B239,OFFSET($B$1,1+($A239-1)*gamesPerRound,0):B238,0))),"","duplicate result")</f>
        <v/>
      </c>
    </row>
    <row r="240" spans="1:8" x14ac:dyDescent="0.2">
      <c r="A240" s="32" t="str">
        <f>Pairings!B240</f>
        <v/>
      </c>
      <c r="B240" s="45"/>
      <c r="C240" s="45"/>
      <c r="D240" s="32" t="str">
        <f ca="1">IF($B240&gt;0,VLOOKUP($B240,OFFSET(Pairings!$C$2,($A240-1)*gamesPerRound,0,gamesPerRound,3),2,FALSE),"")</f>
        <v/>
      </c>
      <c r="E240" s="32" t="str">
        <f ca="1">IF($B240&gt;0,VLOOKUP($B240,OFFSET(Pairings!$C$2,($A240-1)*gamesPerRound,0,gamesPerRound,3),3,FALSE),"")</f>
        <v/>
      </c>
      <c r="F240" s="32" t="str">
        <f t="shared" si="6"/>
        <v/>
      </c>
      <c r="G240" s="32" t="str">
        <f t="shared" si="7"/>
        <v/>
      </c>
      <c r="H240" s="99" t="str">
        <f ca="1">IF(OR(MOD(ROW(B240)-1,gamesPerRound)=1,B240="",ISNA(MATCH(B240,OFFSET($B$1,1+($A240-1)*gamesPerRound,0):B239,0))),"","duplicate result")</f>
        <v/>
      </c>
    </row>
    <row r="241" spans="1:8" x14ac:dyDescent="0.2">
      <c r="A241" s="32" t="str">
        <f>Pairings!B241</f>
        <v/>
      </c>
      <c r="B241" s="45"/>
      <c r="C241" s="45"/>
      <c r="D241" s="32" t="str">
        <f ca="1">IF($B241&gt;0,VLOOKUP($B241,OFFSET(Pairings!$C$2,($A241-1)*gamesPerRound,0,gamesPerRound,3),2,FALSE),"")</f>
        <v/>
      </c>
      <c r="E241" s="32" t="str">
        <f ca="1">IF($B241&gt;0,VLOOKUP($B241,OFFSET(Pairings!$C$2,($A241-1)*gamesPerRound,0,gamesPerRound,3),3,FALSE),"")</f>
        <v/>
      </c>
      <c r="F241" s="32" t="str">
        <f t="shared" si="6"/>
        <v/>
      </c>
      <c r="G241" s="32" t="str">
        <f t="shared" si="7"/>
        <v/>
      </c>
      <c r="H241" s="99" t="str">
        <f ca="1">IF(OR(MOD(ROW(B241)-1,gamesPerRound)=1,B241="",ISNA(MATCH(B241,OFFSET($B$1,1+($A241-1)*gamesPerRound,0):B240,0))),"","duplicate result")</f>
        <v/>
      </c>
    </row>
    <row r="242" spans="1:8" x14ac:dyDescent="0.2">
      <c r="A242" s="32" t="str">
        <f>Pairings!B242</f>
        <v/>
      </c>
      <c r="B242" s="45"/>
      <c r="C242" s="45"/>
      <c r="D242" s="32" t="str">
        <f ca="1">IF($B242&gt;0,VLOOKUP($B242,OFFSET(Pairings!$C$2,($A242-1)*gamesPerRound,0,gamesPerRound,3),2,FALSE),"")</f>
        <v/>
      </c>
      <c r="E242" s="32" t="str">
        <f ca="1">IF($B242&gt;0,VLOOKUP($B242,OFFSET(Pairings!$C$2,($A242-1)*gamesPerRound,0,gamesPerRound,3),3,FALSE),"")</f>
        <v/>
      </c>
      <c r="F242" s="32" t="str">
        <f t="shared" si="6"/>
        <v/>
      </c>
      <c r="G242" s="32" t="str">
        <f t="shared" si="7"/>
        <v/>
      </c>
      <c r="H242" s="99" t="str">
        <f ca="1">IF(OR(MOD(ROW(B242)-1,gamesPerRound)=1,B242="",ISNA(MATCH(B242,OFFSET($B$1,1+($A242-1)*gamesPerRound,0):B241,0))),"","duplicate result")</f>
        <v/>
      </c>
    </row>
    <row r="243" spans="1:8" x14ac:dyDescent="0.2">
      <c r="A243" s="32" t="str">
        <f>Pairings!B243</f>
        <v/>
      </c>
      <c r="B243" s="45"/>
      <c r="C243" s="45"/>
      <c r="D243" s="32" t="str">
        <f ca="1">IF($B243&gt;0,VLOOKUP($B243,OFFSET(Pairings!$C$2,($A243-1)*gamesPerRound,0,gamesPerRound,3),2,FALSE),"")</f>
        <v/>
      </c>
      <c r="E243" s="32" t="str">
        <f ca="1">IF($B243&gt;0,VLOOKUP($B243,OFFSET(Pairings!$C$2,($A243-1)*gamesPerRound,0,gamesPerRound,3),3,FALSE),"")</f>
        <v/>
      </c>
      <c r="F243" s="32" t="str">
        <f t="shared" si="6"/>
        <v/>
      </c>
      <c r="G243" s="32" t="str">
        <f t="shared" si="7"/>
        <v/>
      </c>
      <c r="H243" s="99" t="str">
        <f ca="1">IF(OR(MOD(ROW(B243)-1,gamesPerRound)=1,B243="",ISNA(MATCH(B243,OFFSET($B$1,1+($A243-1)*gamesPerRound,0):B242,0))),"","duplicate result")</f>
        <v/>
      </c>
    </row>
    <row r="244" spans="1:8" x14ac:dyDescent="0.2">
      <c r="A244" s="32" t="str">
        <f>Pairings!B244</f>
        <v/>
      </c>
      <c r="B244" s="45"/>
      <c r="C244" s="45"/>
      <c r="D244" s="32" t="str">
        <f ca="1">IF($B244&gt;0,VLOOKUP($B244,OFFSET(Pairings!$C$2,($A244-1)*gamesPerRound,0,gamesPerRound,3),2,FALSE),"")</f>
        <v/>
      </c>
      <c r="E244" s="32" t="str">
        <f ca="1">IF($B244&gt;0,VLOOKUP($B244,OFFSET(Pairings!$C$2,($A244-1)*gamesPerRound,0,gamesPerRound,3),3,FALSE),"")</f>
        <v/>
      </c>
      <c r="F244" s="32" t="str">
        <f t="shared" si="6"/>
        <v/>
      </c>
      <c r="G244" s="32" t="str">
        <f t="shared" si="7"/>
        <v/>
      </c>
      <c r="H244" s="99" t="str">
        <f ca="1">IF(OR(MOD(ROW(B244)-1,gamesPerRound)=1,B244="",ISNA(MATCH(B244,OFFSET($B$1,1+($A244-1)*gamesPerRound,0):B243,0))),"","duplicate result")</f>
        <v/>
      </c>
    </row>
    <row r="245" spans="1:8" x14ac:dyDescent="0.2">
      <c r="A245" s="32" t="str">
        <f>Pairings!B245</f>
        <v/>
      </c>
      <c r="B245" s="45"/>
      <c r="C245" s="45"/>
      <c r="D245" s="32" t="str">
        <f ca="1">IF($B245&gt;0,VLOOKUP($B245,OFFSET(Pairings!$C$2,($A245-1)*gamesPerRound,0,gamesPerRound,3),2,FALSE),"")</f>
        <v/>
      </c>
      <c r="E245" s="32" t="str">
        <f ca="1">IF($B245&gt;0,VLOOKUP($B245,OFFSET(Pairings!$C$2,($A245-1)*gamesPerRound,0,gamesPerRound,3),3,FALSE),"")</f>
        <v/>
      </c>
      <c r="F245" s="32" t="str">
        <f t="shared" si="6"/>
        <v/>
      </c>
      <c r="G245" s="32" t="str">
        <f t="shared" si="7"/>
        <v/>
      </c>
      <c r="H245" s="99" t="str">
        <f ca="1">IF(OR(MOD(ROW(B245)-1,gamesPerRound)=1,B245="",ISNA(MATCH(B245,OFFSET($B$1,1+($A245-1)*gamesPerRound,0):B244,0))),"","duplicate result")</f>
        <v/>
      </c>
    </row>
    <row r="246" spans="1:8" x14ac:dyDescent="0.2">
      <c r="A246" s="32" t="str">
        <f>Pairings!B246</f>
        <v/>
      </c>
      <c r="B246" s="45"/>
      <c r="C246" s="45"/>
      <c r="D246" s="32" t="str">
        <f ca="1">IF($B246&gt;0,VLOOKUP($B246,OFFSET(Pairings!$C$2,($A246-1)*gamesPerRound,0,gamesPerRound,3),2,FALSE),"")</f>
        <v/>
      </c>
      <c r="E246" s="32" t="str">
        <f ca="1">IF($B246&gt;0,VLOOKUP($B246,OFFSET(Pairings!$C$2,($A246-1)*gamesPerRound,0,gamesPerRound,3),3,FALSE),"")</f>
        <v/>
      </c>
      <c r="F246" s="32" t="str">
        <f t="shared" si="6"/>
        <v/>
      </c>
      <c r="G246" s="32" t="str">
        <f t="shared" si="7"/>
        <v/>
      </c>
      <c r="H246" s="99" t="str">
        <f ca="1">IF(OR(MOD(ROW(B246)-1,gamesPerRound)=1,B246="",ISNA(MATCH(B246,OFFSET($B$1,1+($A246-1)*gamesPerRound,0):B245,0))),"","duplicate result")</f>
        <v/>
      </c>
    </row>
    <row r="247" spans="1:8" x14ac:dyDescent="0.2">
      <c r="A247" s="32" t="str">
        <f>Pairings!B247</f>
        <v/>
      </c>
      <c r="B247" s="45"/>
      <c r="C247" s="45"/>
      <c r="D247" s="32" t="str">
        <f ca="1">IF($B247&gt;0,VLOOKUP($B247,OFFSET(Pairings!$C$2,($A247-1)*gamesPerRound,0,gamesPerRound,3),2,FALSE),"")</f>
        <v/>
      </c>
      <c r="E247" s="32" t="str">
        <f ca="1">IF($B247&gt;0,VLOOKUP($B247,OFFSET(Pairings!$C$2,($A247-1)*gamesPerRound,0,gamesPerRound,3),3,FALSE),"")</f>
        <v/>
      </c>
      <c r="F247" s="32" t="str">
        <f t="shared" si="6"/>
        <v/>
      </c>
      <c r="G247" s="32" t="str">
        <f t="shared" si="7"/>
        <v/>
      </c>
      <c r="H247" s="99" t="str">
        <f ca="1">IF(OR(MOD(ROW(B247)-1,gamesPerRound)=1,B247="",ISNA(MATCH(B247,OFFSET($B$1,1+($A247-1)*gamesPerRound,0):B246,0))),"","duplicate result")</f>
        <v/>
      </c>
    </row>
    <row r="248" spans="1:8" x14ac:dyDescent="0.2">
      <c r="A248" s="32" t="str">
        <f>Pairings!B248</f>
        <v/>
      </c>
      <c r="B248" s="45"/>
      <c r="C248" s="45"/>
      <c r="D248" s="32" t="str">
        <f ca="1">IF($B248&gt;0,VLOOKUP($B248,OFFSET(Pairings!$C$2,($A248-1)*gamesPerRound,0,gamesPerRound,3),2,FALSE),"")</f>
        <v/>
      </c>
      <c r="E248" s="32" t="str">
        <f ca="1">IF($B248&gt;0,VLOOKUP($B248,OFFSET(Pairings!$C$2,($A248-1)*gamesPerRound,0,gamesPerRound,3),3,FALSE),"")</f>
        <v/>
      </c>
      <c r="F248" s="32" t="str">
        <f t="shared" si="6"/>
        <v/>
      </c>
      <c r="G248" s="32" t="str">
        <f t="shared" si="7"/>
        <v/>
      </c>
      <c r="H248" s="99" t="str">
        <f ca="1">IF(OR(MOD(ROW(B248)-1,gamesPerRound)=1,B248="",ISNA(MATCH(B248,OFFSET($B$1,1+($A248-1)*gamesPerRound,0):B247,0))),"","duplicate result")</f>
        <v/>
      </c>
    </row>
    <row r="249" spans="1:8" x14ac:dyDescent="0.2">
      <c r="A249" s="32" t="str">
        <f>Pairings!B249</f>
        <v/>
      </c>
      <c r="B249" s="45"/>
      <c r="C249" s="45"/>
      <c r="D249" s="32" t="str">
        <f ca="1">IF($B249&gt;0,VLOOKUP($B249,OFFSET(Pairings!$C$2,($A249-1)*gamesPerRound,0,gamesPerRound,3),2,FALSE),"")</f>
        <v/>
      </c>
      <c r="E249" s="32" t="str">
        <f ca="1">IF($B249&gt;0,VLOOKUP($B249,OFFSET(Pairings!$C$2,($A249-1)*gamesPerRound,0,gamesPerRound,3),3,FALSE),"")</f>
        <v/>
      </c>
      <c r="F249" s="32" t="str">
        <f t="shared" si="6"/>
        <v/>
      </c>
      <c r="G249" s="32" t="str">
        <f t="shared" si="7"/>
        <v/>
      </c>
      <c r="H249" s="99" t="str">
        <f ca="1">IF(OR(MOD(ROW(B249)-1,gamesPerRound)=1,B249="",ISNA(MATCH(B249,OFFSET($B$1,1+($A249-1)*gamesPerRound,0):B248,0))),"","duplicate result")</f>
        <v/>
      </c>
    </row>
    <row r="250" spans="1:8" x14ac:dyDescent="0.2">
      <c r="A250" s="32" t="str">
        <f>Pairings!B250</f>
        <v/>
      </c>
      <c r="B250" s="45"/>
      <c r="C250" s="45"/>
      <c r="D250" s="32" t="str">
        <f ca="1">IF($B250&gt;0,VLOOKUP($B250,OFFSET(Pairings!$C$2,($A250-1)*gamesPerRound,0,gamesPerRound,3),2,FALSE),"")</f>
        <v/>
      </c>
      <c r="E250" s="32" t="str">
        <f ca="1">IF($B250&gt;0,VLOOKUP($B250,OFFSET(Pairings!$C$2,($A250-1)*gamesPerRound,0,gamesPerRound,3),3,FALSE),"")</f>
        <v/>
      </c>
      <c r="F250" s="32" t="str">
        <f t="shared" si="6"/>
        <v/>
      </c>
      <c r="G250" s="32" t="str">
        <f t="shared" si="7"/>
        <v/>
      </c>
      <c r="H250" s="99" t="str">
        <f ca="1">IF(OR(MOD(ROW(B250)-1,gamesPerRound)=1,B250="",ISNA(MATCH(B250,OFFSET($B$1,1+($A250-1)*gamesPerRound,0):B249,0))),"","duplicate result")</f>
        <v/>
      </c>
    </row>
    <row r="251" spans="1:8" x14ac:dyDescent="0.2">
      <c r="A251" s="32" t="str">
        <f>Pairings!B251</f>
        <v/>
      </c>
      <c r="B251" s="45"/>
      <c r="C251" s="45"/>
      <c r="D251" s="32" t="str">
        <f ca="1">IF($B251&gt;0,VLOOKUP($B251,OFFSET(Pairings!$C$2,($A251-1)*gamesPerRound,0,gamesPerRound,3),2,FALSE),"")</f>
        <v/>
      </c>
      <c r="E251" s="32" t="str">
        <f ca="1">IF($B251&gt;0,VLOOKUP($B251,OFFSET(Pairings!$C$2,($A251-1)*gamesPerRound,0,gamesPerRound,3),3,FALSE),"")</f>
        <v/>
      </c>
      <c r="F251" s="32" t="str">
        <f t="shared" si="6"/>
        <v/>
      </c>
      <c r="G251" s="32" t="str">
        <f t="shared" si="7"/>
        <v/>
      </c>
      <c r="H251" s="99" t="str">
        <f ca="1">IF(OR(MOD(ROW(B251)-1,gamesPerRound)=1,B251="",ISNA(MATCH(B251,OFFSET($B$1,1+($A251-1)*gamesPerRound,0):B250,0))),"","duplicate result")</f>
        <v/>
      </c>
    </row>
    <row r="252" spans="1:8" x14ac:dyDescent="0.2">
      <c r="A252" s="32" t="str">
        <f>Pairings!B252</f>
        <v/>
      </c>
      <c r="B252" s="45"/>
      <c r="C252" s="45"/>
      <c r="D252" s="32" t="str">
        <f ca="1">IF($B252&gt;0,VLOOKUP($B252,OFFSET(Pairings!$C$2,($A252-1)*gamesPerRound,0,gamesPerRound,3),2,FALSE),"")</f>
        <v/>
      </c>
      <c r="E252" s="32" t="str">
        <f ca="1">IF($B252&gt;0,VLOOKUP($B252,OFFSET(Pairings!$C$2,($A252-1)*gamesPerRound,0,gamesPerRound,3),3,FALSE),"")</f>
        <v/>
      </c>
      <c r="F252" s="32" t="str">
        <f t="shared" si="6"/>
        <v/>
      </c>
      <c r="G252" s="32" t="str">
        <f t="shared" si="7"/>
        <v/>
      </c>
      <c r="H252" s="99" t="str">
        <f ca="1">IF(OR(MOD(ROW(B252)-1,gamesPerRound)=1,B252="",ISNA(MATCH(B252,OFFSET($B$1,1+($A252-1)*gamesPerRound,0):B251,0))),"","duplicate result")</f>
        <v/>
      </c>
    </row>
    <row r="253" spans="1:8" x14ac:dyDescent="0.2">
      <c r="A253" s="32" t="str">
        <f>Pairings!B253</f>
        <v/>
      </c>
      <c r="B253" s="45"/>
      <c r="C253" s="45"/>
      <c r="D253" s="32" t="str">
        <f ca="1">IF($B253&gt;0,VLOOKUP($B253,OFFSET(Pairings!$C$2,($A253-1)*gamesPerRound,0,gamesPerRound,3),2,FALSE),"")</f>
        <v/>
      </c>
      <c r="E253" s="32" t="str">
        <f ca="1">IF($B253&gt;0,VLOOKUP($B253,OFFSET(Pairings!$C$2,($A253-1)*gamesPerRound,0,gamesPerRound,3),3,FALSE),"")</f>
        <v/>
      </c>
      <c r="F253" s="32" t="str">
        <f t="shared" si="6"/>
        <v/>
      </c>
      <c r="G253" s="32" t="str">
        <f t="shared" si="7"/>
        <v/>
      </c>
      <c r="H253" s="99" t="str">
        <f ca="1">IF(OR(MOD(ROW(B253)-1,gamesPerRound)=1,B253="",ISNA(MATCH(B253,OFFSET($B$1,1+($A253-1)*gamesPerRound,0):B252,0))),"","duplicate result")</f>
        <v/>
      </c>
    </row>
    <row r="254" spans="1:8" x14ac:dyDescent="0.2">
      <c r="A254" s="32" t="str">
        <f>Pairings!B254</f>
        <v/>
      </c>
      <c r="B254" s="45"/>
      <c r="C254" s="45"/>
      <c r="D254" s="32" t="str">
        <f ca="1">IF($B254&gt;0,VLOOKUP($B254,OFFSET(Pairings!$C$2,($A254-1)*gamesPerRound,0,gamesPerRound,3),2,FALSE),"")</f>
        <v/>
      </c>
      <c r="E254" s="32" t="str">
        <f ca="1">IF($B254&gt;0,VLOOKUP($B254,OFFSET(Pairings!$C$2,($A254-1)*gamesPerRound,0,gamesPerRound,3),3,FALSE),"")</f>
        <v/>
      </c>
      <c r="F254" s="32" t="str">
        <f t="shared" si="6"/>
        <v/>
      </c>
      <c r="G254" s="32" t="str">
        <f t="shared" si="7"/>
        <v/>
      </c>
      <c r="H254" s="99" t="str">
        <f ca="1">IF(OR(MOD(ROW(B254)-1,gamesPerRound)=1,B254="",ISNA(MATCH(B254,OFFSET($B$1,1+($A254-1)*gamesPerRound,0):B253,0))),"","duplicate result")</f>
        <v/>
      </c>
    </row>
    <row r="255" spans="1:8" x14ac:dyDescent="0.2">
      <c r="A255" s="32" t="str">
        <f>Pairings!B255</f>
        <v/>
      </c>
      <c r="B255" s="45"/>
      <c r="C255" s="45"/>
      <c r="D255" s="32" t="str">
        <f ca="1">IF($B255&gt;0,VLOOKUP($B255,OFFSET(Pairings!$C$2,($A255-1)*gamesPerRound,0,gamesPerRound,3),2,FALSE),"")</f>
        <v/>
      </c>
      <c r="E255" s="32" t="str">
        <f ca="1">IF($B255&gt;0,VLOOKUP($B255,OFFSET(Pairings!$C$2,($A255-1)*gamesPerRound,0,gamesPerRound,3),3,FALSE),"")</f>
        <v/>
      </c>
      <c r="F255" s="32" t="str">
        <f t="shared" si="6"/>
        <v/>
      </c>
      <c r="G255" s="32" t="str">
        <f t="shared" si="7"/>
        <v/>
      </c>
      <c r="H255" s="99" t="str">
        <f ca="1">IF(OR(MOD(ROW(B255)-1,gamesPerRound)=1,B255="",ISNA(MATCH(B255,OFFSET($B$1,1+($A255-1)*gamesPerRound,0):B254,0))),"","duplicate result")</f>
        <v/>
      </c>
    </row>
    <row r="256" spans="1:8" x14ac:dyDescent="0.2">
      <c r="A256" s="32" t="str">
        <f>Pairings!B256</f>
        <v/>
      </c>
      <c r="B256" s="45"/>
      <c r="C256" s="45"/>
      <c r="D256" s="32" t="str">
        <f ca="1">IF($B256&gt;0,VLOOKUP($B256,OFFSET(Pairings!$C$2,($A256-1)*gamesPerRound,0,gamesPerRound,3),2,FALSE),"")</f>
        <v/>
      </c>
      <c r="E256" s="32" t="str">
        <f ca="1">IF($B256&gt;0,VLOOKUP($B256,OFFSET(Pairings!$C$2,($A256-1)*gamesPerRound,0,gamesPerRound,3),3,FALSE),"")</f>
        <v/>
      </c>
      <c r="F256" s="32" t="str">
        <f t="shared" si="6"/>
        <v/>
      </c>
      <c r="G256" s="32" t="str">
        <f t="shared" si="7"/>
        <v/>
      </c>
      <c r="H256" s="99" t="str">
        <f ca="1">IF(OR(MOD(ROW(B256)-1,gamesPerRound)=1,B256="",ISNA(MATCH(B256,OFFSET($B$1,1+($A256-1)*gamesPerRound,0):B255,0))),"","duplicate result")</f>
        <v/>
      </c>
    </row>
    <row r="257" spans="1:10" x14ac:dyDescent="0.2">
      <c r="A257" s="32" t="str">
        <f>Pairings!B257</f>
        <v/>
      </c>
      <c r="B257" s="45"/>
      <c r="C257" s="45"/>
      <c r="D257" s="32" t="str">
        <f ca="1">IF($B257&gt;0,VLOOKUP($B257,OFFSET(Pairings!$C$2,($A257-1)*gamesPerRound,0,gamesPerRound,3),2,FALSE),"")</f>
        <v/>
      </c>
      <c r="E257" s="32" t="str">
        <f ca="1">IF($B257&gt;0,VLOOKUP($B257,OFFSET(Pairings!$C$2,($A257-1)*gamesPerRound,0,gamesPerRound,3),3,FALSE),"")</f>
        <v/>
      </c>
      <c r="F257" s="32" t="str">
        <f t="shared" si="6"/>
        <v/>
      </c>
      <c r="G257" s="32" t="str">
        <f t="shared" si="7"/>
        <v/>
      </c>
      <c r="H257" s="99" t="str">
        <f ca="1">IF(OR(MOD(ROW(B257)-1,gamesPerRound)=1,B257="",ISNA(MATCH(B257,OFFSET($B$1,1+($A257-1)*gamesPerRound,0):B256,0))),"","duplicate result")</f>
        <v/>
      </c>
    </row>
    <row r="258" spans="1:10" x14ac:dyDescent="0.2">
      <c r="A258" s="32" t="str">
        <f>Pairings!B258</f>
        <v/>
      </c>
      <c r="B258" s="45"/>
      <c r="C258" s="45"/>
      <c r="D258" s="32" t="str">
        <f ca="1">IF($B258&gt;0,VLOOKUP($B258,OFFSET(Pairings!$C$2,($A258-1)*gamesPerRound,0,gamesPerRound,3),2,FALSE),"")</f>
        <v/>
      </c>
      <c r="E258" s="32" t="str">
        <f ca="1">IF($B258&gt;0,VLOOKUP($B258,OFFSET(Pairings!$C$2,($A258-1)*gamesPerRound,0,gamesPerRound,3),3,FALSE),"")</f>
        <v/>
      </c>
      <c r="F258" s="32" t="str">
        <f t="shared" ref="F258:F321" si="8">IF(C258="","",IF(C258="n",0,IF(C258="d",0.5,C258)))</f>
        <v/>
      </c>
      <c r="G258" s="32" t="str">
        <f t="shared" ref="G258:G321" si="9">IF(C258="","",IF(C258="n",0,1-F258))</f>
        <v/>
      </c>
      <c r="H258" s="99" t="str">
        <f ca="1">IF(OR(MOD(ROW(B258)-1,gamesPerRound)=1,B258="",ISNA(MATCH(B258,OFFSET($B$1,1+($A258-1)*gamesPerRound,0):B257,0))),"","duplicate result")</f>
        <v/>
      </c>
    </row>
    <row r="259" spans="1:10" x14ac:dyDescent="0.2">
      <c r="A259" s="32" t="str">
        <f>Pairings!B259</f>
        <v/>
      </c>
      <c r="B259" s="45"/>
      <c r="C259" s="45"/>
      <c r="D259" s="32" t="str">
        <f ca="1">IF($B259&gt;0,VLOOKUP($B259,OFFSET(Pairings!$C$2,($A259-1)*gamesPerRound,0,gamesPerRound,3),2,FALSE),"")</f>
        <v/>
      </c>
      <c r="E259" s="32" t="str">
        <f ca="1">IF($B259&gt;0,VLOOKUP($B259,OFFSET(Pairings!$C$2,($A259-1)*gamesPerRound,0,gamesPerRound,3),3,FALSE),"")</f>
        <v/>
      </c>
      <c r="F259" s="32" t="str">
        <f t="shared" si="8"/>
        <v/>
      </c>
      <c r="G259" s="32" t="str">
        <f t="shared" si="9"/>
        <v/>
      </c>
      <c r="H259" s="99" t="str">
        <f ca="1">IF(OR(MOD(ROW(B259)-1,gamesPerRound)=1,B259="",ISNA(MATCH(B259,OFFSET($B$1,1+($A259-1)*gamesPerRound,0):B258,0))),"","duplicate result")</f>
        <v/>
      </c>
    </row>
    <row r="260" spans="1:10" x14ac:dyDescent="0.2">
      <c r="A260" s="32" t="str">
        <f>Pairings!B260</f>
        <v/>
      </c>
      <c r="B260" s="45"/>
      <c r="C260" s="45"/>
      <c r="D260" s="32" t="str">
        <f ca="1">IF($B260&gt;0,VLOOKUP($B260,OFFSET(Pairings!$C$2,($A260-1)*gamesPerRound,0,gamesPerRound,3),2,FALSE),"")</f>
        <v/>
      </c>
      <c r="E260" s="32" t="str">
        <f ca="1">IF($B260&gt;0,VLOOKUP($B260,OFFSET(Pairings!$C$2,($A260-1)*gamesPerRound,0,gamesPerRound,3),3,FALSE),"")</f>
        <v/>
      </c>
      <c r="F260" s="32" t="str">
        <f t="shared" si="8"/>
        <v/>
      </c>
      <c r="G260" s="32" t="str">
        <f t="shared" si="9"/>
        <v/>
      </c>
      <c r="H260" s="99" t="str">
        <f ca="1">IF(OR(MOD(ROW(B260)-1,gamesPerRound)=1,B260="",ISNA(MATCH(B260,OFFSET($B$1,1+($A260-1)*gamesPerRound,0):B259,0))),"","duplicate result")</f>
        <v/>
      </c>
    </row>
    <row r="261" spans="1:10" x14ac:dyDescent="0.2">
      <c r="A261" s="32" t="str">
        <f>Pairings!B261</f>
        <v/>
      </c>
      <c r="B261" s="45"/>
      <c r="C261" s="45"/>
      <c r="D261" s="32" t="str">
        <f ca="1">IF($B261&gt;0,VLOOKUP($B261,OFFSET(Pairings!$C$2,($A261-1)*gamesPerRound,0,gamesPerRound,3),2,FALSE),"")</f>
        <v/>
      </c>
      <c r="E261" s="32" t="str">
        <f ca="1">IF($B261&gt;0,VLOOKUP($B261,OFFSET(Pairings!$C$2,($A261-1)*gamesPerRound,0,gamesPerRound,3),3,FALSE),"")</f>
        <v/>
      </c>
      <c r="F261" s="32" t="str">
        <f t="shared" si="8"/>
        <v/>
      </c>
      <c r="G261" s="32" t="str">
        <f t="shared" si="9"/>
        <v/>
      </c>
      <c r="H261" s="99" t="str">
        <f ca="1">IF(OR(MOD(ROW(B261)-1,gamesPerRound)=1,B261="",ISNA(MATCH(B261,OFFSET($B$1,1+($A261-1)*gamesPerRound,0):B260,0))),"","duplicate result")</f>
        <v/>
      </c>
    </row>
    <row r="262" spans="1:10" x14ac:dyDescent="0.2">
      <c r="A262" s="32" t="str">
        <f>Pairings!B262</f>
        <v/>
      </c>
      <c r="B262" s="45"/>
      <c r="C262" s="45"/>
      <c r="D262" s="32" t="str">
        <f ca="1">IF($B262&gt;0,VLOOKUP($B262,OFFSET(Pairings!$C$2,($A262-1)*gamesPerRound,0,gamesPerRound,3),2,FALSE),"")</f>
        <v/>
      </c>
      <c r="E262" s="32" t="str">
        <f ca="1">IF($B262&gt;0,VLOOKUP($B262,OFFSET(Pairings!$C$2,($A262-1)*gamesPerRound,0,gamesPerRound,3),3,FALSE),"")</f>
        <v/>
      </c>
      <c r="F262" s="32" t="str">
        <f t="shared" si="8"/>
        <v/>
      </c>
      <c r="G262" s="32" t="str">
        <f t="shared" si="9"/>
        <v/>
      </c>
      <c r="H262" s="99" t="str">
        <f ca="1">IF(OR(MOD(ROW(B262)-1,gamesPerRound)=1,B262="",ISNA(MATCH(B262,OFFSET($B$1,1+($A262-1)*gamesPerRound,0):B261,0))),"","duplicate result")</f>
        <v/>
      </c>
    </row>
    <row r="263" spans="1:10" x14ac:dyDescent="0.2">
      <c r="A263" s="32" t="str">
        <f>Pairings!B263</f>
        <v/>
      </c>
      <c r="B263" s="45"/>
      <c r="C263" s="45"/>
      <c r="D263" s="32" t="str">
        <f ca="1">IF($B263&gt;0,VLOOKUP($B263,OFFSET(Pairings!$C$2,($A263-1)*gamesPerRound,0,gamesPerRound,3),2,FALSE),"")</f>
        <v/>
      </c>
      <c r="E263" s="32" t="str">
        <f ca="1">IF($B263&gt;0,VLOOKUP($B263,OFFSET(Pairings!$C$2,($A263-1)*gamesPerRound,0,gamesPerRound,3),3,FALSE),"")</f>
        <v/>
      </c>
      <c r="F263" s="32" t="str">
        <f t="shared" si="8"/>
        <v/>
      </c>
      <c r="G263" s="32" t="str">
        <f t="shared" si="9"/>
        <v/>
      </c>
      <c r="H263" s="99" t="str">
        <f ca="1">IF(OR(MOD(ROW(B263)-1,gamesPerRound)=1,B263="",ISNA(MATCH(B263,OFFSET($B$1,1+($A263-1)*gamesPerRound,0):B262,0))),"","duplicate result")</f>
        <v/>
      </c>
    </row>
    <row r="264" spans="1:10" x14ac:dyDescent="0.2">
      <c r="A264" s="32" t="str">
        <f>Pairings!B264</f>
        <v/>
      </c>
      <c r="B264" s="45"/>
      <c r="C264" s="45"/>
      <c r="D264" s="32" t="str">
        <f ca="1">IF($B264&gt;0,VLOOKUP($B264,OFFSET(Pairings!$C$2,($A264-1)*gamesPerRound,0,gamesPerRound,3),2,FALSE),"")</f>
        <v/>
      </c>
      <c r="E264" s="32" t="str">
        <f ca="1">IF($B264&gt;0,VLOOKUP($B264,OFFSET(Pairings!$C$2,($A264-1)*gamesPerRound,0,gamesPerRound,3),3,FALSE),"")</f>
        <v/>
      </c>
      <c r="F264" s="32" t="str">
        <f t="shared" si="8"/>
        <v/>
      </c>
      <c r="G264" s="32" t="str">
        <f t="shared" si="9"/>
        <v/>
      </c>
      <c r="H264" s="99" t="str">
        <f ca="1">IF(OR(MOD(ROW(B264)-1,gamesPerRound)=1,B264="",ISNA(MATCH(B264,OFFSET($B$1,1+($A264-1)*gamesPerRound,0):B263,0))),"","duplicate result")</f>
        <v/>
      </c>
    </row>
    <row r="265" spans="1:10" x14ac:dyDescent="0.2">
      <c r="A265" s="32" t="str">
        <f>Pairings!B265</f>
        <v/>
      </c>
      <c r="B265" s="45"/>
      <c r="C265" s="45"/>
      <c r="D265" s="32" t="str">
        <f ca="1">IF($B265&gt;0,VLOOKUP($B265,OFFSET(Pairings!$C$2,($A265-1)*gamesPerRound,0,gamesPerRound,3),2,FALSE),"")</f>
        <v/>
      </c>
      <c r="E265" s="32" t="str">
        <f ca="1">IF($B265&gt;0,VLOOKUP($B265,OFFSET(Pairings!$C$2,($A265-1)*gamesPerRound,0,gamesPerRound,3),3,FALSE),"")</f>
        <v/>
      </c>
      <c r="F265" s="32" t="str">
        <f t="shared" si="8"/>
        <v/>
      </c>
      <c r="G265" s="32" t="str">
        <f t="shared" si="9"/>
        <v/>
      </c>
      <c r="H265" s="99" t="str">
        <f ca="1">IF(OR(MOD(ROW(B265)-1,gamesPerRound)=1,B265="",ISNA(MATCH(B265,OFFSET($B$1,1+($A265-1)*gamesPerRound,0):B264,0))),"","duplicate result")</f>
        <v/>
      </c>
    </row>
    <row r="266" spans="1:10" x14ac:dyDescent="0.2">
      <c r="A266" s="32" t="str">
        <f>Pairings!B266</f>
        <v/>
      </c>
      <c r="B266" s="45"/>
      <c r="C266" s="45"/>
      <c r="D266" s="32" t="str">
        <f ca="1">IF($B266&gt;0,VLOOKUP($B266,OFFSET(Pairings!$C$2,($A266-1)*gamesPerRound,0,gamesPerRound,3),2,FALSE),"")</f>
        <v/>
      </c>
      <c r="E266" s="32" t="str">
        <f ca="1">IF($B266&gt;0,VLOOKUP($B266,OFFSET(Pairings!$C$2,($A266-1)*gamesPerRound,0,gamesPerRound,3),3,FALSE),"")</f>
        <v/>
      </c>
      <c r="F266" s="32" t="str">
        <f t="shared" si="8"/>
        <v/>
      </c>
      <c r="G266" s="32" t="str">
        <f t="shared" si="9"/>
        <v/>
      </c>
      <c r="H266" s="99" t="str">
        <f ca="1">IF(OR(MOD(ROW(B266)-1,gamesPerRound)=1,B266="",ISNA(MATCH(B266,OFFSET($B$1,1+($A266-1)*gamesPerRound,0):B265,0))),"","duplicate result")</f>
        <v/>
      </c>
    </row>
    <row r="267" spans="1:10" x14ac:dyDescent="0.2">
      <c r="A267" s="32" t="str">
        <f>Pairings!B267</f>
        <v/>
      </c>
      <c r="B267" s="45"/>
      <c r="C267" s="45"/>
      <c r="D267" s="32" t="str">
        <f ca="1">IF($B267&gt;0,VLOOKUP($B267,OFFSET(Pairings!$C$2,($A267-1)*gamesPerRound,0,gamesPerRound,3),2,FALSE),"")</f>
        <v/>
      </c>
      <c r="E267" s="32" t="str">
        <f ca="1">IF($B267&gt;0,VLOOKUP($B267,OFFSET(Pairings!$C$2,($A267-1)*gamesPerRound,0,gamesPerRound,3),3,FALSE),"")</f>
        <v/>
      </c>
      <c r="F267" s="32" t="str">
        <f t="shared" si="8"/>
        <v/>
      </c>
      <c r="G267" s="32" t="str">
        <f t="shared" si="9"/>
        <v/>
      </c>
      <c r="H267" s="99" t="str">
        <f ca="1">IF(OR(MOD(ROW(B267)-1,gamesPerRound)=1,B267="",ISNA(MATCH(B267,OFFSET($B$1,1+($A267-1)*gamesPerRound,0):B266,0))),"","duplicate result")</f>
        <v/>
      </c>
    </row>
    <row r="268" spans="1:10" x14ac:dyDescent="0.2">
      <c r="A268" s="32" t="str">
        <f>Pairings!B268</f>
        <v/>
      </c>
      <c r="B268" s="45"/>
      <c r="C268" s="45"/>
      <c r="D268" s="32" t="str">
        <f ca="1">IF($B268&gt;0,VLOOKUP($B268,OFFSET(Pairings!$C$2,($A268-1)*gamesPerRound,0,gamesPerRound,3),2,FALSE),"")</f>
        <v/>
      </c>
      <c r="E268" s="32" t="str">
        <f ca="1">IF($B268&gt;0,VLOOKUP($B268,OFFSET(Pairings!$C$2,($A268-1)*gamesPerRound,0,gamesPerRound,3),3,FALSE),"")</f>
        <v/>
      </c>
      <c r="F268" s="32" t="str">
        <f t="shared" si="8"/>
        <v/>
      </c>
      <c r="G268" s="32" t="str">
        <f t="shared" si="9"/>
        <v/>
      </c>
      <c r="H268" s="99" t="str">
        <f ca="1">IF(OR(MOD(ROW(B268)-1,gamesPerRound)=1,B268="",ISNA(MATCH(B268,OFFSET($B$1,1+($A268-1)*gamesPerRound,0):B267,0))),"","duplicate result")</f>
        <v/>
      </c>
    </row>
    <row r="269" spans="1:10" x14ac:dyDescent="0.2">
      <c r="A269" s="32" t="str">
        <f>Pairings!B269</f>
        <v/>
      </c>
      <c r="B269" s="45"/>
      <c r="C269" s="45"/>
      <c r="D269" s="32" t="str">
        <f ca="1">IF($B269&gt;0,VLOOKUP($B269,OFFSET(Pairings!$C$2,($A269-1)*gamesPerRound,0,gamesPerRound,3),2,FALSE),"")</f>
        <v/>
      </c>
      <c r="E269" s="32" t="str">
        <f ca="1">IF($B269&gt;0,VLOOKUP($B269,OFFSET(Pairings!$C$2,($A269-1)*gamesPerRound,0,gamesPerRound,3),3,FALSE),"")</f>
        <v/>
      </c>
      <c r="F269" s="32" t="str">
        <f t="shared" si="8"/>
        <v/>
      </c>
      <c r="G269" s="32" t="str">
        <f t="shared" si="9"/>
        <v/>
      </c>
      <c r="H269" s="99" t="str">
        <f ca="1">IF(OR(MOD(ROW(B269)-1,gamesPerRound)=1,B269="",ISNA(MATCH(B269,OFFSET($B$1,1+($A269-1)*gamesPerRound,0):B268,0))),"","duplicate result")</f>
        <v/>
      </c>
    </row>
    <row r="270" spans="1:10" x14ac:dyDescent="0.2">
      <c r="A270" s="32" t="str">
        <f>Pairings!B270</f>
        <v/>
      </c>
      <c r="B270" s="45"/>
      <c r="C270" s="45"/>
      <c r="D270" s="32" t="str">
        <f ca="1">IF($B270&gt;0,VLOOKUP($B270,OFFSET(Pairings!$C$2,($A270-1)*gamesPerRound,0,gamesPerRound,3),2,FALSE),"")</f>
        <v/>
      </c>
      <c r="E270" s="32" t="str">
        <f ca="1">IF($B270&gt;0,VLOOKUP($B270,OFFSET(Pairings!$C$2,($A270-1)*gamesPerRound,0,gamesPerRound,3),3,FALSE),"")</f>
        <v/>
      </c>
      <c r="F270" s="32" t="str">
        <f t="shared" si="8"/>
        <v/>
      </c>
      <c r="G270" s="32" t="str">
        <f t="shared" si="9"/>
        <v/>
      </c>
      <c r="H270" s="99" t="str">
        <f ca="1">IF(OR(MOD(ROW(B270)-1,gamesPerRound)=1,B270="",ISNA(MATCH(B270,OFFSET($B$1,1+($A270-1)*gamesPerRound,0):B269,0))),"","duplicate result")</f>
        <v/>
      </c>
    </row>
    <row r="271" spans="1:10" x14ac:dyDescent="0.2">
      <c r="A271" s="32" t="str">
        <f>Pairings!B271</f>
        <v/>
      </c>
      <c r="B271" s="45"/>
      <c r="C271" s="45"/>
      <c r="D271" s="32" t="str">
        <f ca="1">IF($B271&gt;0,VLOOKUP($B271,OFFSET(Pairings!$C$2,($A271-1)*gamesPerRound,0,gamesPerRound,3),2,FALSE),"")</f>
        <v/>
      </c>
      <c r="E271" s="32" t="str">
        <f ca="1">IF($B271&gt;0,VLOOKUP($B271,OFFSET(Pairings!$C$2,($A271-1)*gamesPerRound,0,gamesPerRound,3),3,FALSE),"")</f>
        <v/>
      </c>
      <c r="F271" s="32" t="str">
        <f t="shared" si="8"/>
        <v/>
      </c>
      <c r="G271" s="32" t="str">
        <f t="shared" si="9"/>
        <v/>
      </c>
      <c r="H271" s="99" t="str">
        <f ca="1">IF(OR(MOD(ROW(B271)-1,gamesPerRound)=1,B271="",ISNA(MATCH(B271,OFFSET($B$1,1+($A271-1)*gamesPerRound,0):B270,0))),"","duplicate result")</f>
        <v/>
      </c>
    </row>
    <row r="272" spans="1:10" x14ac:dyDescent="0.2">
      <c r="A272" s="32" t="str">
        <f>Pairings!B272</f>
        <v/>
      </c>
      <c r="B272" s="45"/>
      <c r="C272" s="45"/>
      <c r="D272" s="32" t="str">
        <f ca="1">IF($B272&gt;0,VLOOKUP($B272,OFFSET(Pairings!$C$2,($A272-1)*gamesPerRound,0,gamesPerRound,3),2,FALSE),"")</f>
        <v/>
      </c>
      <c r="E272" s="32" t="str">
        <f ca="1">IF($B272&gt;0,VLOOKUP($B272,OFFSET(Pairings!$C$2,($A272-1)*gamesPerRound,0,gamesPerRound,3),3,FALSE),"")</f>
        <v/>
      </c>
      <c r="F272" s="32" t="str">
        <f t="shared" si="8"/>
        <v/>
      </c>
      <c r="G272" s="32" t="str">
        <f t="shared" si="9"/>
        <v/>
      </c>
      <c r="H272" s="99" t="str">
        <f ca="1">IF(OR(MOD(ROW(B272)-1,gamesPerRound)=1,B272="",ISNA(MATCH(B272,OFFSET($B$1,1+($A272-1)*gamesPerRound,0):B271,0))),"","duplicate result")</f>
        <v/>
      </c>
      <c r="J272" s="146"/>
    </row>
    <row r="273" spans="1:10" x14ac:dyDescent="0.2">
      <c r="A273" s="32" t="str">
        <f>Pairings!B273</f>
        <v/>
      </c>
      <c r="B273" s="45"/>
      <c r="C273" s="45"/>
      <c r="D273" s="32" t="str">
        <f ca="1">IF($B273&gt;0,VLOOKUP($B273,OFFSET(Pairings!$C$2,($A273-1)*gamesPerRound,0,gamesPerRound,3),2,FALSE),"")</f>
        <v/>
      </c>
      <c r="E273" s="32" t="str">
        <f ca="1">IF($B273&gt;0,VLOOKUP($B273,OFFSET(Pairings!$C$2,($A273-1)*gamesPerRound,0,gamesPerRound,3),3,FALSE),"")</f>
        <v/>
      </c>
      <c r="F273" s="32" t="str">
        <f t="shared" si="8"/>
        <v/>
      </c>
      <c r="G273" s="32" t="str">
        <f t="shared" si="9"/>
        <v/>
      </c>
      <c r="H273" s="99" t="str">
        <f ca="1">IF(OR(MOD(ROW(B273)-1,gamesPerRound)=1,B273="",ISNA(MATCH(B273,OFFSET($B$1,1+($A273-1)*gamesPerRound,0):B272,0))),"","duplicate result")</f>
        <v/>
      </c>
      <c r="J273" s="146"/>
    </row>
    <row r="274" spans="1:10" x14ac:dyDescent="0.2">
      <c r="A274" s="32" t="str">
        <f>Pairings!B274</f>
        <v/>
      </c>
      <c r="B274" s="45"/>
      <c r="C274" s="45"/>
      <c r="D274" s="32" t="str">
        <f ca="1">IF($B274&gt;0,VLOOKUP($B274,OFFSET(Pairings!$C$2,($A274-1)*gamesPerRound,0,gamesPerRound,3),2,FALSE),"")</f>
        <v/>
      </c>
      <c r="E274" s="32" t="str">
        <f ca="1">IF($B274&gt;0,VLOOKUP($B274,OFFSET(Pairings!$C$2,($A274-1)*gamesPerRound,0,gamesPerRound,3),3,FALSE),"")</f>
        <v/>
      </c>
      <c r="F274" s="32" t="str">
        <f t="shared" si="8"/>
        <v/>
      </c>
      <c r="G274" s="32" t="str">
        <f t="shared" si="9"/>
        <v/>
      </c>
      <c r="H274" s="99" t="str">
        <f ca="1">IF(OR(MOD(ROW(B274)-1,gamesPerRound)=1,B274="",ISNA(MATCH(B274,OFFSET($B$1,1+($A274-1)*gamesPerRound,0):B273,0))),"","duplicate result")</f>
        <v/>
      </c>
      <c r="J274" s="146"/>
    </row>
    <row r="275" spans="1:10" x14ac:dyDescent="0.2">
      <c r="A275" s="32" t="str">
        <f>Pairings!B275</f>
        <v/>
      </c>
      <c r="B275" s="45"/>
      <c r="C275" s="45"/>
      <c r="D275" s="32" t="str">
        <f ca="1">IF($B275&gt;0,VLOOKUP($B275,OFFSET(Pairings!$C$2,($A275-1)*gamesPerRound,0,gamesPerRound,3),2,FALSE),"")</f>
        <v/>
      </c>
      <c r="E275" s="32" t="str">
        <f ca="1">IF($B275&gt;0,VLOOKUP($B275,OFFSET(Pairings!$C$2,($A275-1)*gamesPerRound,0,gamesPerRound,3),3,FALSE),"")</f>
        <v/>
      </c>
      <c r="F275" s="32" t="str">
        <f t="shared" si="8"/>
        <v/>
      </c>
      <c r="G275" s="32" t="str">
        <f t="shared" si="9"/>
        <v/>
      </c>
      <c r="H275" s="99" t="str">
        <f ca="1">IF(OR(MOD(ROW(B275)-1,gamesPerRound)=1,B275="",ISNA(MATCH(B275,OFFSET($B$1,1+($A275-1)*gamesPerRound,0):B274,0))),"","duplicate result")</f>
        <v/>
      </c>
      <c r="J275" s="146"/>
    </row>
    <row r="276" spans="1:10" x14ac:dyDescent="0.2">
      <c r="A276" s="32" t="str">
        <f>Pairings!B276</f>
        <v/>
      </c>
      <c r="B276" s="45"/>
      <c r="C276" s="45"/>
      <c r="D276" s="32" t="str">
        <f ca="1">IF($B276&gt;0,VLOOKUP($B276,OFFSET(Pairings!$C$2,($A276-1)*gamesPerRound,0,gamesPerRound,3),2,FALSE),"")</f>
        <v/>
      </c>
      <c r="E276" s="32" t="str">
        <f ca="1">IF($B276&gt;0,VLOOKUP($B276,OFFSET(Pairings!$C$2,($A276-1)*gamesPerRound,0,gamesPerRound,3),3,FALSE),"")</f>
        <v/>
      </c>
      <c r="F276" s="32" t="str">
        <f t="shared" si="8"/>
        <v/>
      </c>
      <c r="G276" s="32" t="str">
        <f t="shared" si="9"/>
        <v/>
      </c>
      <c r="H276" s="99" t="str">
        <f ca="1">IF(OR(MOD(ROW(B276)-1,gamesPerRound)=1,B276="",ISNA(MATCH(B276,OFFSET($B$1,1+($A276-1)*gamesPerRound,0):B275,0))),"","duplicate result")</f>
        <v/>
      </c>
      <c r="J276" s="146"/>
    </row>
    <row r="277" spans="1:10" x14ac:dyDescent="0.2">
      <c r="A277" s="32" t="str">
        <f>Pairings!B277</f>
        <v/>
      </c>
      <c r="B277" s="45"/>
      <c r="C277" s="45"/>
      <c r="D277" s="32" t="str">
        <f ca="1">IF($B277&gt;0,VLOOKUP($B277,OFFSET(Pairings!$C$2,($A277-1)*gamesPerRound,0,gamesPerRound,3),2,FALSE),"")</f>
        <v/>
      </c>
      <c r="E277" s="32" t="str">
        <f ca="1">IF($B277&gt;0,VLOOKUP($B277,OFFSET(Pairings!$C$2,($A277-1)*gamesPerRound,0,gamesPerRound,3),3,FALSE),"")</f>
        <v/>
      </c>
      <c r="F277" s="32" t="str">
        <f t="shared" si="8"/>
        <v/>
      </c>
      <c r="G277" s="32" t="str">
        <f t="shared" si="9"/>
        <v/>
      </c>
      <c r="H277" s="99" t="str">
        <f ca="1">IF(OR(MOD(ROW(B277)-1,gamesPerRound)=1,B277="",ISNA(MATCH(B277,OFFSET($B$1,1+($A277-1)*gamesPerRound,0):B276,0))),"","duplicate result")</f>
        <v/>
      </c>
      <c r="J277" s="146"/>
    </row>
    <row r="278" spans="1:10" x14ac:dyDescent="0.2">
      <c r="A278" s="32" t="str">
        <f>Pairings!B278</f>
        <v/>
      </c>
      <c r="B278" s="45"/>
      <c r="C278" s="45"/>
      <c r="D278" s="32" t="str">
        <f ca="1">IF($B278&gt;0,VLOOKUP($B278,OFFSET(Pairings!$C$2,($A278-1)*gamesPerRound,0,gamesPerRound,3),2,FALSE),"")</f>
        <v/>
      </c>
      <c r="E278" s="32" t="str">
        <f ca="1">IF($B278&gt;0,VLOOKUP($B278,OFFSET(Pairings!$C$2,($A278-1)*gamesPerRound,0,gamesPerRound,3),3,FALSE),"")</f>
        <v/>
      </c>
      <c r="F278" s="32" t="str">
        <f t="shared" si="8"/>
        <v/>
      </c>
      <c r="G278" s="32" t="str">
        <f t="shared" si="9"/>
        <v/>
      </c>
      <c r="H278" s="99" t="str">
        <f ca="1">IF(OR(MOD(ROW(B278)-1,gamesPerRound)=1,B278="",ISNA(MATCH(B278,OFFSET($B$1,1+($A278-1)*gamesPerRound,0):B277,0))),"","duplicate result")</f>
        <v/>
      </c>
      <c r="J278" s="146"/>
    </row>
    <row r="279" spans="1:10" x14ac:dyDescent="0.2">
      <c r="A279" s="32" t="str">
        <f>Pairings!B279</f>
        <v/>
      </c>
      <c r="B279" s="45"/>
      <c r="C279" s="45"/>
      <c r="D279" s="32" t="str">
        <f ca="1">IF($B279&gt;0,VLOOKUP($B279,OFFSET(Pairings!$C$2,($A279-1)*gamesPerRound,0,gamesPerRound,3),2,FALSE),"")</f>
        <v/>
      </c>
      <c r="E279" s="32" t="str">
        <f ca="1">IF($B279&gt;0,VLOOKUP($B279,OFFSET(Pairings!$C$2,($A279-1)*gamesPerRound,0,gamesPerRound,3),3,FALSE),"")</f>
        <v/>
      </c>
      <c r="F279" s="32" t="str">
        <f t="shared" si="8"/>
        <v/>
      </c>
      <c r="G279" s="32" t="str">
        <f t="shared" si="9"/>
        <v/>
      </c>
      <c r="H279" s="99" t="str">
        <f ca="1">IF(OR(MOD(ROW(B279)-1,gamesPerRound)=1,B279="",ISNA(MATCH(B279,OFFSET($B$1,1+($A279-1)*gamesPerRound,0):B278,0))),"","duplicate result")</f>
        <v/>
      </c>
      <c r="J279" s="146"/>
    </row>
    <row r="280" spans="1:10" x14ac:dyDescent="0.2">
      <c r="A280" s="32" t="str">
        <f>Pairings!B280</f>
        <v/>
      </c>
      <c r="B280" s="45"/>
      <c r="C280" s="45"/>
      <c r="D280" s="32" t="str">
        <f ca="1">IF($B280&gt;0,VLOOKUP($B280,OFFSET(Pairings!$C$2,($A280-1)*gamesPerRound,0,gamesPerRound,3),2,FALSE),"")</f>
        <v/>
      </c>
      <c r="E280" s="32" t="str">
        <f ca="1">IF($B280&gt;0,VLOOKUP($B280,OFFSET(Pairings!$C$2,($A280-1)*gamesPerRound,0,gamesPerRound,3),3,FALSE),"")</f>
        <v/>
      </c>
      <c r="F280" s="32" t="str">
        <f t="shared" si="8"/>
        <v/>
      </c>
      <c r="G280" s="32" t="str">
        <f t="shared" si="9"/>
        <v/>
      </c>
      <c r="H280" s="99" t="str">
        <f ca="1">IF(OR(MOD(ROW(B280)-1,gamesPerRound)=1,B280="",ISNA(MATCH(B280,OFFSET($B$1,1+($A280-1)*gamesPerRound,0):B279,0))),"","duplicate result")</f>
        <v/>
      </c>
      <c r="J280" s="146"/>
    </row>
    <row r="281" spans="1:10" x14ac:dyDescent="0.2">
      <c r="A281" s="32" t="str">
        <f>Pairings!B281</f>
        <v/>
      </c>
      <c r="B281" s="45"/>
      <c r="C281" s="45"/>
      <c r="D281" s="32" t="str">
        <f ca="1">IF($B281&gt;0,VLOOKUP($B281,OFFSET(Pairings!$C$2,($A281-1)*gamesPerRound,0,gamesPerRound,3),2,FALSE),"")</f>
        <v/>
      </c>
      <c r="E281" s="32" t="str">
        <f ca="1">IF($B281&gt;0,VLOOKUP($B281,OFFSET(Pairings!$C$2,($A281-1)*gamesPerRound,0,gamesPerRound,3),3,FALSE),"")</f>
        <v/>
      </c>
      <c r="F281" s="32" t="str">
        <f t="shared" si="8"/>
        <v/>
      </c>
      <c r="G281" s="32" t="str">
        <f t="shared" si="9"/>
        <v/>
      </c>
      <c r="H281" s="99" t="str">
        <f ca="1">IF(OR(MOD(ROW(B281)-1,gamesPerRound)=1,B281="",ISNA(MATCH(B281,OFFSET($B$1,1+($A281-1)*gamesPerRound,0):B280,0))),"","duplicate result")</f>
        <v/>
      </c>
      <c r="J281" s="146"/>
    </row>
    <row r="282" spans="1:10" x14ac:dyDescent="0.2">
      <c r="A282" s="32" t="str">
        <f>Pairings!B282</f>
        <v/>
      </c>
      <c r="B282" s="45"/>
      <c r="C282" s="45"/>
      <c r="D282" s="32" t="str">
        <f ca="1">IF($B282&gt;0,VLOOKUP($B282,OFFSET(Pairings!$C$2,($A282-1)*gamesPerRound,0,gamesPerRound,3),2,FALSE),"")</f>
        <v/>
      </c>
      <c r="E282" s="32" t="str">
        <f ca="1">IF($B282&gt;0,VLOOKUP($B282,OFFSET(Pairings!$C$2,($A282-1)*gamesPerRound,0,gamesPerRound,3),3,FALSE),"")</f>
        <v/>
      </c>
      <c r="F282" s="32" t="str">
        <f t="shared" si="8"/>
        <v/>
      </c>
      <c r="G282" s="32" t="str">
        <f t="shared" si="9"/>
        <v/>
      </c>
      <c r="H282" s="99" t="str">
        <f ca="1">IF(OR(MOD(ROW(B282)-1,gamesPerRound)=1,B282="",ISNA(MATCH(B282,OFFSET($B$1,1+($A282-1)*gamesPerRound,0):B281,0))),"","duplicate result")</f>
        <v/>
      </c>
      <c r="J282" s="146"/>
    </row>
    <row r="283" spans="1:10" x14ac:dyDescent="0.2">
      <c r="A283" s="32" t="str">
        <f>Pairings!B283</f>
        <v/>
      </c>
      <c r="B283" s="45"/>
      <c r="C283" s="45"/>
      <c r="D283" s="32" t="str">
        <f ca="1">IF($B283&gt;0,VLOOKUP($B283,OFFSET(Pairings!$C$2,($A283-1)*gamesPerRound,0,gamesPerRound,3),2,FALSE),"")</f>
        <v/>
      </c>
      <c r="E283" s="32" t="str">
        <f ca="1">IF($B283&gt;0,VLOOKUP($B283,OFFSET(Pairings!$C$2,($A283-1)*gamesPerRound,0,gamesPerRound,3),3,FALSE),"")</f>
        <v/>
      </c>
      <c r="F283" s="32" t="str">
        <f t="shared" si="8"/>
        <v/>
      </c>
      <c r="G283" s="32" t="str">
        <f t="shared" si="9"/>
        <v/>
      </c>
      <c r="H283" s="99" t="str">
        <f ca="1">IF(OR(MOD(ROW(B283)-1,gamesPerRound)=1,B283="",ISNA(MATCH(B283,OFFSET($B$1,1+($A283-1)*gamesPerRound,0):B282,0))),"","duplicate result")</f>
        <v/>
      </c>
      <c r="J283" s="146"/>
    </row>
    <row r="284" spans="1:10" x14ac:dyDescent="0.2">
      <c r="A284" s="32" t="str">
        <f>Pairings!B284</f>
        <v/>
      </c>
      <c r="B284" s="45"/>
      <c r="C284" s="45"/>
      <c r="D284" s="32" t="str">
        <f ca="1">IF($B284&gt;0,VLOOKUP($B284,OFFSET(Pairings!$C$2,($A284-1)*gamesPerRound,0,gamesPerRound,3),2,FALSE),"")</f>
        <v/>
      </c>
      <c r="E284" s="32" t="str">
        <f ca="1">IF($B284&gt;0,VLOOKUP($B284,OFFSET(Pairings!$C$2,($A284-1)*gamesPerRound,0,gamesPerRound,3),3,FALSE),"")</f>
        <v/>
      </c>
      <c r="F284" s="32" t="str">
        <f t="shared" si="8"/>
        <v/>
      </c>
      <c r="G284" s="32" t="str">
        <f t="shared" si="9"/>
        <v/>
      </c>
      <c r="H284" s="99" t="str">
        <f ca="1">IF(OR(MOD(ROW(B284)-1,gamesPerRound)=1,B284="",ISNA(MATCH(B284,OFFSET($B$1,1+($A284-1)*gamesPerRound,0):B283,0))),"","duplicate result")</f>
        <v/>
      </c>
      <c r="J284" s="146"/>
    </row>
    <row r="285" spans="1:10" x14ac:dyDescent="0.2">
      <c r="A285" s="32" t="str">
        <f>Pairings!B285</f>
        <v/>
      </c>
      <c r="B285" s="45"/>
      <c r="C285" s="45"/>
      <c r="D285" s="32" t="str">
        <f ca="1">IF($B285&gt;0,VLOOKUP($B285,OFFSET(Pairings!$C$2,($A285-1)*gamesPerRound,0,gamesPerRound,3),2,FALSE),"")</f>
        <v/>
      </c>
      <c r="E285" s="32" t="str">
        <f ca="1">IF($B285&gt;0,VLOOKUP($B285,OFFSET(Pairings!$C$2,($A285-1)*gamesPerRound,0,gamesPerRound,3),3,FALSE),"")</f>
        <v/>
      </c>
      <c r="F285" s="32" t="str">
        <f t="shared" si="8"/>
        <v/>
      </c>
      <c r="G285" s="32" t="str">
        <f t="shared" si="9"/>
        <v/>
      </c>
      <c r="H285" s="99" t="str">
        <f ca="1">IF(OR(MOD(ROW(B285)-1,gamesPerRound)=1,B285="",ISNA(MATCH(B285,OFFSET($B$1,1+($A285-1)*gamesPerRound,0):B284,0))),"","duplicate result")</f>
        <v/>
      </c>
      <c r="J285" s="146"/>
    </row>
    <row r="286" spans="1:10" x14ac:dyDescent="0.2">
      <c r="A286" s="32" t="str">
        <f>Pairings!B286</f>
        <v/>
      </c>
      <c r="B286" s="45"/>
      <c r="C286" s="45"/>
      <c r="D286" s="32" t="str">
        <f ca="1">IF($B286&gt;0,VLOOKUP($B286,OFFSET(Pairings!$C$2,($A286-1)*gamesPerRound,0,gamesPerRound,3),2,FALSE),"")</f>
        <v/>
      </c>
      <c r="E286" s="32" t="str">
        <f ca="1">IF($B286&gt;0,VLOOKUP($B286,OFFSET(Pairings!$C$2,($A286-1)*gamesPerRound,0,gamesPerRound,3),3,FALSE),"")</f>
        <v/>
      </c>
      <c r="F286" s="32" t="str">
        <f t="shared" si="8"/>
        <v/>
      </c>
      <c r="G286" s="32" t="str">
        <f t="shared" si="9"/>
        <v/>
      </c>
      <c r="H286" s="99" t="str">
        <f ca="1">IF(OR(MOD(ROW(B286)-1,gamesPerRound)=1,B286="",ISNA(MATCH(B286,OFFSET($B$1,1+($A286-1)*gamesPerRound,0):B285,0))),"","duplicate result")</f>
        <v/>
      </c>
      <c r="J286" s="146"/>
    </row>
    <row r="287" spans="1:10" x14ac:dyDescent="0.2">
      <c r="A287" s="32" t="str">
        <f>Pairings!B287</f>
        <v/>
      </c>
      <c r="B287" s="45"/>
      <c r="C287" s="45"/>
      <c r="D287" s="32" t="str">
        <f ca="1">IF($B287&gt;0,VLOOKUP($B287,OFFSET(Pairings!$C$2,($A287-1)*gamesPerRound,0,gamesPerRound,3),2,FALSE),"")</f>
        <v/>
      </c>
      <c r="E287" s="32" t="str">
        <f ca="1">IF($B287&gt;0,VLOOKUP($B287,OFFSET(Pairings!$C$2,($A287-1)*gamesPerRound,0,gamesPerRound,3),3,FALSE),"")</f>
        <v/>
      </c>
      <c r="F287" s="32" t="str">
        <f t="shared" si="8"/>
        <v/>
      </c>
      <c r="G287" s="32" t="str">
        <f t="shared" si="9"/>
        <v/>
      </c>
      <c r="H287" s="99" t="str">
        <f ca="1">IF(OR(MOD(ROW(B287)-1,gamesPerRound)=1,B287="",ISNA(MATCH(B287,OFFSET($B$1,1+($A287-1)*gamesPerRound,0):B286,0))),"","duplicate result")</f>
        <v/>
      </c>
      <c r="J287" s="146"/>
    </row>
    <row r="288" spans="1:10" x14ac:dyDescent="0.2">
      <c r="A288" s="32" t="str">
        <f>Pairings!B288</f>
        <v/>
      </c>
      <c r="B288" s="45"/>
      <c r="C288" s="45"/>
      <c r="D288" s="32" t="str">
        <f ca="1">IF($B288&gt;0,VLOOKUP($B288,OFFSET(Pairings!$C$2,($A288-1)*gamesPerRound,0,gamesPerRound,3),2,FALSE),"")</f>
        <v/>
      </c>
      <c r="E288" s="32" t="str">
        <f ca="1">IF($B288&gt;0,VLOOKUP($B288,OFFSET(Pairings!$C$2,($A288-1)*gamesPerRound,0,gamesPerRound,3),3,FALSE),"")</f>
        <v/>
      </c>
      <c r="F288" s="32" t="str">
        <f t="shared" si="8"/>
        <v/>
      </c>
      <c r="G288" s="32" t="str">
        <f t="shared" si="9"/>
        <v/>
      </c>
      <c r="H288" s="99" t="str">
        <f ca="1">IF(OR(MOD(ROW(B288)-1,gamesPerRound)=1,B288="",ISNA(MATCH(B288,OFFSET($B$1,1+($A288-1)*gamesPerRound,0):B287,0))),"","duplicate result")</f>
        <v/>
      </c>
      <c r="J288" s="146"/>
    </row>
    <row r="289" spans="1:10" x14ac:dyDescent="0.2">
      <c r="A289" s="32" t="str">
        <f>Pairings!B289</f>
        <v/>
      </c>
      <c r="B289" s="45"/>
      <c r="C289" s="45"/>
      <c r="D289" s="32" t="str">
        <f ca="1">IF($B289&gt;0,VLOOKUP($B289,OFFSET(Pairings!$C$2,($A289-1)*gamesPerRound,0,gamesPerRound,3),2,FALSE),"")</f>
        <v/>
      </c>
      <c r="E289" s="32" t="str">
        <f ca="1">IF($B289&gt;0,VLOOKUP($B289,OFFSET(Pairings!$C$2,($A289-1)*gamesPerRound,0,gamesPerRound,3),3,FALSE),"")</f>
        <v/>
      </c>
      <c r="F289" s="32" t="str">
        <f t="shared" si="8"/>
        <v/>
      </c>
      <c r="G289" s="32" t="str">
        <f t="shared" si="9"/>
        <v/>
      </c>
      <c r="H289" s="99" t="str">
        <f ca="1">IF(OR(MOD(ROW(B289)-1,gamesPerRound)=1,B289="",ISNA(MATCH(B289,OFFSET($B$1,1+($A289-1)*gamesPerRound,0):B288,0))),"","duplicate result")</f>
        <v/>
      </c>
      <c r="J289" s="146"/>
    </row>
    <row r="290" spans="1:10" x14ac:dyDescent="0.2">
      <c r="A290" s="32" t="str">
        <f>Pairings!B290</f>
        <v/>
      </c>
      <c r="B290" s="45"/>
      <c r="C290" s="45"/>
      <c r="D290" s="32" t="str">
        <f ca="1">IF($B290&gt;0,VLOOKUP($B290,OFFSET(Pairings!$C$2,($A290-1)*gamesPerRound,0,gamesPerRound,3),2,FALSE),"")</f>
        <v/>
      </c>
      <c r="E290" s="32" t="str">
        <f ca="1">IF($B290&gt;0,VLOOKUP($B290,OFFSET(Pairings!$C$2,($A290-1)*gamesPerRound,0,gamesPerRound,3),3,FALSE),"")</f>
        <v/>
      </c>
      <c r="F290" s="32" t="str">
        <f t="shared" si="8"/>
        <v/>
      </c>
      <c r="G290" s="32" t="str">
        <f t="shared" si="9"/>
        <v/>
      </c>
      <c r="H290" s="99" t="str">
        <f ca="1">IF(OR(MOD(ROW(B290)-1,gamesPerRound)=1,B290="",ISNA(MATCH(B290,OFFSET($B$1,1+($A290-1)*gamesPerRound,0):B289,0))),"","duplicate result")</f>
        <v/>
      </c>
      <c r="J290" s="146"/>
    </row>
    <row r="291" spans="1:10" x14ac:dyDescent="0.2">
      <c r="A291" s="32" t="str">
        <f>Pairings!B291</f>
        <v/>
      </c>
      <c r="B291" s="45"/>
      <c r="C291" s="45"/>
      <c r="D291" s="32" t="str">
        <f ca="1">IF($B291&gt;0,VLOOKUP($B291,OFFSET(Pairings!$C$2,($A291-1)*gamesPerRound,0,gamesPerRound,3),2,FALSE),"")</f>
        <v/>
      </c>
      <c r="E291" s="32" t="str">
        <f ca="1">IF($B291&gt;0,VLOOKUP($B291,OFFSET(Pairings!$C$2,($A291-1)*gamesPerRound,0,gamesPerRound,3),3,FALSE),"")</f>
        <v/>
      </c>
      <c r="F291" s="32" t="str">
        <f t="shared" si="8"/>
        <v/>
      </c>
      <c r="G291" s="32" t="str">
        <f t="shared" si="9"/>
        <v/>
      </c>
      <c r="H291" s="99" t="str">
        <f ca="1">IF(OR(MOD(ROW(B291)-1,gamesPerRound)=1,B291="",ISNA(MATCH(B291,OFFSET($B$1,1+($A291-1)*gamesPerRound,0):B290,0))),"","duplicate result")</f>
        <v/>
      </c>
      <c r="J291" s="146"/>
    </row>
    <row r="292" spans="1:10" x14ac:dyDescent="0.2">
      <c r="A292" s="32" t="str">
        <f>Pairings!B292</f>
        <v/>
      </c>
      <c r="B292" s="45"/>
      <c r="C292" s="45"/>
      <c r="D292" s="32" t="str">
        <f ca="1">IF($B292&gt;0,VLOOKUP($B292,OFFSET(Pairings!$C$2,($A292-1)*gamesPerRound,0,gamesPerRound,3),2,FALSE),"")</f>
        <v/>
      </c>
      <c r="E292" s="32" t="str">
        <f ca="1">IF($B292&gt;0,VLOOKUP($B292,OFFSET(Pairings!$C$2,($A292-1)*gamesPerRound,0,gamesPerRound,3),3,FALSE),"")</f>
        <v/>
      </c>
      <c r="F292" s="32" t="str">
        <f t="shared" si="8"/>
        <v/>
      </c>
      <c r="G292" s="32" t="str">
        <f t="shared" si="9"/>
        <v/>
      </c>
      <c r="H292" s="99" t="str">
        <f ca="1">IF(OR(MOD(ROW(B292)-1,gamesPerRound)=1,B292="",ISNA(MATCH(B292,OFFSET($B$1,1+($A292-1)*gamesPerRound,0):B291,0))),"","duplicate result")</f>
        <v/>
      </c>
      <c r="J292" s="146"/>
    </row>
    <row r="293" spans="1:10" x14ac:dyDescent="0.2">
      <c r="A293" s="32" t="str">
        <f>Pairings!B293</f>
        <v/>
      </c>
      <c r="B293" s="45"/>
      <c r="C293" s="45"/>
      <c r="D293" s="32" t="str">
        <f ca="1">IF($B293&gt;0,VLOOKUP($B293,OFFSET(Pairings!$C$2,($A293-1)*gamesPerRound,0,gamesPerRound,3),2,FALSE),"")</f>
        <v/>
      </c>
      <c r="E293" s="32" t="str">
        <f ca="1">IF($B293&gt;0,VLOOKUP($B293,OFFSET(Pairings!$C$2,($A293-1)*gamesPerRound,0,gamesPerRound,3),3,FALSE),"")</f>
        <v/>
      </c>
      <c r="F293" s="32" t="str">
        <f t="shared" si="8"/>
        <v/>
      </c>
      <c r="G293" s="32" t="str">
        <f t="shared" si="9"/>
        <v/>
      </c>
      <c r="H293" s="99" t="str">
        <f ca="1">IF(OR(MOD(ROW(B293)-1,gamesPerRound)=1,B293="",ISNA(MATCH(B293,OFFSET($B$1,1+($A293-1)*gamesPerRound,0):B292,0))),"","duplicate result")</f>
        <v/>
      </c>
      <c r="J293" s="146"/>
    </row>
    <row r="294" spans="1:10" x14ac:dyDescent="0.2">
      <c r="A294" s="32" t="str">
        <f>Pairings!B294</f>
        <v/>
      </c>
      <c r="B294" s="45"/>
      <c r="C294" s="45"/>
      <c r="D294" s="32" t="str">
        <f ca="1">IF($B294&gt;0,VLOOKUP($B294,OFFSET(Pairings!$C$2,($A294-1)*gamesPerRound,0,gamesPerRound,3),2,FALSE),"")</f>
        <v/>
      </c>
      <c r="E294" s="32" t="str">
        <f ca="1">IF($B294&gt;0,VLOOKUP($B294,OFFSET(Pairings!$C$2,($A294-1)*gamesPerRound,0,gamesPerRound,3),3,FALSE),"")</f>
        <v/>
      </c>
      <c r="F294" s="32" t="str">
        <f t="shared" si="8"/>
        <v/>
      </c>
      <c r="G294" s="32" t="str">
        <f t="shared" si="9"/>
        <v/>
      </c>
      <c r="H294" s="99" t="str">
        <f ca="1">IF(OR(MOD(ROW(B294)-1,gamesPerRound)=1,B294="",ISNA(MATCH(B294,OFFSET($B$1,1+($A294-1)*gamesPerRound,0):B293,0))),"","duplicate result")</f>
        <v/>
      </c>
      <c r="J294" s="146"/>
    </row>
    <row r="295" spans="1:10" x14ac:dyDescent="0.2">
      <c r="A295" s="32" t="str">
        <f>Pairings!B295</f>
        <v/>
      </c>
      <c r="B295" s="45"/>
      <c r="C295" s="45"/>
      <c r="D295" s="32" t="str">
        <f ca="1">IF($B295&gt;0,VLOOKUP($B295,OFFSET(Pairings!$C$2,($A295-1)*gamesPerRound,0,gamesPerRound,3),2,FALSE),"")</f>
        <v/>
      </c>
      <c r="E295" s="32" t="str">
        <f ca="1">IF($B295&gt;0,VLOOKUP($B295,OFFSET(Pairings!$C$2,($A295-1)*gamesPerRound,0,gamesPerRound,3),3,FALSE),"")</f>
        <v/>
      </c>
      <c r="F295" s="32" t="str">
        <f t="shared" si="8"/>
        <v/>
      </c>
      <c r="G295" s="32" t="str">
        <f t="shared" si="9"/>
        <v/>
      </c>
      <c r="H295" s="99" t="str">
        <f ca="1">IF(OR(MOD(ROW(B295)-1,gamesPerRound)=1,B295="",ISNA(MATCH(B295,OFFSET($B$1,1+($A295-1)*gamesPerRound,0):B294,0))),"","duplicate result")</f>
        <v/>
      </c>
      <c r="J295" s="146"/>
    </row>
    <row r="296" spans="1:10" x14ac:dyDescent="0.2">
      <c r="A296" s="32" t="str">
        <f>Pairings!B296</f>
        <v/>
      </c>
      <c r="B296" s="45"/>
      <c r="C296" s="45"/>
      <c r="D296" s="32" t="str">
        <f ca="1">IF($B296&gt;0,VLOOKUP($B296,OFFSET(Pairings!$C$2,($A296-1)*gamesPerRound,0,gamesPerRound,3),2,FALSE),"")</f>
        <v/>
      </c>
      <c r="E296" s="32" t="str">
        <f ca="1">IF($B296&gt;0,VLOOKUP($B296,OFFSET(Pairings!$C$2,($A296-1)*gamesPerRound,0,gamesPerRound,3),3,FALSE),"")</f>
        <v/>
      </c>
      <c r="F296" s="32" t="str">
        <f t="shared" si="8"/>
        <v/>
      </c>
      <c r="G296" s="32" t="str">
        <f t="shared" si="9"/>
        <v/>
      </c>
      <c r="H296" s="99" t="str">
        <f ca="1">IF(OR(MOD(ROW(B296)-1,gamesPerRound)=1,B296="",ISNA(MATCH(B296,OFFSET($B$1,1+($A296-1)*gamesPerRound,0):B295,0))),"","duplicate result")</f>
        <v/>
      </c>
      <c r="J296" s="146"/>
    </row>
    <row r="297" spans="1:10" x14ac:dyDescent="0.2">
      <c r="A297" s="32" t="str">
        <f>Pairings!B297</f>
        <v/>
      </c>
      <c r="B297" s="45"/>
      <c r="C297" s="45"/>
      <c r="D297" s="32" t="str">
        <f ca="1">IF($B297&gt;0,VLOOKUP($B297,OFFSET(Pairings!$C$2,($A297-1)*gamesPerRound,0,gamesPerRound,3),2,FALSE),"")</f>
        <v/>
      </c>
      <c r="E297" s="32" t="str">
        <f ca="1">IF($B297&gt;0,VLOOKUP($B297,OFFSET(Pairings!$C$2,($A297-1)*gamesPerRound,0,gamesPerRound,3),3,FALSE),"")</f>
        <v/>
      </c>
      <c r="F297" s="32" t="str">
        <f t="shared" si="8"/>
        <v/>
      </c>
      <c r="G297" s="32" t="str">
        <f t="shared" si="9"/>
        <v/>
      </c>
      <c r="H297" s="99" t="str">
        <f ca="1">IF(OR(MOD(ROW(B297)-1,gamesPerRound)=1,B297="",ISNA(MATCH(B297,OFFSET($B$1,1+($A297-1)*gamesPerRound,0):B296,0))),"","duplicate result")</f>
        <v/>
      </c>
      <c r="J297" s="146"/>
    </row>
    <row r="298" spans="1:10" x14ac:dyDescent="0.2">
      <c r="A298" s="32" t="str">
        <f>Pairings!B298</f>
        <v/>
      </c>
      <c r="B298" s="45"/>
      <c r="C298" s="45"/>
      <c r="D298" s="32" t="str">
        <f ca="1">IF($B298&gt;0,VLOOKUP($B298,OFFSET(Pairings!$C$2,($A298-1)*gamesPerRound,0,gamesPerRound,3),2,FALSE),"")</f>
        <v/>
      </c>
      <c r="E298" s="32" t="str">
        <f ca="1">IF($B298&gt;0,VLOOKUP($B298,OFFSET(Pairings!$C$2,($A298-1)*gamesPerRound,0,gamesPerRound,3),3,FALSE),"")</f>
        <v/>
      </c>
      <c r="F298" s="32" t="str">
        <f t="shared" si="8"/>
        <v/>
      </c>
      <c r="G298" s="32" t="str">
        <f t="shared" si="9"/>
        <v/>
      </c>
      <c r="H298" s="99" t="str">
        <f ca="1">IF(OR(MOD(ROW(B298)-1,gamesPerRound)=1,B298="",ISNA(MATCH(B298,OFFSET($B$1,1+($A298-1)*gamesPerRound,0):B297,0))),"","duplicate result")</f>
        <v/>
      </c>
      <c r="J298" s="146"/>
    </row>
    <row r="299" spans="1:10" x14ac:dyDescent="0.2">
      <c r="A299" s="32" t="str">
        <f>Pairings!B299</f>
        <v/>
      </c>
      <c r="B299" s="45"/>
      <c r="C299" s="45"/>
      <c r="D299" s="32" t="str">
        <f ca="1">IF($B299&gt;0,VLOOKUP($B299,OFFSET(Pairings!$C$2,($A299-1)*gamesPerRound,0,gamesPerRound,3),2,FALSE),"")</f>
        <v/>
      </c>
      <c r="E299" s="32" t="str">
        <f ca="1">IF($B299&gt;0,VLOOKUP($B299,OFFSET(Pairings!$C$2,($A299-1)*gamesPerRound,0,gamesPerRound,3),3,FALSE),"")</f>
        <v/>
      </c>
      <c r="F299" s="32" t="str">
        <f t="shared" si="8"/>
        <v/>
      </c>
      <c r="G299" s="32" t="str">
        <f t="shared" si="9"/>
        <v/>
      </c>
      <c r="H299" s="99" t="str">
        <f ca="1">IF(OR(MOD(ROW(B299)-1,gamesPerRound)=1,B299="",ISNA(MATCH(B299,OFFSET($B$1,1+($A299-1)*gamesPerRound,0):B298,0))),"","duplicate result")</f>
        <v/>
      </c>
      <c r="J299" s="146"/>
    </row>
    <row r="300" spans="1:10" x14ac:dyDescent="0.2">
      <c r="A300" s="32" t="str">
        <f>Pairings!B300</f>
        <v/>
      </c>
      <c r="B300" s="45"/>
      <c r="C300" s="45"/>
      <c r="D300" s="32" t="str">
        <f ca="1">IF($B300&gt;0,VLOOKUP($B300,OFFSET(Pairings!$C$2,($A300-1)*gamesPerRound,0,gamesPerRound,3),2,FALSE),"")</f>
        <v/>
      </c>
      <c r="E300" s="32" t="str">
        <f ca="1">IF($B300&gt;0,VLOOKUP($B300,OFFSET(Pairings!$C$2,($A300-1)*gamesPerRound,0,gamesPerRound,3),3,FALSE),"")</f>
        <v/>
      </c>
      <c r="F300" s="32" t="str">
        <f t="shared" si="8"/>
        <v/>
      </c>
      <c r="G300" s="32" t="str">
        <f t="shared" si="9"/>
        <v/>
      </c>
      <c r="H300" s="99" t="str">
        <f ca="1">IF(OR(MOD(ROW(B300)-1,gamesPerRound)=1,B300="",ISNA(MATCH(B300,OFFSET($B$1,1+($A300-1)*gamesPerRound,0):B299,0))),"","duplicate result")</f>
        <v/>
      </c>
      <c r="J300" s="146"/>
    </row>
    <row r="301" spans="1:10" x14ac:dyDescent="0.2">
      <c r="A301" s="32" t="str">
        <f>Pairings!B301</f>
        <v/>
      </c>
      <c r="B301" s="45"/>
      <c r="C301" s="45"/>
      <c r="D301" s="32" t="str">
        <f ca="1">IF($B301&gt;0,VLOOKUP($B301,OFFSET(Pairings!$C$2,($A301-1)*gamesPerRound,0,gamesPerRound,3),2,FALSE),"")</f>
        <v/>
      </c>
      <c r="E301" s="32" t="str">
        <f ca="1">IF($B301&gt;0,VLOOKUP($B301,OFFSET(Pairings!$C$2,($A301-1)*gamesPerRound,0,gamesPerRound,3),3,FALSE),"")</f>
        <v/>
      </c>
      <c r="F301" s="32" t="str">
        <f t="shared" si="8"/>
        <v/>
      </c>
      <c r="G301" s="32" t="str">
        <f t="shared" si="9"/>
        <v/>
      </c>
      <c r="H301" s="99" t="str">
        <f ca="1">IF(OR(MOD(ROW(B301)-1,gamesPerRound)=1,B301="",ISNA(MATCH(B301,OFFSET($B$1,1+($A301-1)*gamesPerRound,0):B300,0))),"","duplicate result")</f>
        <v/>
      </c>
      <c r="J301" s="146"/>
    </row>
    <row r="302" spans="1:10" x14ac:dyDescent="0.2">
      <c r="A302" s="32" t="str">
        <f>Pairings!B302</f>
        <v/>
      </c>
      <c r="B302" s="45"/>
      <c r="C302" s="45"/>
      <c r="D302" s="32" t="str">
        <f ca="1">IF($B302&gt;0,VLOOKUP($B302,OFFSET(Pairings!$C$2,($A302-1)*gamesPerRound,0,gamesPerRound,3),2,FALSE),"")</f>
        <v/>
      </c>
      <c r="E302" s="32" t="str">
        <f ca="1">IF($B302&gt;0,VLOOKUP($B302,OFFSET(Pairings!$C$2,($A302-1)*gamesPerRound,0,gamesPerRound,3),3,FALSE),"")</f>
        <v/>
      </c>
      <c r="F302" s="32" t="str">
        <f t="shared" si="8"/>
        <v/>
      </c>
      <c r="G302" s="32" t="str">
        <f t="shared" si="9"/>
        <v/>
      </c>
      <c r="H302" s="99" t="str">
        <f ca="1">IF(OR(MOD(ROW(B302)-1,gamesPerRound)=1,B302="",ISNA(MATCH(B302,OFFSET($B$1,1+($A302-1)*gamesPerRound,0):B301,0))),"","duplicate result")</f>
        <v/>
      </c>
      <c r="J302" s="146"/>
    </row>
    <row r="303" spans="1:10" x14ac:dyDescent="0.2">
      <c r="A303" s="32" t="str">
        <f>Pairings!B303</f>
        <v/>
      </c>
      <c r="B303" s="45"/>
      <c r="C303" s="45"/>
      <c r="D303" s="32" t="str">
        <f ca="1">IF($B303&gt;0,VLOOKUP($B303,OFFSET(Pairings!$C$2,($A303-1)*gamesPerRound,0,gamesPerRound,3),2,FALSE),"")</f>
        <v/>
      </c>
      <c r="E303" s="32" t="str">
        <f ca="1">IF($B303&gt;0,VLOOKUP($B303,OFFSET(Pairings!$C$2,($A303-1)*gamesPerRound,0,gamesPerRound,3),3,FALSE),"")</f>
        <v/>
      </c>
      <c r="F303" s="32" t="str">
        <f t="shared" si="8"/>
        <v/>
      </c>
      <c r="G303" s="32" t="str">
        <f t="shared" si="9"/>
        <v/>
      </c>
      <c r="H303" s="99" t="str">
        <f ca="1">IF(OR(MOD(ROW(B303)-1,gamesPerRound)=1,B303="",ISNA(MATCH(B303,OFFSET($B$1,1+($A303-1)*gamesPerRound,0):B302,0))),"","duplicate result")</f>
        <v/>
      </c>
      <c r="J303" s="146"/>
    </row>
    <row r="304" spans="1:10" x14ac:dyDescent="0.2">
      <c r="A304" s="32" t="str">
        <f>Pairings!B304</f>
        <v/>
      </c>
      <c r="B304" s="45"/>
      <c r="C304" s="45"/>
      <c r="D304" s="32" t="str">
        <f ca="1">IF($B304&gt;0,VLOOKUP($B304,OFFSET(Pairings!$C$2,($A304-1)*gamesPerRound,0,gamesPerRound,3),2,FALSE),"")</f>
        <v/>
      </c>
      <c r="E304" s="32" t="str">
        <f ca="1">IF($B304&gt;0,VLOOKUP($B304,OFFSET(Pairings!$C$2,($A304-1)*gamesPerRound,0,gamesPerRound,3),3,FALSE),"")</f>
        <v/>
      </c>
      <c r="F304" s="32" t="str">
        <f t="shared" si="8"/>
        <v/>
      </c>
      <c r="G304" s="32" t="str">
        <f t="shared" si="9"/>
        <v/>
      </c>
      <c r="H304" s="99" t="str">
        <f ca="1">IF(OR(MOD(ROW(B304)-1,gamesPerRound)=1,B304="",ISNA(MATCH(B304,OFFSET($B$1,1+($A304-1)*gamesPerRound,0):B303,0))),"","duplicate result")</f>
        <v/>
      </c>
      <c r="J304" s="146"/>
    </row>
    <row r="305" spans="1:8" x14ac:dyDescent="0.2">
      <c r="A305" s="32" t="str">
        <f>Pairings!B305</f>
        <v/>
      </c>
      <c r="B305" s="45"/>
      <c r="C305" s="45"/>
      <c r="D305" s="32" t="str">
        <f ca="1">IF($B305&gt;0,VLOOKUP($B305,OFFSET(Pairings!$C$2,($A305-1)*gamesPerRound,0,gamesPerRound,3),2,FALSE),"")</f>
        <v/>
      </c>
      <c r="E305" s="32" t="str">
        <f ca="1">IF($B305&gt;0,VLOOKUP($B305,OFFSET(Pairings!$C$2,($A305-1)*gamesPerRound,0,gamesPerRound,3),3,FALSE),"")</f>
        <v/>
      </c>
      <c r="F305" s="32" t="str">
        <f t="shared" si="8"/>
        <v/>
      </c>
      <c r="G305" s="32" t="str">
        <f t="shared" si="9"/>
        <v/>
      </c>
      <c r="H305" s="99" t="str">
        <f ca="1">IF(OR(MOD(ROW(B305)-1,gamesPerRound)=1,B305="",ISNA(MATCH(B305,OFFSET($B$1,1+($A305-1)*gamesPerRound,0):B304,0))),"","duplicate result")</f>
        <v/>
      </c>
    </row>
    <row r="306" spans="1:8" x14ac:dyDescent="0.2">
      <c r="A306" s="32" t="str">
        <f>Pairings!B306</f>
        <v/>
      </c>
      <c r="B306" s="45"/>
      <c r="C306" s="45"/>
      <c r="D306" s="32" t="str">
        <f ca="1">IF($B306&gt;0,VLOOKUP($B306,OFFSET(Pairings!$C$2,($A306-1)*gamesPerRound,0,gamesPerRound,3),2,FALSE),"")</f>
        <v/>
      </c>
      <c r="E306" s="32" t="str">
        <f ca="1">IF($B306&gt;0,VLOOKUP($B306,OFFSET(Pairings!$C$2,($A306-1)*gamesPerRound,0,gamesPerRound,3),3,FALSE),"")</f>
        <v/>
      </c>
      <c r="F306" s="32" t="str">
        <f t="shared" si="8"/>
        <v/>
      </c>
      <c r="G306" s="32" t="str">
        <f t="shared" si="9"/>
        <v/>
      </c>
      <c r="H306" s="99" t="str">
        <f ca="1">IF(OR(MOD(ROW(B306)-1,gamesPerRound)=1,B306="",ISNA(MATCH(B306,OFFSET($B$1,1+($A306-1)*gamesPerRound,0):B305,0))),"","duplicate result")</f>
        <v/>
      </c>
    </row>
    <row r="307" spans="1:8" x14ac:dyDescent="0.2">
      <c r="A307" s="32" t="str">
        <f>Pairings!B307</f>
        <v/>
      </c>
      <c r="B307" s="45"/>
      <c r="C307" s="45"/>
      <c r="D307" s="32" t="str">
        <f ca="1">IF($B307&gt;0,VLOOKUP($B307,OFFSET(Pairings!$C$2,($A307-1)*gamesPerRound,0,gamesPerRound,3),2,FALSE),"")</f>
        <v/>
      </c>
      <c r="E307" s="32" t="str">
        <f ca="1">IF($B307&gt;0,VLOOKUP($B307,OFFSET(Pairings!$C$2,($A307-1)*gamesPerRound,0,gamesPerRound,3),3,FALSE),"")</f>
        <v/>
      </c>
      <c r="F307" s="32" t="str">
        <f t="shared" si="8"/>
        <v/>
      </c>
      <c r="G307" s="32" t="str">
        <f t="shared" si="9"/>
        <v/>
      </c>
      <c r="H307" s="99" t="str">
        <f ca="1">IF(OR(MOD(ROW(B307)-1,gamesPerRound)=1,B307="",ISNA(MATCH(B307,OFFSET($B$1,1+($A307-1)*gamesPerRound,0):B306,0))),"","duplicate result")</f>
        <v/>
      </c>
    </row>
    <row r="308" spans="1:8" x14ac:dyDescent="0.2">
      <c r="A308" s="32" t="str">
        <f>Pairings!B308</f>
        <v/>
      </c>
      <c r="B308" s="45"/>
      <c r="C308" s="45"/>
      <c r="D308" s="32" t="str">
        <f ca="1">IF($B308&gt;0,VLOOKUP($B308,OFFSET(Pairings!$C$2,($A308-1)*gamesPerRound,0,gamesPerRound,3),2,FALSE),"")</f>
        <v/>
      </c>
      <c r="E308" s="32" t="str">
        <f ca="1">IF($B308&gt;0,VLOOKUP($B308,OFFSET(Pairings!$C$2,($A308-1)*gamesPerRound,0,gamesPerRound,3),3,FALSE),"")</f>
        <v/>
      </c>
      <c r="F308" s="32" t="str">
        <f t="shared" si="8"/>
        <v/>
      </c>
      <c r="G308" s="32" t="str">
        <f t="shared" si="9"/>
        <v/>
      </c>
      <c r="H308" s="99" t="str">
        <f ca="1">IF(OR(MOD(ROW(B308)-1,gamesPerRound)=1,B308="",ISNA(MATCH(B308,OFFSET($B$1,1+($A308-1)*gamesPerRound,0):B307,0))),"","duplicate result")</f>
        <v/>
      </c>
    </row>
    <row r="309" spans="1:8" x14ac:dyDescent="0.2">
      <c r="A309" s="32" t="str">
        <f>Pairings!B309</f>
        <v/>
      </c>
      <c r="B309" s="45"/>
      <c r="C309" s="45"/>
      <c r="D309" s="32" t="str">
        <f ca="1">IF($B309&gt;0,VLOOKUP($B309,OFFSET(Pairings!$C$2,($A309-1)*gamesPerRound,0,gamesPerRound,3),2,FALSE),"")</f>
        <v/>
      </c>
      <c r="E309" s="32" t="str">
        <f ca="1">IF($B309&gt;0,VLOOKUP($B309,OFFSET(Pairings!$C$2,($A309-1)*gamesPerRound,0,gamesPerRound,3),3,FALSE),"")</f>
        <v/>
      </c>
      <c r="F309" s="32" t="str">
        <f t="shared" si="8"/>
        <v/>
      </c>
      <c r="G309" s="32" t="str">
        <f t="shared" si="9"/>
        <v/>
      </c>
      <c r="H309" s="99" t="str">
        <f ca="1">IF(OR(MOD(ROW(B309)-1,gamesPerRound)=1,B309="",ISNA(MATCH(B309,OFFSET($B$1,1+($A309-1)*gamesPerRound,0):B308,0))),"","duplicate result")</f>
        <v/>
      </c>
    </row>
    <row r="310" spans="1:8" x14ac:dyDescent="0.2">
      <c r="A310" s="32" t="str">
        <f>Pairings!B310</f>
        <v/>
      </c>
      <c r="B310" s="45"/>
      <c r="C310" s="45"/>
      <c r="D310" s="32" t="str">
        <f ca="1">IF($B310&gt;0,VLOOKUP($B310,OFFSET(Pairings!$C$2,($A310-1)*gamesPerRound,0,gamesPerRound,3),2,FALSE),"")</f>
        <v/>
      </c>
      <c r="E310" s="32" t="str">
        <f ca="1">IF($B310&gt;0,VLOOKUP($B310,OFFSET(Pairings!$C$2,($A310-1)*gamesPerRound,0,gamesPerRound,3),3,FALSE),"")</f>
        <v/>
      </c>
      <c r="F310" s="32" t="str">
        <f t="shared" si="8"/>
        <v/>
      </c>
      <c r="G310" s="32" t="str">
        <f t="shared" si="9"/>
        <v/>
      </c>
      <c r="H310" s="99" t="str">
        <f ca="1">IF(OR(MOD(ROW(B310)-1,gamesPerRound)=1,B310="",ISNA(MATCH(B310,OFFSET($B$1,1+($A310-1)*gamesPerRound,0):B309,0))),"","duplicate result")</f>
        <v/>
      </c>
    </row>
    <row r="311" spans="1:8" x14ac:dyDescent="0.2">
      <c r="A311" s="32" t="str">
        <f>Pairings!B311</f>
        <v/>
      </c>
      <c r="B311" s="45"/>
      <c r="C311" s="45"/>
      <c r="D311" s="32" t="str">
        <f ca="1">IF($B311&gt;0,VLOOKUP($B311,OFFSET(Pairings!$C$2,($A311-1)*gamesPerRound,0,gamesPerRound,3),2,FALSE),"")</f>
        <v/>
      </c>
      <c r="E311" s="32" t="str">
        <f ca="1">IF($B311&gt;0,VLOOKUP($B311,OFFSET(Pairings!$C$2,($A311-1)*gamesPerRound,0,gamesPerRound,3),3,FALSE),"")</f>
        <v/>
      </c>
      <c r="F311" s="32" t="str">
        <f t="shared" si="8"/>
        <v/>
      </c>
      <c r="G311" s="32" t="str">
        <f t="shared" si="9"/>
        <v/>
      </c>
      <c r="H311" s="99" t="str">
        <f ca="1">IF(OR(MOD(ROW(B311)-1,gamesPerRound)=1,B311="",ISNA(MATCH(B311,OFFSET($B$1,1+($A311-1)*gamesPerRound,0):B310,0))),"","duplicate result")</f>
        <v/>
      </c>
    </row>
    <row r="312" spans="1:8" x14ac:dyDescent="0.2">
      <c r="A312" s="32" t="str">
        <f>Pairings!B312</f>
        <v/>
      </c>
      <c r="B312" s="45"/>
      <c r="C312" s="45"/>
      <c r="D312" s="32" t="str">
        <f ca="1">IF($B312&gt;0,VLOOKUP($B312,OFFSET(Pairings!$C$2,($A312-1)*gamesPerRound,0,gamesPerRound,3),2,FALSE),"")</f>
        <v/>
      </c>
      <c r="E312" s="32" t="str">
        <f ca="1">IF($B312&gt;0,VLOOKUP($B312,OFFSET(Pairings!$C$2,($A312-1)*gamesPerRound,0,gamesPerRound,3),3,FALSE),"")</f>
        <v/>
      </c>
      <c r="F312" s="32" t="str">
        <f t="shared" si="8"/>
        <v/>
      </c>
      <c r="G312" s="32" t="str">
        <f t="shared" si="9"/>
        <v/>
      </c>
      <c r="H312" s="99" t="str">
        <f ca="1">IF(OR(MOD(ROW(B312)-1,gamesPerRound)=1,B312="",ISNA(MATCH(B312,OFFSET($B$1,1+($A312-1)*gamesPerRound,0):B311,0))),"","duplicate result")</f>
        <v/>
      </c>
    </row>
    <row r="313" spans="1:8" x14ac:dyDescent="0.2">
      <c r="A313" s="32" t="str">
        <f>Pairings!B313</f>
        <v/>
      </c>
      <c r="B313" s="45"/>
      <c r="C313" s="45"/>
      <c r="D313" s="32" t="str">
        <f ca="1">IF($B313&gt;0,VLOOKUP($B313,OFFSET(Pairings!$C$2,($A313-1)*gamesPerRound,0,gamesPerRound,3),2,FALSE),"")</f>
        <v/>
      </c>
      <c r="E313" s="32" t="str">
        <f ca="1">IF($B313&gt;0,VLOOKUP($B313,OFFSET(Pairings!$C$2,($A313-1)*gamesPerRound,0,gamesPerRound,3),3,FALSE),"")</f>
        <v/>
      </c>
      <c r="F313" s="32" t="str">
        <f t="shared" si="8"/>
        <v/>
      </c>
      <c r="G313" s="32" t="str">
        <f t="shared" si="9"/>
        <v/>
      </c>
      <c r="H313" s="99" t="str">
        <f ca="1">IF(OR(MOD(ROW(B313)-1,gamesPerRound)=1,B313="",ISNA(MATCH(B313,OFFSET($B$1,1+($A313-1)*gamesPerRound,0):B312,0))),"","duplicate result")</f>
        <v/>
      </c>
    </row>
    <row r="314" spans="1:8" x14ac:dyDescent="0.2">
      <c r="A314" s="32" t="str">
        <f>Pairings!B314</f>
        <v/>
      </c>
      <c r="B314" s="45"/>
      <c r="C314" s="45"/>
      <c r="D314" s="32" t="str">
        <f ca="1">IF($B314&gt;0,VLOOKUP($B314,OFFSET(Pairings!$C$2,($A314-1)*gamesPerRound,0,gamesPerRound,3),2,FALSE),"")</f>
        <v/>
      </c>
      <c r="E314" s="32" t="str">
        <f ca="1">IF($B314&gt;0,VLOOKUP($B314,OFFSET(Pairings!$C$2,($A314-1)*gamesPerRound,0,gamesPerRound,3),3,FALSE),"")</f>
        <v/>
      </c>
      <c r="F314" s="32" t="str">
        <f t="shared" si="8"/>
        <v/>
      </c>
      <c r="G314" s="32" t="str">
        <f t="shared" si="9"/>
        <v/>
      </c>
      <c r="H314" s="99" t="str">
        <f ca="1">IF(OR(MOD(ROW(B314)-1,gamesPerRound)=1,B314="",ISNA(MATCH(B314,OFFSET($B$1,1+($A314-1)*gamesPerRound,0):B313,0))),"","duplicate result")</f>
        <v/>
      </c>
    </row>
    <row r="315" spans="1:8" x14ac:dyDescent="0.2">
      <c r="A315" s="32" t="str">
        <f>Pairings!B315</f>
        <v/>
      </c>
      <c r="B315" s="45"/>
      <c r="C315" s="45"/>
      <c r="D315" s="32" t="str">
        <f ca="1">IF($B315&gt;0,VLOOKUP($B315,OFFSET(Pairings!$C$2,($A315-1)*gamesPerRound,0,gamesPerRound,3),2,FALSE),"")</f>
        <v/>
      </c>
      <c r="E315" s="32" t="str">
        <f ca="1">IF($B315&gt;0,VLOOKUP($B315,OFFSET(Pairings!$C$2,($A315-1)*gamesPerRound,0,gamesPerRound,3),3,FALSE),"")</f>
        <v/>
      </c>
      <c r="F315" s="32" t="str">
        <f t="shared" si="8"/>
        <v/>
      </c>
      <c r="G315" s="32" t="str">
        <f t="shared" si="9"/>
        <v/>
      </c>
      <c r="H315" s="99" t="str">
        <f ca="1">IF(OR(MOD(ROW(B315)-1,gamesPerRound)=1,B315="",ISNA(MATCH(B315,OFFSET($B$1,1+($A315-1)*gamesPerRound,0):B314,0))),"","duplicate result")</f>
        <v/>
      </c>
    </row>
    <row r="316" spans="1:8" x14ac:dyDescent="0.2">
      <c r="A316" s="32" t="str">
        <f>Pairings!B316</f>
        <v/>
      </c>
      <c r="B316" s="45"/>
      <c r="C316" s="45"/>
      <c r="D316" s="32" t="str">
        <f ca="1">IF($B316&gt;0,VLOOKUP($B316,OFFSET(Pairings!$C$2,($A316-1)*gamesPerRound,0,gamesPerRound,3),2,FALSE),"")</f>
        <v/>
      </c>
      <c r="E316" s="32" t="str">
        <f ca="1">IF($B316&gt;0,VLOOKUP($B316,OFFSET(Pairings!$C$2,($A316-1)*gamesPerRound,0,gamesPerRound,3),3,FALSE),"")</f>
        <v/>
      </c>
      <c r="F316" s="32" t="str">
        <f t="shared" si="8"/>
        <v/>
      </c>
      <c r="G316" s="32" t="str">
        <f t="shared" si="9"/>
        <v/>
      </c>
      <c r="H316" s="99" t="str">
        <f ca="1">IF(OR(MOD(ROW(B316)-1,gamesPerRound)=1,B316="",ISNA(MATCH(B316,OFFSET($B$1,1+($A316-1)*gamesPerRound,0):B315,0))),"","duplicate result")</f>
        <v/>
      </c>
    </row>
    <row r="317" spans="1:8" x14ac:dyDescent="0.2">
      <c r="A317" s="32" t="str">
        <f>Pairings!B317</f>
        <v/>
      </c>
      <c r="B317" s="45"/>
      <c r="C317" s="45"/>
      <c r="D317" s="32" t="str">
        <f ca="1">IF($B317&gt;0,VLOOKUP($B317,OFFSET(Pairings!$C$2,($A317-1)*gamesPerRound,0,gamesPerRound,3),2,FALSE),"")</f>
        <v/>
      </c>
      <c r="E317" s="32" t="str">
        <f ca="1">IF($B317&gt;0,VLOOKUP($B317,OFFSET(Pairings!$C$2,($A317-1)*gamesPerRound,0,gamesPerRound,3),3,FALSE),"")</f>
        <v/>
      </c>
      <c r="F317" s="32" t="str">
        <f t="shared" si="8"/>
        <v/>
      </c>
      <c r="G317" s="32" t="str">
        <f t="shared" si="9"/>
        <v/>
      </c>
      <c r="H317" s="99" t="str">
        <f ca="1">IF(OR(MOD(ROW(B317)-1,gamesPerRound)=1,B317="",ISNA(MATCH(B317,OFFSET($B$1,1+($A317-1)*gamesPerRound,0):B316,0))),"","duplicate result")</f>
        <v/>
      </c>
    </row>
    <row r="318" spans="1:8" x14ac:dyDescent="0.2">
      <c r="A318" s="32" t="str">
        <f>Pairings!B318</f>
        <v/>
      </c>
      <c r="B318" s="45"/>
      <c r="C318" s="45"/>
      <c r="D318" s="32" t="str">
        <f ca="1">IF($B318&gt;0,VLOOKUP($B318,OFFSET(Pairings!$C$2,($A318-1)*gamesPerRound,0,gamesPerRound,3),2,FALSE),"")</f>
        <v/>
      </c>
      <c r="E318" s="32" t="str">
        <f ca="1">IF($B318&gt;0,VLOOKUP($B318,OFFSET(Pairings!$C$2,($A318-1)*gamesPerRound,0,gamesPerRound,3),3,FALSE),"")</f>
        <v/>
      </c>
      <c r="F318" s="32" t="str">
        <f t="shared" si="8"/>
        <v/>
      </c>
      <c r="G318" s="32" t="str">
        <f t="shared" si="9"/>
        <v/>
      </c>
      <c r="H318" s="99" t="str">
        <f ca="1">IF(OR(MOD(ROW(B318)-1,gamesPerRound)=1,B318="",ISNA(MATCH(B318,OFFSET($B$1,1+($A318-1)*gamesPerRound,0):B317,0))),"","duplicate result")</f>
        <v/>
      </c>
    </row>
    <row r="319" spans="1:8" x14ac:dyDescent="0.2">
      <c r="A319" s="32" t="str">
        <f>Pairings!B319</f>
        <v/>
      </c>
      <c r="B319" s="45"/>
      <c r="C319" s="45"/>
      <c r="D319" s="32" t="str">
        <f ca="1">IF($B319&gt;0,VLOOKUP($B319,OFFSET(Pairings!$C$2,($A319-1)*gamesPerRound,0,gamesPerRound,3),2,FALSE),"")</f>
        <v/>
      </c>
      <c r="E319" s="32" t="str">
        <f ca="1">IF($B319&gt;0,VLOOKUP($B319,OFFSET(Pairings!$C$2,($A319-1)*gamesPerRound,0,gamesPerRound,3),3,FALSE),"")</f>
        <v/>
      </c>
      <c r="F319" s="32" t="str">
        <f t="shared" si="8"/>
        <v/>
      </c>
      <c r="G319" s="32" t="str">
        <f t="shared" si="9"/>
        <v/>
      </c>
      <c r="H319" s="99" t="str">
        <f ca="1">IF(OR(MOD(ROW(B319)-1,gamesPerRound)=1,B319="",ISNA(MATCH(B319,OFFSET($B$1,1+($A319-1)*gamesPerRound,0):B318,0))),"","duplicate result")</f>
        <v/>
      </c>
    </row>
    <row r="320" spans="1:8" x14ac:dyDescent="0.2">
      <c r="A320" s="32" t="str">
        <f>Pairings!B320</f>
        <v/>
      </c>
      <c r="B320" s="45"/>
      <c r="C320" s="45"/>
      <c r="D320" s="32" t="str">
        <f ca="1">IF($B320&gt;0,VLOOKUP($B320,OFFSET(Pairings!$C$2,($A320-1)*gamesPerRound,0,gamesPerRound,3),2,FALSE),"")</f>
        <v/>
      </c>
      <c r="E320" s="32" t="str">
        <f ca="1">IF($B320&gt;0,VLOOKUP($B320,OFFSET(Pairings!$C$2,($A320-1)*gamesPerRound,0,gamesPerRound,3),3,FALSE),"")</f>
        <v/>
      </c>
      <c r="F320" s="32" t="str">
        <f t="shared" si="8"/>
        <v/>
      </c>
      <c r="G320" s="32" t="str">
        <f t="shared" si="9"/>
        <v/>
      </c>
      <c r="H320" s="99" t="str">
        <f ca="1">IF(OR(MOD(ROW(B320)-1,gamesPerRound)=1,B320="",ISNA(MATCH(B320,OFFSET($B$1,1+($A320-1)*gamesPerRound,0):B319,0))),"","duplicate result")</f>
        <v/>
      </c>
    </row>
    <row r="321" spans="1:8" x14ac:dyDescent="0.2">
      <c r="A321" s="32" t="str">
        <f>Pairings!B321</f>
        <v/>
      </c>
      <c r="B321" s="45"/>
      <c r="C321" s="45"/>
      <c r="D321" s="32" t="str">
        <f ca="1">IF($B321&gt;0,VLOOKUP($B321,OFFSET(Pairings!$C$2,($A321-1)*gamesPerRound,0,gamesPerRound,3),2,FALSE),"")</f>
        <v/>
      </c>
      <c r="E321" s="32" t="str">
        <f ca="1">IF($B321&gt;0,VLOOKUP($B321,OFFSET(Pairings!$C$2,($A321-1)*gamesPerRound,0,gamesPerRound,3),3,FALSE),"")</f>
        <v/>
      </c>
      <c r="F321" s="32" t="str">
        <f t="shared" si="8"/>
        <v/>
      </c>
      <c r="G321" s="32" t="str">
        <f t="shared" si="9"/>
        <v/>
      </c>
      <c r="H321" s="99" t="str">
        <f ca="1">IF(OR(MOD(ROW(B321)-1,gamesPerRound)=1,B321="",ISNA(MATCH(B321,OFFSET($B$1,1+($A321-1)*gamesPerRound,0):B320,0))),"","duplicate result")</f>
        <v/>
      </c>
    </row>
    <row r="322" spans="1:8" x14ac:dyDescent="0.2">
      <c r="A322" s="32" t="str">
        <f>Pairings!B322</f>
        <v/>
      </c>
      <c r="B322" s="45"/>
      <c r="C322" s="45"/>
      <c r="D322" s="32" t="str">
        <f ca="1">IF($B322&gt;0,VLOOKUP($B322,OFFSET(Pairings!$C$2,($A322-1)*gamesPerRound,0,gamesPerRound,3),2,FALSE),"")</f>
        <v/>
      </c>
      <c r="E322" s="32" t="str">
        <f ca="1">IF($B322&gt;0,VLOOKUP($B322,OFFSET(Pairings!$C$2,($A322-1)*gamesPerRound,0,gamesPerRound,3),3,FALSE),"")</f>
        <v/>
      </c>
      <c r="F322" s="32" t="str">
        <f t="shared" ref="F322:F385" si="10">IF(C322="","",IF(C322="n",0,IF(C322="d",0.5,C322)))</f>
        <v/>
      </c>
      <c r="G322" s="32" t="str">
        <f t="shared" ref="G322:G385" si="11">IF(C322="","",IF(C322="n",0,1-F322))</f>
        <v/>
      </c>
      <c r="H322" s="99" t="str">
        <f ca="1">IF(OR(MOD(ROW(B322)-1,gamesPerRound)=1,B322="",ISNA(MATCH(B322,OFFSET($B$1,1+($A322-1)*gamesPerRound,0):B321,0))),"","duplicate result")</f>
        <v/>
      </c>
    </row>
    <row r="323" spans="1:8" x14ac:dyDescent="0.2">
      <c r="A323" s="32" t="str">
        <f>Pairings!B323</f>
        <v/>
      </c>
      <c r="B323" s="45"/>
      <c r="C323" s="45"/>
      <c r="D323" s="32" t="str">
        <f ca="1">IF($B323&gt;0,VLOOKUP($B323,OFFSET(Pairings!$C$2,($A323-1)*gamesPerRound,0,gamesPerRound,3),2,FALSE),"")</f>
        <v/>
      </c>
      <c r="E323" s="32" t="str">
        <f ca="1">IF($B323&gt;0,VLOOKUP($B323,OFFSET(Pairings!$C$2,($A323-1)*gamesPerRound,0,gamesPerRound,3),3,FALSE),"")</f>
        <v/>
      </c>
      <c r="F323" s="32" t="str">
        <f t="shared" si="10"/>
        <v/>
      </c>
      <c r="G323" s="32" t="str">
        <f t="shared" si="11"/>
        <v/>
      </c>
      <c r="H323" s="99" t="str">
        <f ca="1">IF(OR(MOD(ROW(B323)-1,gamesPerRound)=1,B323="",ISNA(MATCH(B323,OFFSET($B$1,1+($A323-1)*gamesPerRound,0):B322,0))),"","duplicate result")</f>
        <v/>
      </c>
    </row>
    <row r="324" spans="1:8" x14ac:dyDescent="0.2">
      <c r="A324" s="32" t="str">
        <f>Pairings!B324</f>
        <v/>
      </c>
      <c r="B324" s="45"/>
      <c r="C324" s="45"/>
      <c r="D324" s="32" t="str">
        <f ca="1">IF($B324&gt;0,VLOOKUP($B324,OFFSET(Pairings!$C$2,($A324-1)*gamesPerRound,0,gamesPerRound,3),2,FALSE),"")</f>
        <v/>
      </c>
      <c r="E324" s="32" t="str">
        <f ca="1">IF($B324&gt;0,VLOOKUP($B324,OFFSET(Pairings!$C$2,($A324-1)*gamesPerRound,0,gamesPerRound,3),3,FALSE),"")</f>
        <v/>
      </c>
      <c r="F324" s="32" t="str">
        <f t="shared" si="10"/>
        <v/>
      </c>
      <c r="G324" s="32" t="str">
        <f t="shared" si="11"/>
        <v/>
      </c>
      <c r="H324" s="99" t="str">
        <f ca="1">IF(OR(MOD(ROW(B324)-1,gamesPerRound)=1,B324="",ISNA(MATCH(B324,OFFSET($B$1,1+($A324-1)*gamesPerRound,0):B323,0))),"","duplicate result")</f>
        <v/>
      </c>
    </row>
    <row r="325" spans="1:8" x14ac:dyDescent="0.2">
      <c r="A325" s="32" t="str">
        <f>Pairings!B325</f>
        <v/>
      </c>
      <c r="B325" s="45"/>
      <c r="C325" s="45"/>
      <c r="D325" s="32" t="str">
        <f ca="1">IF($B325&gt;0,VLOOKUP($B325,OFFSET(Pairings!$C$2,($A325-1)*gamesPerRound,0,gamesPerRound,3),2,FALSE),"")</f>
        <v/>
      </c>
      <c r="E325" s="32" t="str">
        <f ca="1">IF($B325&gt;0,VLOOKUP($B325,OFFSET(Pairings!$C$2,($A325-1)*gamesPerRound,0,gamesPerRound,3),3,FALSE),"")</f>
        <v/>
      </c>
      <c r="F325" s="32" t="str">
        <f t="shared" si="10"/>
        <v/>
      </c>
      <c r="G325" s="32" t="str">
        <f t="shared" si="11"/>
        <v/>
      </c>
      <c r="H325" s="99" t="str">
        <f ca="1">IF(OR(MOD(ROW(B325)-1,gamesPerRound)=1,B325="",ISNA(MATCH(B325,OFFSET($B$1,1+($A325-1)*gamesPerRound,0):B324,0))),"","duplicate result")</f>
        <v/>
      </c>
    </row>
    <row r="326" spans="1:8" x14ac:dyDescent="0.2">
      <c r="A326" s="32" t="str">
        <f>Pairings!B326</f>
        <v/>
      </c>
      <c r="B326" s="45"/>
      <c r="C326" s="45"/>
      <c r="D326" s="32" t="str">
        <f ca="1">IF($B326&gt;0,VLOOKUP($B326,OFFSET(Pairings!$C$2,($A326-1)*gamesPerRound,0,gamesPerRound,3),2,FALSE),"")</f>
        <v/>
      </c>
      <c r="E326" s="32" t="str">
        <f ca="1">IF($B326&gt;0,VLOOKUP($B326,OFFSET(Pairings!$C$2,($A326-1)*gamesPerRound,0,gamesPerRound,3),3,FALSE),"")</f>
        <v/>
      </c>
      <c r="F326" s="32" t="str">
        <f t="shared" si="10"/>
        <v/>
      </c>
      <c r="G326" s="32" t="str">
        <f t="shared" si="11"/>
        <v/>
      </c>
      <c r="H326" s="99" t="str">
        <f ca="1">IF(OR(MOD(ROW(B326)-1,gamesPerRound)=1,B326="",ISNA(MATCH(B326,OFFSET($B$1,1+($A326-1)*gamesPerRound,0):B325,0))),"","duplicate result")</f>
        <v/>
      </c>
    </row>
    <row r="327" spans="1:8" x14ac:dyDescent="0.2">
      <c r="A327" s="32" t="str">
        <f>Pairings!B327</f>
        <v/>
      </c>
      <c r="B327" s="45"/>
      <c r="C327" s="45"/>
      <c r="D327" s="32" t="str">
        <f ca="1">IF($B327&gt;0,VLOOKUP($B327,OFFSET(Pairings!$C$2,($A327-1)*gamesPerRound,0,gamesPerRound,3),2,FALSE),"")</f>
        <v/>
      </c>
      <c r="E327" s="32" t="str">
        <f ca="1">IF($B327&gt;0,VLOOKUP($B327,OFFSET(Pairings!$C$2,($A327-1)*gamesPerRound,0,gamesPerRound,3),3,FALSE),"")</f>
        <v/>
      </c>
      <c r="F327" s="32" t="str">
        <f t="shared" si="10"/>
        <v/>
      </c>
      <c r="G327" s="32" t="str">
        <f t="shared" si="11"/>
        <v/>
      </c>
      <c r="H327" s="99" t="str">
        <f ca="1">IF(OR(MOD(ROW(B327)-1,gamesPerRound)=1,B327="",ISNA(MATCH(B327,OFFSET($B$1,1+($A327-1)*gamesPerRound,0):B326,0))),"","duplicate result")</f>
        <v/>
      </c>
    </row>
    <row r="328" spans="1:8" x14ac:dyDescent="0.2">
      <c r="A328" s="32" t="str">
        <f>Pairings!B328</f>
        <v/>
      </c>
      <c r="B328" s="45"/>
      <c r="C328" s="45"/>
      <c r="D328" s="32" t="str">
        <f ca="1">IF($B328&gt;0,VLOOKUP($B328,OFFSET(Pairings!$C$2,($A328-1)*gamesPerRound,0,gamesPerRound,3),2,FALSE),"")</f>
        <v/>
      </c>
      <c r="E328" s="32" t="str">
        <f ca="1">IF($B328&gt;0,VLOOKUP($B328,OFFSET(Pairings!$C$2,($A328-1)*gamesPerRound,0,gamesPerRound,3),3,FALSE),"")</f>
        <v/>
      </c>
      <c r="F328" s="32" t="str">
        <f t="shared" si="10"/>
        <v/>
      </c>
      <c r="G328" s="32" t="str">
        <f t="shared" si="11"/>
        <v/>
      </c>
      <c r="H328" s="99" t="str">
        <f ca="1">IF(OR(MOD(ROW(B328)-1,gamesPerRound)=1,B328="",ISNA(MATCH(B328,OFFSET($B$1,1+($A328-1)*gamesPerRound,0):B327,0))),"","duplicate result")</f>
        <v/>
      </c>
    </row>
    <row r="329" spans="1:8" x14ac:dyDescent="0.2">
      <c r="A329" s="32" t="str">
        <f>Pairings!B329</f>
        <v/>
      </c>
      <c r="B329" s="45"/>
      <c r="C329" s="45"/>
      <c r="D329" s="32" t="str">
        <f ca="1">IF($B329&gt;0,VLOOKUP($B329,OFFSET(Pairings!$C$2,($A329-1)*gamesPerRound,0,gamesPerRound,3),2,FALSE),"")</f>
        <v/>
      </c>
      <c r="E329" s="32" t="str">
        <f ca="1">IF($B329&gt;0,VLOOKUP($B329,OFFSET(Pairings!$C$2,($A329-1)*gamesPerRound,0,gamesPerRound,3),3,FALSE),"")</f>
        <v/>
      </c>
      <c r="F329" s="32" t="str">
        <f t="shared" si="10"/>
        <v/>
      </c>
      <c r="G329" s="32" t="str">
        <f t="shared" si="11"/>
        <v/>
      </c>
      <c r="H329" s="99" t="str">
        <f ca="1">IF(OR(MOD(ROW(B329)-1,gamesPerRound)=1,B329="",ISNA(MATCH(B329,OFFSET($B$1,1+($A329-1)*gamesPerRound,0):B328,0))),"","duplicate result")</f>
        <v/>
      </c>
    </row>
    <row r="330" spans="1:8" x14ac:dyDescent="0.2">
      <c r="A330" s="32" t="str">
        <f>Pairings!B330</f>
        <v/>
      </c>
      <c r="B330" s="45"/>
      <c r="C330" s="45"/>
      <c r="D330" s="32" t="str">
        <f ca="1">IF($B330&gt;0,VLOOKUP($B330,OFFSET(Pairings!$C$2,($A330-1)*gamesPerRound,0,gamesPerRound,3),2,FALSE),"")</f>
        <v/>
      </c>
      <c r="E330" s="32" t="str">
        <f ca="1">IF($B330&gt;0,VLOOKUP($B330,OFFSET(Pairings!$C$2,($A330-1)*gamesPerRound,0,gamesPerRound,3),3,FALSE),"")</f>
        <v/>
      </c>
      <c r="F330" s="32" t="str">
        <f t="shared" si="10"/>
        <v/>
      </c>
      <c r="G330" s="32" t="str">
        <f t="shared" si="11"/>
        <v/>
      </c>
      <c r="H330" s="99" t="str">
        <f ca="1">IF(OR(MOD(ROW(B330)-1,gamesPerRound)=1,B330="",ISNA(MATCH(B330,OFFSET($B$1,1+($A330-1)*gamesPerRound,0):B329,0))),"","duplicate result")</f>
        <v/>
      </c>
    </row>
    <row r="331" spans="1:8" x14ac:dyDescent="0.2">
      <c r="A331" s="32" t="str">
        <f>Pairings!B331</f>
        <v/>
      </c>
      <c r="B331" s="45"/>
      <c r="C331" s="45"/>
      <c r="D331" s="32" t="str">
        <f ca="1">IF($B331&gt;0,VLOOKUP($B331,OFFSET(Pairings!$C$2,($A331-1)*gamesPerRound,0,gamesPerRound,3),2,FALSE),"")</f>
        <v/>
      </c>
      <c r="E331" s="32" t="str">
        <f ca="1">IF($B331&gt;0,VLOOKUP($B331,OFFSET(Pairings!$C$2,($A331-1)*gamesPerRound,0,gamesPerRound,3),3,FALSE),"")</f>
        <v/>
      </c>
      <c r="F331" s="32" t="str">
        <f t="shared" si="10"/>
        <v/>
      </c>
      <c r="G331" s="32" t="str">
        <f t="shared" si="11"/>
        <v/>
      </c>
      <c r="H331" s="99" t="str">
        <f ca="1">IF(OR(MOD(ROW(B331)-1,gamesPerRound)=1,B331="",ISNA(MATCH(B331,OFFSET($B$1,1+($A331-1)*gamesPerRound,0):B330,0))),"","duplicate result")</f>
        <v/>
      </c>
    </row>
    <row r="332" spans="1:8" x14ac:dyDescent="0.2">
      <c r="A332" s="32" t="str">
        <f>Pairings!B332</f>
        <v/>
      </c>
      <c r="B332" s="45"/>
      <c r="C332" s="45"/>
      <c r="D332" s="32" t="str">
        <f ca="1">IF($B332&gt;0,VLOOKUP($B332,OFFSET(Pairings!$C$2,($A332-1)*gamesPerRound,0,gamesPerRound,3),2,FALSE),"")</f>
        <v/>
      </c>
      <c r="E332" s="32" t="str">
        <f ca="1">IF($B332&gt;0,VLOOKUP($B332,OFFSET(Pairings!$C$2,($A332-1)*gamesPerRound,0,gamesPerRound,3),3,FALSE),"")</f>
        <v/>
      </c>
      <c r="F332" s="32" t="str">
        <f t="shared" si="10"/>
        <v/>
      </c>
      <c r="G332" s="32" t="str">
        <f t="shared" si="11"/>
        <v/>
      </c>
      <c r="H332" s="99" t="str">
        <f ca="1">IF(OR(MOD(ROW(B332)-1,gamesPerRound)=1,B332="",ISNA(MATCH(B332,OFFSET($B$1,1+($A332-1)*gamesPerRound,0):B331,0))),"","duplicate result")</f>
        <v/>
      </c>
    </row>
    <row r="333" spans="1:8" x14ac:dyDescent="0.2">
      <c r="A333" s="32" t="str">
        <f>Pairings!B333</f>
        <v/>
      </c>
      <c r="B333" s="45"/>
      <c r="C333" s="45"/>
      <c r="D333" s="32" t="str">
        <f ca="1">IF($B333&gt;0,VLOOKUP($B333,OFFSET(Pairings!$C$2,($A333-1)*gamesPerRound,0,gamesPerRound,3),2,FALSE),"")</f>
        <v/>
      </c>
      <c r="E333" s="32" t="str">
        <f ca="1">IF($B333&gt;0,VLOOKUP($B333,OFFSET(Pairings!$C$2,($A333-1)*gamesPerRound,0,gamesPerRound,3),3,FALSE),"")</f>
        <v/>
      </c>
      <c r="F333" s="32" t="str">
        <f t="shared" si="10"/>
        <v/>
      </c>
      <c r="G333" s="32" t="str">
        <f t="shared" si="11"/>
        <v/>
      </c>
      <c r="H333" s="99" t="str">
        <f ca="1">IF(OR(MOD(ROW(B333)-1,gamesPerRound)=1,B333="",ISNA(MATCH(B333,OFFSET($B$1,1+($A333-1)*gamesPerRound,0):B332,0))),"","duplicate result")</f>
        <v/>
      </c>
    </row>
    <row r="334" spans="1:8" x14ac:dyDescent="0.2">
      <c r="A334" s="32" t="str">
        <f>Pairings!B334</f>
        <v/>
      </c>
      <c r="B334" s="45"/>
      <c r="C334" s="45"/>
      <c r="D334" s="32" t="str">
        <f ca="1">IF($B334&gt;0,VLOOKUP($B334,OFFSET(Pairings!$C$2,($A334-1)*gamesPerRound,0,gamesPerRound,3),2,FALSE),"")</f>
        <v/>
      </c>
      <c r="E334" s="32" t="str">
        <f ca="1">IF($B334&gt;0,VLOOKUP($B334,OFFSET(Pairings!$C$2,($A334-1)*gamesPerRound,0,gamesPerRound,3),3,FALSE),"")</f>
        <v/>
      </c>
      <c r="F334" s="32" t="str">
        <f t="shared" si="10"/>
        <v/>
      </c>
      <c r="G334" s="32" t="str">
        <f t="shared" si="11"/>
        <v/>
      </c>
      <c r="H334" s="99" t="str">
        <f ca="1">IF(OR(MOD(ROW(B334)-1,gamesPerRound)=1,B334="",ISNA(MATCH(B334,OFFSET($B$1,1+($A334-1)*gamesPerRound,0):B333,0))),"","duplicate result")</f>
        <v/>
      </c>
    </row>
    <row r="335" spans="1:8" x14ac:dyDescent="0.2">
      <c r="A335" s="32" t="str">
        <f>Pairings!B335</f>
        <v/>
      </c>
      <c r="B335" s="45"/>
      <c r="C335" s="45"/>
      <c r="D335" s="32" t="str">
        <f ca="1">IF($B335&gt;0,VLOOKUP($B335,OFFSET(Pairings!$C$2,($A335-1)*gamesPerRound,0,gamesPerRound,3),2,FALSE),"")</f>
        <v/>
      </c>
      <c r="E335" s="32" t="str">
        <f ca="1">IF($B335&gt;0,VLOOKUP($B335,OFFSET(Pairings!$C$2,($A335-1)*gamesPerRound,0,gamesPerRound,3),3,FALSE),"")</f>
        <v/>
      </c>
      <c r="F335" s="32" t="str">
        <f t="shared" si="10"/>
        <v/>
      </c>
      <c r="G335" s="32" t="str">
        <f t="shared" si="11"/>
        <v/>
      </c>
      <c r="H335" s="99" t="str">
        <f ca="1">IF(OR(MOD(ROW(B335)-1,gamesPerRound)=1,B335="",ISNA(MATCH(B335,OFFSET($B$1,1+($A335-1)*gamesPerRound,0):B334,0))),"","duplicate result")</f>
        <v/>
      </c>
    </row>
    <row r="336" spans="1:8" x14ac:dyDescent="0.2">
      <c r="A336" s="32" t="str">
        <f>Pairings!B336</f>
        <v/>
      </c>
      <c r="B336" s="45"/>
      <c r="C336" s="45"/>
      <c r="D336" s="32" t="str">
        <f ca="1">IF($B336&gt;0,VLOOKUP($B336,OFFSET(Pairings!$C$2,($A336-1)*gamesPerRound,0,gamesPerRound,3),2,FALSE),"")</f>
        <v/>
      </c>
      <c r="E336" s="32" t="str">
        <f ca="1">IF($B336&gt;0,VLOOKUP($B336,OFFSET(Pairings!$C$2,($A336-1)*gamesPerRound,0,gamesPerRound,3),3,FALSE),"")</f>
        <v/>
      </c>
      <c r="F336" s="32" t="str">
        <f t="shared" si="10"/>
        <v/>
      </c>
      <c r="G336" s="32" t="str">
        <f t="shared" si="11"/>
        <v/>
      </c>
      <c r="H336" s="99" t="str">
        <f ca="1">IF(OR(MOD(ROW(B336)-1,gamesPerRound)=1,B336="",ISNA(MATCH(B336,OFFSET($B$1,1+($A336-1)*gamesPerRound,0):B335,0))),"","duplicate result")</f>
        <v/>
      </c>
    </row>
    <row r="337" spans="1:8" x14ac:dyDescent="0.2">
      <c r="A337" s="32" t="str">
        <f>Pairings!B337</f>
        <v/>
      </c>
      <c r="B337" s="45"/>
      <c r="C337" s="45"/>
      <c r="D337" s="32" t="str">
        <f ca="1">IF($B337&gt;0,VLOOKUP($B337,OFFSET(Pairings!$C$2,($A337-1)*gamesPerRound,0,gamesPerRound,3),2,FALSE),"")</f>
        <v/>
      </c>
      <c r="E337" s="32" t="str">
        <f ca="1">IF($B337&gt;0,VLOOKUP($B337,OFFSET(Pairings!$C$2,($A337-1)*gamesPerRound,0,gamesPerRound,3),3,FALSE),"")</f>
        <v/>
      </c>
      <c r="F337" s="32" t="str">
        <f t="shared" si="10"/>
        <v/>
      </c>
      <c r="G337" s="32" t="str">
        <f t="shared" si="11"/>
        <v/>
      </c>
      <c r="H337" s="99" t="str">
        <f ca="1">IF(OR(MOD(ROW(B337)-1,gamesPerRound)=1,B337="",ISNA(MATCH(B337,OFFSET($B$1,1+($A337-1)*gamesPerRound,0):B336,0))),"","duplicate result")</f>
        <v/>
      </c>
    </row>
    <row r="338" spans="1:8" x14ac:dyDescent="0.2">
      <c r="A338" s="32" t="str">
        <f>Pairings!B338</f>
        <v/>
      </c>
      <c r="B338" s="45"/>
      <c r="C338" s="45"/>
      <c r="D338" s="32" t="str">
        <f ca="1">IF($B338&gt;0,VLOOKUP($B338,OFFSET(Pairings!$C$2,($A338-1)*gamesPerRound,0,gamesPerRound,3),2,FALSE),"")</f>
        <v/>
      </c>
      <c r="E338" s="32" t="str">
        <f ca="1">IF($B338&gt;0,VLOOKUP($B338,OFFSET(Pairings!$C$2,($A338-1)*gamesPerRound,0,gamesPerRound,3),3,FALSE),"")</f>
        <v/>
      </c>
      <c r="F338" s="32" t="str">
        <f t="shared" si="10"/>
        <v/>
      </c>
      <c r="G338" s="32" t="str">
        <f t="shared" si="11"/>
        <v/>
      </c>
      <c r="H338" s="99" t="str">
        <f ca="1">IF(OR(MOD(ROW(B338)-1,gamesPerRound)=1,B338="",ISNA(MATCH(B338,OFFSET($B$1,1+($A338-1)*gamesPerRound,0):B337,0))),"","duplicate result")</f>
        <v/>
      </c>
    </row>
    <row r="339" spans="1:8" x14ac:dyDescent="0.2">
      <c r="A339" s="32" t="str">
        <f>Pairings!B339</f>
        <v/>
      </c>
      <c r="B339" s="45"/>
      <c r="C339" s="45"/>
      <c r="D339" s="32" t="str">
        <f ca="1">IF($B339&gt;0,VLOOKUP($B339,OFFSET(Pairings!$C$2,($A339-1)*gamesPerRound,0,gamesPerRound,3),2,FALSE),"")</f>
        <v/>
      </c>
      <c r="E339" s="32" t="str">
        <f ca="1">IF($B339&gt;0,VLOOKUP($B339,OFFSET(Pairings!$C$2,($A339-1)*gamesPerRound,0,gamesPerRound,3),3,FALSE),"")</f>
        <v/>
      </c>
      <c r="F339" s="32" t="str">
        <f t="shared" si="10"/>
        <v/>
      </c>
      <c r="G339" s="32" t="str">
        <f t="shared" si="11"/>
        <v/>
      </c>
      <c r="H339" s="99" t="str">
        <f ca="1">IF(OR(MOD(ROW(B339)-1,gamesPerRound)=1,B339="",ISNA(MATCH(B339,OFFSET($B$1,1+($A339-1)*gamesPerRound,0):B338,0))),"","duplicate result")</f>
        <v/>
      </c>
    </row>
    <row r="340" spans="1:8" x14ac:dyDescent="0.2">
      <c r="A340" s="32" t="str">
        <f>Pairings!B340</f>
        <v/>
      </c>
      <c r="B340" s="45"/>
      <c r="C340" s="45"/>
      <c r="D340" s="32" t="str">
        <f ca="1">IF($B340&gt;0,VLOOKUP($B340,OFFSET(Pairings!$C$2,($A340-1)*gamesPerRound,0,gamesPerRound,3),2,FALSE),"")</f>
        <v/>
      </c>
      <c r="E340" s="32" t="str">
        <f ca="1">IF($B340&gt;0,VLOOKUP($B340,OFFSET(Pairings!$C$2,($A340-1)*gamesPerRound,0,gamesPerRound,3),3,FALSE),"")</f>
        <v/>
      </c>
      <c r="F340" s="32" t="str">
        <f t="shared" si="10"/>
        <v/>
      </c>
      <c r="G340" s="32" t="str">
        <f t="shared" si="11"/>
        <v/>
      </c>
      <c r="H340" s="99" t="str">
        <f ca="1">IF(OR(MOD(ROW(B340)-1,gamesPerRound)=1,B340="",ISNA(MATCH(B340,OFFSET($B$1,1+($A340-1)*gamesPerRound,0):B339,0))),"","duplicate result")</f>
        <v/>
      </c>
    </row>
    <row r="341" spans="1:8" x14ac:dyDescent="0.2">
      <c r="A341" s="32" t="str">
        <f>Pairings!B341</f>
        <v/>
      </c>
      <c r="B341" s="45"/>
      <c r="C341" s="45"/>
      <c r="D341" s="32" t="str">
        <f ca="1">IF($B341&gt;0,VLOOKUP($B341,OFFSET(Pairings!$C$2,($A341-1)*gamesPerRound,0,gamesPerRound,3),2,FALSE),"")</f>
        <v/>
      </c>
      <c r="E341" s="32" t="str">
        <f ca="1">IF($B341&gt;0,VLOOKUP($B341,OFFSET(Pairings!$C$2,($A341-1)*gamesPerRound,0,gamesPerRound,3),3,FALSE),"")</f>
        <v/>
      </c>
      <c r="F341" s="32" t="str">
        <f t="shared" si="10"/>
        <v/>
      </c>
      <c r="G341" s="32" t="str">
        <f t="shared" si="11"/>
        <v/>
      </c>
      <c r="H341" s="99" t="str">
        <f ca="1">IF(OR(MOD(ROW(B341)-1,gamesPerRound)=1,B341="",ISNA(MATCH(B341,OFFSET($B$1,1+($A341-1)*gamesPerRound,0):B340,0))),"","duplicate result")</f>
        <v/>
      </c>
    </row>
    <row r="342" spans="1:8" x14ac:dyDescent="0.2">
      <c r="A342" s="32" t="str">
        <f>Pairings!B342</f>
        <v/>
      </c>
      <c r="B342" s="45"/>
      <c r="C342" s="45"/>
      <c r="D342" s="32" t="str">
        <f ca="1">IF($B342&gt;0,VLOOKUP($B342,OFFSET(Pairings!$C$2,($A342-1)*gamesPerRound,0,gamesPerRound,3),2,FALSE),"")</f>
        <v/>
      </c>
      <c r="E342" s="32" t="str">
        <f ca="1">IF($B342&gt;0,VLOOKUP($B342,OFFSET(Pairings!$C$2,($A342-1)*gamesPerRound,0,gamesPerRound,3),3,FALSE),"")</f>
        <v/>
      </c>
      <c r="F342" s="32" t="str">
        <f t="shared" si="10"/>
        <v/>
      </c>
      <c r="G342" s="32" t="str">
        <f t="shared" si="11"/>
        <v/>
      </c>
      <c r="H342" s="99" t="str">
        <f ca="1">IF(OR(MOD(ROW(B342)-1,gamesPerRound)=1,B342="",ISNA(MATCH(B342,OFFSET($B$1,1+($A342-1)*gamesPerRound,0):B341,0))),"","duplicate result")</f>
        <v/>
      </c>
    </row>
    <row r="343" spans="1:8" x14ac:dyDescent="0.2">
      <c r="A343" s="32" t="str">
        <f>Pairings!B343</f>
        <v/>
      </c>
      <c r="B343" s="45"/>
      <c r="C343" s="45"/>
      <c r="D343" s="32" t="str">
        <f ca="1">IF($B343&gt;0,VLOOKUP($B343,OFFSET(Pairings!$C$2,($A343-1)*gamesPerRound,0,gamesPerRound,3),2,FALSE),"")</f>
        <v/>
      </c>
      <c r="E343" s="32" t="str">
        <f ca="1">IF($B343&gt;0,VLOOKUP($B343,OFFSET(Pairings!$C$2,($A343-1)*gamesPerRound,0,gamesPerRound,3),3,FALSE),"")</f>
        <v/>
      </c>
      <c r="F343" s="32" t="str">
        <f t="shared" si="10"/>
        <v/>
      </c>
      <c r="G343" s="32" t="str">
        <f t="shared" si="11"/>
        <v/>
      </c>
      <c r="H343" s="99" t="str">
        <f ca="1">IF(OR(MOD(ROW(B343)-1,gamesPerRound)=1,B343="",ISNA(MATCH(B343,OFFSET($B$1,1+($A343-1)*gamesPerRound,0):B342,0))),"","duplicate result")</f>
        <v/>
      </c>
    </row>
    <row r="344" spans="1:8" x14ac:dyDescent="0.2">
      <c r="A344" s="32" t="str">
        <f>Pairings!B344</f>
        <v/>
      </c>
      <c r="B344" s="45"/>
      <c r="C344" s="45"/>
      <c r="D344" s="32" t="str">
        <f ca="1">IF($B344&gt;0,VLOOKUP($B344,OFFSET(Pairings!$C$2,($A344-1)*gamesPerRound,0,gamesPerRound,3),2,FALSE),"")</f>
        <v/>
      </c>
      <c r="E344" s="32" t="str">
        <f ca="1">IF($B344&gt;0,VLOOKUP($B344,OFFSET(Pairings!$C$2,($A344-1)*gamesPerRound,0,gamesPerRound,3),3,FALSE),"")</f>
        <v/>
      </c>
      <c r="F344" s="32" t="str">
        <f t="shared" si="10"/>
        <v/>
      </c>
      <c r="G344" s="32" t="str">
        <f t="shared" si="11"/>
        <v/>
      </c>
      <c r="H344" s="99" t="str">
        <f ca="1">IF(OR(MOD(ROW(B344)-1,gamesPerRound)=1,B344="",ISNA(MATCH(B344,OFFSET($B$1,1+($A344-1)*gamesPerRound,0):B343,0))),"","duplicate result")</f>
        <v/>
      </c>
    </row>
    <row r="345" spans="1:8" x14ac:dyDescent="0.2">
      <c r="A345" s="32" t="str">
        <f>Pairings!B345</f>
        <v/>
      </c>
      <c r="B345" s="45"/>
      <c r="C345" s="45"/>
      <c r="D345" s="32" t="str">
        <f ca="1">IF($B345&gt;0,VLOOKUP($B345,OFFSET(Pairings!$C$2,($A345-1)*gamesPerRound,0,gamesPerRound,3),2,FALSE),"")</f>
        <v/>
      </c>
      <c r="E345" s="32" t="str">
        <f ca="1">IF($B345&gt;0,VLOOKUP($B345,OFFSET(Pairings!$C$2,($A345-1)*gamesPerRound,0,gamesPerRound,3),3,FALSE),"")</f>
        <v/>
      </c>
      <c r="F345" s="32" t="str">
        <f t="shared" si="10"/>
        <v/>
      </c>
      <c r="G345" s="32" t="str">
        <f t="shared" si="11"/>
        <v/>
      </c>
      <c r="H345" s="99" t="str">
        <f ca="1">IF(OR(MOD(ROW(B345)-1,gamesPerRound)=1,B345="",ISNA(MATCH(B345,OFFSET($B$1,1+($A345-1)*gamesPerRound,0):B344,0))),"","duplicate result")</f>
        <v/>
      </c>
    </row>
    <row r="346" spans="1:8" x14ac:dyDescent="0.2">
      <c r="A346" s="32" t="str">
        <f>Pairings!B346</f>
        <v/>
      </c>
      <c r="B346" s="45"/>
      <c r="C346" s="45"/>
      <c r="D346" s="32" t="str">
        <f ca="1">IF($B346&gt;0,VLOOKUP($B346,OFFSET(Pairings!$C$2,($A346-1)*gamesPerRound,0,gamesPerRound,3),2,FALSE),"")</f>
        <v/>
      </c>
      <c r="E346" s="32" t="str">
        <f ca="1">IF($B346&gt;0,VLOOKUP($B346,OFFSET(Pairings!$C$2,($A346-1)*gamesPerRound,0,gamesPerRound,3),3,FALSE),"")</f>
        <v/>
      </c>
      <c r="F346" s="32" t="str">
        <f t="shared" si="10"/>
        <v/>
      </c>
      <c r="G346" s="32" t="str">
        <f t="shared" si="11"/>
        <v/>
      </c>
      <c r="H346" s="99" t="str">
        <f ca="1">IF(OR(MOD(ROW(B346)-1,gamesPerRound)=1,B346="",ISNA(MATCH(B346,OFFSET($B$1,1+($A346-1)*gamesPerRound,0):B345,0))),"","duplicate result")</f>
        <v/>
      </c>
    </row>
    <row r="347" spans="1:8" x14ac:dyDescent="0.2">
      <c r="A347" s="32" t="str">
        <f>Pairings!B347</f>
        <v/>
      </c>
      <c r="B347" s="45"/>
      <c r="C347" s="45"/>
      <c r="D347" s="32" t="str">
        <f ca="1">IF($B347&gt;0,VLOOKUP($B347,OFFSET(Pairings!$C$2,($A347-1)*gamesPerRound,0,gamesPerRound,3),2,FALSE),"")</f>
        <v/>
      </c>
      <c r="E347" s="32" t="str">
        <f ca="1">IF($B347&gt;0,VLOOKUP($B347,OFFSET(Pairings!$C$2,($A347-1)*gamesPerRound,0,gamesPerRound,3),3,FALSE),"")</f>
        <v/>
      </c>
      <c r="F347" s="32" t="str">
        <f t="shared" si="10"/>
        <v/>
      </c>
      <c r="G347" s="32" t="str">
        <f t="shared" si="11"/>
        <v/>
      </c>
      <c r="H347" s="99" t="str">
        <f ca="1">IF(OR(MOD(ROW(B347)-1,gamesPerRound)=1,B347="",ISNA(MATCH(B347,OFFSET($B$1,1+($A347-1)*gamesPerRound,0):B346,0))),"","duplicate result")</f>
        <v/>
      </c>
    </row>
    <row r="348" spans="1:8" x14ac:dyDescent="0.2">
      <c r="A348" s="32" t="str">
        <f>Pairings!B348</f>
        <v/>
      </c>
      <c r="B348" s="45"/>
      <c r="C348" s="45"/>
      <c r="D348" s="32" t="str">
        <f ca="1">IF($B348&gt;0,VLOOKUP($B348,OFFSET(Pairings!$C$2,($A348-1)*gamesPerRound,0,gamesPerRound,3),2,FALSE),"")</f>
        <v/>
      </c>
      <c r="E348" s="32" t="str">
        <f ca="1">IF($B348&gt;0,VLOOKUP($B348,OFFSET(Pairings!$C$2,($A348-1)*gamesPerRound,0,gamesPerRound,3),3,FALSE),"")</f>
        <v/>
      </c>
      <c r="F348" s="32" t="str">
        <f t="shared" si="10"/>
        <v/>
      </c>
      <c r="G348" s="32" t="str">
        <f t="shared" si="11"/>
        <v/>
      </c>
      <c r="H348" s="99" t="str">
        <f ca="1">IF(OR(MOD(ROW(B348)-1,gamesPerRound)=1,B348="",ISNA(MATCH(B348,OFFSET($B$1,1+($A348-1)*gamesPerRound,0):B347,0))),"","duplicate result")</f>
        <v/>
      </c>
    </row>
    <row r="349" spans="1:8" x14ac:dyDescent="0.2">
      <c r="A349" s="32" t="str">
        <f>Pairings!B349</f>
        <v/>
      </c>
      <c r="B349" s="45"/>
      <c r="C349" s="45"/>
      <c r="D349" s="32" t="str">
        <f ca="1">IF($B349&gt;0,VLOOKUP($B349,OFFSET(Pairings!$C$2,($A349-1)*gamesPerRound,0,gamesPerRound,3),2,FALSE),"")</f>
        <v/>
      </c>
      <c r="E349" s="32" t="str">
        <f ca="1">IF($B349&gt;0,VLOOKUP($B349,OFFSET(Pairings!$C$2,($A349-1)*gamesPerRound,0,gamesPerRound,3),3,FALSE),"")</f>
        <v/>
      </c>
      <c r="F349" s="32" t="str">
        <f t="shared" si="10"/>
        <v/>
      </c>
      <c r="G349" s="32" t="str">
        <f t="shared" si="11"/>
        <v/>
      </c>
      <c r="H349" s="99" t="str">
        <f ca="1">IF(OR(MOD(ROW(B349)-1,gamesPerRound)=1,B349="",ISNA(MATCH(B349,OFFSET($B$1,1+($A349-1)*gamesPerRound,0):B348,0))),"","duplicate result")</f>
        <v/>
      </c>
    </row>
    <row r="350" spans="1:8" x14ac:dyDescent="0.2">
      <c r="A350" s="32" t="str">
        <f>Pairings!B350</f>
        <v/>
      </c>
      <c r="B350" s="45"/>
      <c r="C350" s="45"/>
      <c r="D350" s="32" t="str">
        <f ca="1">IF($B350&gt;0,VLOOKUP($B350,OFFSET(Pairings!$C$2,($A350-1)*gamesPerRound,0,gamesPerRound,3),2,FALSE),"")</f>
        <v/>
      </c>
      <c r="E350" s="32" t="str">
        <f ca="1">IF($B350&gt;0,VLOOKUP($B350,OFFSET(Pairings!$C$2,($A350-1)*gamesPerRound,0,gamesPerRound,3),3,FALSE),"")</f>
        <v/>
      </c>
      <c r="F350" s="32" t="str">
        <f t="shared" si="10"/>
        <v/>
      </c>
      <c r="G350" s="32" t="str">
        <f t="shared" si="11"/>
        <v/>
      </c>
      <c r="H350" s="99" t="str">
        <f ca="1">IF(OR(MOD(ROW(B350)-1,gamesPerRound)=1,B350="",ISNA(MATCH(B350,OFFSET($B$1,1+($A350-1)*gamesPerRound,0):B349,0))),"","duplicate result")</f>
        <v/>
      </c>
    </row>
    <row r="351" spans="1:8" x14ac:dyDescent="0.2">
      <c r="A351" s="32" t="str">
        <f>Pairings!B351</f>
        <v/>
      </c>
      <c r="B351" s="45"/>
      <c r="C351" s="45"/>
      <c r="D351" s="32" t="str">
        <f ca="1">IF($B351&gt;0,VLOOKUP($B351,OFFSET(Pairings!$C$2,($A351-1)*gamesPerRound,0,gamesPerRound,3),2,FALSE),"")</f>
        <v/>
      </c>
      <c r="E351" s="32" t="str">
        <f ca="1">IF($B351&gt;0,VLOOKUP($B351,OFFSET(Pairings!$C$2,($A351-1)*gamesPerRound,0,gamesPerRound,3),3,FALSE),"")</f>
        <v/>
      </c>
      <c r="F351" s="32" t="str">
        <f t="shared" si="10"/>
        <v/>
      </c>
      <c r="G351" s="32" t="str">
        <f t="shared" si="11"/>
        <v/>
      </c>
      <c r="H351" s="99" t="str">
        <f ca="1">IF(OR(MOD(ROW(B351)-1,gamesPerRound)=1,B351="",ISNA(MATCH(B351,OFFSET($B$1,1+($A351-1)*gamesPerRound,0):B350,0))),"","duplicate result")</f>
        <v/>
      </c>
    </row>
    <row r="352" spans="1:8" x14ac:dyDescent="0.2">
      <c r="A352" s="32" t="str">
        <f>Pairings!B352</f>
        <v/>
      </c>
      <c r="B352" s="45"/>
      <c r="C352" s="45"/>
      <c r="D352" s="32" t="str">
        <f ca="1">IF($B352&gt;0,VLOOKUP($B352,OFFSET(Pairings!$C$2,($A352-1)*gamesPerRound,0,gamesPerRound,3),2,FALSE),"")</f>
        <v/>
      </c>
      <c r="E352" s="32" t="str">
        <f ca="1">IF($B352&gt;0,VLOOKUP($B352,OFFSET(Pairings!$C$2,($A352-1)*gamesPerRound,0,gamesPerRound,3),3,FALSE),"")</f>
        <v/>
      </c>
      <c r="F352" s="32" t="str">
        <f t="shared" si="10"/>
        <v/>
      </c>
      <c r="G352" s="32" t="str">
        <f t="shared" si="11"/>
        <v/>
      </c>
      <c r="H352" s="99" t="str">
        <f ca="1">IF(OR(MOD(ROW(B352)-1,gamesPerRound)=1,B352="",ISNA(MATCH(B352,OFFSET($B$1,1+($A352-1)*gamesPerRound,0):B351,0))),"","duplicate result")</f>
        <v/>
      </c>
    </row>
    <row r="353" spans="1:8" x14ac:dyDescent="0.2">
      <c r="A353" s="32" t="str">
        <f>Pairings!B353</f>
        <v/>
      </c>
      <c r="B353" s="45"/>
      <c r="C353" s="45"/>
      <c r="D353" s="32" t="str">
        <f ca="1">IF($B353&gt;0,VLOOKUP($B353,OFFSET(Pairings!$C$2,($A353-1)*gamesPerRound,0,gamesPerRound,3),2,FALSE),"")</f>
        <v/>
      </c>
      <c r="E353" s="32" t="str">
        <f ca="1">IF($B353&gt;0,VLOOKUP($B353,OFFSET(Pairings!$C$2,($A353-1)*gamesPerRound,0,gamesPerRound,3),3,FALSE),"")</f>
        <v/>
      </c>
      <c r="F353" s="32" t="str">
        <f t="shared" si="10"/>
        <v/>
      </c>
      <c r="G353" s="32" t="str">
        <f t="shared" si="11"/>
        <v/>
      </c>
      <c r="H353" s="99" t="str">
        <f ca="1">IF(OR(MOD(ROW(B353)-1,gamesPerRound)=1,B353="",ISNA(MATCH(B353,OFFSET($B$1,1+($A353-1)*gamesPerRound,0):B352,0))),"","duplicate result")</f>
        <v/>
      </c>
    </row>
    <row r="354" spans="1:8" x14ac:dyDescent="0.2">
      <c r="A354" s="32" t="str">
        <f>Pairings!B354</f>
        <v/>
      </c>
      <c r="B354" s="45"/>
      <c r="C354" s="45"/>
      <c r="D354" s="32" t="str">
        <f ca="1">IF($B354&gt;0,VLOOKUP($B354,OFFSET(Pairings!$C$2,($A354-1)*gamesPerRound,0,gamesPerRound,3),2,FALSE),"")</f>
        <v/>
      </c>
      <c r="E354" s="32" t="str">
        <f ca="1">IF($B354&gt;0,VLOOKUP($B354,OFFSET(Pairings!$C$2,($A354-1)*gamesPerRound,0,gamesPerRound,3),3,FALSE),"")</f>
        <v/>
      </c>
      <c r="F354" s="32" t="str">
        <f t="shared" si="10"/>
        <v/>
      </c>
      <c r="G354" s="32" t="str">
        <f t="shared" si="11"/>
        <v/>
      </c>
      <c r="H354" s="99" t="str">
        <f ca="1">IF(OR(MOD(ROW(B354)-1,gamesPerRound)=1,B354="",ISNA(MATCH(B354,OFFSET($B$1,1+($A354-1)*gamesPerRound,0):B353,0))),"","duplicate result")</f>
        <v/>
      </c>
    </row>
    <row r="355" spans="1:8" x14ac:dyDescent="0.2">
      <c r="A355" s="32" t="str">
        <f>Pairings!B355</f>
        <v/>
      </c>
      <c r="B355" s="45"/>
      <c r="C355" s="45"/>
      <c r="D355" s="32" t="str">
        <f ca="1">IF($B355&gt;0,VLOOKUP($B355,OFFSET(Pairings!$C$2,($A355-1)*gamesPerRound,0,gamesPerRound,3),2,FALSE),"")</f>
        <v/>
      </c>
      <c r="E355" s="32" t="str">
        <f ca="1">IF($B355&gt;0,VLOOKUP($B355,OFFSET(Pairings!$C$2,($A355-1)*gamesPerRound,0,gamesPerRound,3),3,FALSE),"")</f>
        <v/>
      </c>
      <c r="F355" s="32" t="str">
        <f t="shared" si="10"/>
        <v/>
      </c>
      <c r="G355" s="32" t="str">
        <f t="shared" si="11"/>
        <v/>
      </c>
      <c r="H355" s="99" t="str">
        <f ca="1">IF(OR(MOD(ROW(B355)-1,gamesPerRound)=1,B355="",ISNA(MATCH(B355,OFFSET($B$1,1+($A355-1)*gamesPerRound,0):B354,0))),"","duplicate result")</f>
        <v/>
      </c>
    </row>
    <row r="356" spans="1:8" x14ac:dyDescent="0.2">
      <c r="A356" s="32" t="str">
        <f>Pairings!B356</f>
        <v/>
      </c>
      <c r="B356" s="45"/>
      <c r="C356" s="45"/>
      <c r="D356" s="32" t="str">
        <f ca="1">IF($B356&gt;0,VLOOKUP($B356,OFFSET(Pairings!$C$2,($A356-1)*gamesPerRound,0,gamesPerRound,3),2,FALSE),"")</f>
        <v/>
      </c>
      <c r="E356" s="32" t="str">
        <f ca="1">IF($B356&gt;0,VLOOKUP($B356,OFFSET(Pairings!$C$2,($A356-1)*gamesPerRound,0,gamesPerRound,3),3,FALSE),"")</f>
        <v/>
      </c>
      <c r="F356" s="32" t="str">
        <f t="shared" si="10"/>
        <v/>
      </c>
      <c r="G356" s="32" t="str">
        <f t="shared" si="11"/>
        <v/>
      </c>
      <c r="H356" s="99" t="str">
        <f ca="1">IF(OR(MOD(ROW(B356)-1,gamesPerRound)=1,B356="",ISNA(MATCH(B356,OFFSET($B$1,1+($A356-1)*gamesPerRound,0):B355,0))),"","duplicate result")</f>
        <v/>
      </c>
    </row>
    <row r="357" spans="1:8" x14ac:dyDescent="0.2">
      <c r="A357" s="32" t="str">
        <f>Pairings!B357</f>
        <v/>
      </c>
      <c r="B357" s="45"/>
      <c r="C357" s="45"/>
      <c r="D357" s="32" t="str">
        <f ca="1">IF($B357&gt;0,VLOOKUP($B357,OFFSET(Pairings!$C$2,($A357-1)*gamesPerRound,0,gamesPerRound,3),2,FALSE),"")</f>
        <v/>
      </c>
      <c r="E357" s="32" t="str">
        <f ca="1">IF($B357&gt;0,VLOOKUP($B357,OFFSET(Pairings!$C$2,($A357-1)*gamesPerRound,0,gamesPerRound,3),3,FALSE),"")</f>
        <v/>
      </c>
      <c r="F357" s="32" t="str">
        <f t="shared" si="10"/>
        <v/>
      </c>
      <c r="G357" s="32" t="str">
        <f t="shared" si="11"/>
        <v/>
      </c>
      <c r="H357" s="99" t="str">
        <f ca="1">IF(OR(MOD(ROW(B357)-1,gamesPerRound)=1,B357="",ISNA(MATCH(B357,OFFSET($B$1,1+($A357-1)*gamesPerRound,0):B356,0))),"","duplicate result")</f>
        <v/>
      </c>
    </row>
    <row r="358" spans="1:8" x14ac:dyDescent="0.2">
      <c r="A358" s="32" t="str">
        <f>Pairings!B358</f>
        <v/>
      </c>
      <c r="B358" s="45"/>
      <c r="C358" s="45"/>
      <c r="D358" s="32" t="str">
        <f ca="1">IF($B358&gt;0,VLOOKUP($B358,OFFSET(Pairings!$C$2,($A358-1)*gamesPerRound,0,gamesPerRound,3),2,FALSE),"")</f>
        <v/>
      </c>
      <c r="E358" s="32" t="str">
        <f ca="1">IF($B358&gt;0,VLOOKUP($B358,OFFSET(Pairings!$C$2,($A358-1)*gamesPerRound,0,gamesPerRound,3),3,FALSE),"")</f>
        <v/>
      </c>
      <c r="F358" s="32" t="str">
        <f t="shared" si="10"/>
        <v/>
      </c>
      <c r="G358" s="32" t="str">
        <f t="shared" si="11"/>
        <v/>
      </c>
      <c r="H358" s="99" t="str">
        <f ca="1">IF(OR(MOD(ROW(B358)-1,gamesPerRound)=1,B358="",ISNA(MATCH(B358,OFFSET($B$1,1+($A358-1)*gamesPerRound,0):B357,0))),"","duplicate result")</f>
        <v/>
      </c>
    </row>
    <row r="359" spans="1:8" x14ac:dyDescent="0.2">
      <c r="A359" s="32" t="str">
        <f>Pairings!B359</f>
        <v/>
      </c>
      <c r="B359" s="45"/>
      <c r="C359" s="45"/>
      <c r="D359" s="32" t="str">
        <f ca="1">IF($B359&gt;0,VLOOKUP($B359,OFFSET(Pairings!$C$2,($A359-1)*gamesPerRound,0,gamesPerRound,3),2,FALSE),"")</f>
        <v/>
      </c>
      <c r="E359" s="32" t="str">
        <f ca="1">IF($B359&gt;0,VLOOKUP($B359,OFFSET(Pairings!$C$2,($A359-1)*gamesPerRound,0,gamesPerRound,3),3,FALSE),"")</f>
        <v/>
      </c>
      <c r="F359" s="32" t="str">
        <f t="shared" si="10"/>
        <v/>
      </c>
      <c r="G359" s="32" t="str">
        <f t="shared" si="11"/>
        <v/>
      </c>
      <c r="H359" s="99" t="str">
        <f ca="1">IF(OR(MOD(ROW(B359)-1,gamesPerRound)=1,B359="",ISNA(MATCH(B359,OFFSET($B$1,1+($A359-1)*gamesPerRound,0):B358,0))),"","duplicate result")</f>
        <v/>
      </c>
    </row>
    <row r="360" spans="1:8" x14ac:dyDescent="0.2">
      <c r="A360" s="32" t="str">
        <f>Pairings!B360</f>
        <v/>
      </c>
      <c r="B360" s="45"/>
      <c r="C360" s="45"/>
      <c r="D360" s="32" t="str">
        <f ca="1">IF($B360&gt;0,VLOOKUP($B360,OFFSET(Pairings!$C$2,($A360-1)*gamesPerRound,0,gamesPerRound,3),2,FALSE),"")</f>
        <v/>
      </c>
      <c r="E360" s="32" t="str">
        <f ca="1">IF($B360&gt;0,VLOOKUP($B360,OFFSET(Pairings!$C$2,($A360-1)*gamesPerRound,0,gamesPerRound,3),3,FALSE),"")</f>
        <v/>
      </c>
      <c r="F360" s="32" t="str">
        <f t="shared" si="10"/>
        <v/>
      </c>
      <c r="G360" s="32" t="str">
        <f t="shared" si="11"/>
        <v/>
      </c>
      <c r="H360" s="99" t="str">
        <f ca="1">IF(OR(MOD(ROW(B360)-1,gamesPerRound)=1,B360="",ISNA(MATCH(B360,OFFSET($B$1,1+($A360-1)*gamesPerRound,0):B359,0))),"","duplicate result")</f>
        <v/>
      </c>
    </row>
    <row r="361" spans="1:8" x14ac:dyDescent="0.2">
      <c r="A361" s="32" t="str">
        <f>Pairings!B361</f>
        <v/>
      </c>
      <c r="B361" s="45"/>
      <c r="C361" s="45"/>
      <c r="D361" s="32" t="str">
        <f ca="1">IF($B361&gt;0,VLOOKUP($B361,OFFSET(Pairings!$C$2,($A361-1)*gamesPerRound,0,gamesPerRound,3),2,FALSE),"")</f>
        <v/>
      </c>
      <c r="E361" s="32" t="str">
        <f ca="1">IF($B361&gt;0,VLOOKUP($B361,OFFSET(Pairings!$C$2,($A361-1)*gamesPerRound,0,gamesPerRound,3),3,FALSE),"")</f>
        <v/>
      </c>
      <c r="F361" s="32" t="str">
        <f t="shared" si="10"/>
        <v/>
      </c>
      <c r="G361" s="32" t="str">
        <f t="shared" si="11"/>
        <v/>
      </c>
      <c r="H361" s="99" t="str">
        <f ca="1">IF(OR(MOD(ROW(B361)-1,gamesPerRound)=1,B361="",ISNA(MATCH(B361,OFFSET($B$1,1+($A361-1)*gamesPerRound,0):B360,0))),"","duplicate result")</f>
        <v/>
      </c>
    </row>
    <row r="362" spans="1:8" x14ac:dyDescent="0.2">
      <c r="A362" s="32" t="str">
        <f>Pairings!B362</f>
        <v/>
      </c>
      <c r="B362" s="45"/>
      <c r="C362" s="45"/>
      <c r="D362" s="32" t="str">
        <f ca="1">IF($B362&gt;0,VLOOKUP($B362,OFFSET(Pairings!$C$2,($A362-1)*gamesPerRound,0,gamesPerRound,3),2,FALSE),"")</f>
        <v/>
      </c>
      <c r="E362" s="32" t="str">
        <f ca="1">IF($B362&gt;0,VLOOKUP($B362,OFFSET(Pairings!$C$2,($A362-1)*gamesPerRound,0,gamesPerRound,3),3,FALSE),"")</f>
        <v/>
      </c>
      <c r="F362" s="32" t="str">
        <f t="shared" si="10"/>
        <v/>
      </c>
      <c r="G362" s="32" t="str">
        <f t="shared" si="11"/>
        <v/>
      </c>
      <c r="H362" s="99" t="str">
        <f ca="1">IF(OR(MOD(ROW(B362)-1,gamesPerRound)=1,B362="",ISNA(MATCH(B362,OFFSET($B$1,1+($A362-1)*gamesPerRound,0):B361,0))),"","duplicate result")</f>
        <v/>
      </c>
    </row>
    <row r="363" spans="1:8" x14ac:dyDescent="0.2">
      <c r="A363" s="32" t="str">
        <f>Pairings!B363</f>
        <v/>
      </c>
      <c r="B363" s="45"/>
      <c r="C363" s="45"/>
      <c r="D363" s="32" t="str">
        <f ca="1">IF($B363&gt;0,VLOOKUP($B363,OFFSET(Pairings!$C$2,($A363-1)*gamesPerRound,0,gamesPerRound,3),2,FALSE),"")</f>
        <v/>
      </c>
      <c r="E363" s="32" t="str">
        <f ca="1">IF($B363&gt;0,VLOOKUP($B363,OFFSET(Pairings!$C$2,($A363-1)*gamesPerRound,0,gamesPerRound,3),3,FALSE),"")</f>
        <v/>
      </c>
      <c r="F363" s="32" t="str">
        <f t="shared" si="10"/>
        <v/>
      </c>
      <c r="G363" s="32" t="str">
        <f t="shared" si="11"/>
        <v/>
      </c>
      <c r="H363" s="99" t="str">
        <f ca="1">IF(OR(MOD(ROW(B363)-1,gamesPerRound)=1,B363="",ISNA(MATCH(B363,OFFSET($B$1,1+($A363-1)*gamesPerRound,0):B362,0))),"","duplicate result")</f>
        <v/>
      </c>
    </row>
    <row r="364" spans="1:8" x14ac:dyDescent="0.2">
      <c r="A364" s="32" t="str">
        <f>Pairings!B364</f>
        <v/>
      </c>
      <c r="B364" s="45"/>
      <c r="C364" s="45"/>
      <c r="D364" s="32" t="str">
        <f ca="1">IF($B364&gt;0,VLOOKUP($B364,OFFSET(Pairings!$C$2,($A364-1)*gamesPerRound,0,gamesPerRound,3),2,FALSE),"")</f>
        <v/>
      </c>
      <c r="E364" s="32" t="str">
        <f ca="1">IF($B364&gt;0,VLOOKUP($B364,OFFSET(Pairings!$C$2,($A364-1)*gamesPerRound,0,gamesPerRound,3),3,FALSE),"")</f>
        <v/>
      </c>
      <c r="F364" s="32" t="str">
        <f t="shared" si="10"/>
        <v/>
      </c>
      <c r="G364" s="32" t="str">
        <f t="shared" si="11"/>
        <v/>
      </c>
      <c r="H364" s="99" t="str">
        <f ca="1">IF(OR(MOD(ROW(B364)-1,gamesPerRound)=1,B364="",ISNA(MATCH(B364,OFFSET($B$1,1+($A364-1)*gamesPerRound,0):B363,0))),"","duplicate result")</f>
        <v/>
      </c>
    </row>
    <row r="365" spans="1:8" x14ac:dyDescent="0.2">
      <c r="A365" s="32" t="str">
        <f>Pairings!B365</f>
        <v/>
      </c>
      <c r="B365" s="45"/>
      <c r="C365" s="45"/>
      <c r="D365" s="32" t="str">
        <f ca="1">IF($B365&gt;0,VLOOKUP($B365,OFFSET(Pairings!$C$2,($A365-1)*gamesPerRound,0,gamesPerRound,3),2,FALSE),"")</f>
        <v/>
      </c>
      <c r="E365" s="32" t="str">
        <f ca="1">IF($B365&gt;0,VLOOKUP($B365,OFFSET(Pairings!$C$2,($A365-1)*gamesPerRound,0,gamesPerRound,3),3,FALSE),"")</f>
        <v/>
      </c>
      <c r="F365" s="32" t="str">
        <f t="shared" si="10"/>
        <v/>
      </c>
      <c r="G365" s="32" t="str">
        <f t="shared" si="11"/>
        <v/>
      </c>
      <c r="H365" s="99" t="str">
        <f ca="1">IF(OR(MOD(ROW(B365)-1,gamesPerRound)=1,B365="",ISNA(MATCH(B365,OFFSET($B$1,1+($A365-1)*gamesPerRound,0):B364,0))),"","duplicate result")</f>
        <v/>
      </c>
    </row>
    <row r="366" spans="1:8" x14ac:dyDescent="0.2">
      <c r="A366" s="32" t="str">
        <f>Pairings!B366</f>
        <v/>
      </c>
      <c r="B366" s="45"/>
      <c r="C366" s="45"/>
      <c r="D366" s="32" t="str">
        <f ca="1">IF($B366&gt;0,VLOOKUP($B366,OFFSET(Pairings!$C$2,($A366-1)*gamesPerRound,0,gamesPerRound,3),2,FALSE),"")</f>
        <v/>
      </c>
      <c r="E366" s="32" t="str">
        <f ca="1">IF($B366&gt;0,VLOOKUP($B366,OFFSET(Pairings!$C$2,($A366-1)*gamesPerRound,0,gamesPerRound,3),3,FALSE),"")</f>
        <v/>
      </c>
      <c r="F366" s="32" t="str">
        <f t="shared" si="10"/>
        <v/>
      </c>
      <c r="G366" s="32" t="str">
        <f t="shared" si="11"/>
        <v/>
      </c>
      <c r="H366" s="99" t="str">
        <f ca="1">IF(OR(MOD(ROW(B366)-1,gamesPerRound)=1,B366="",ISNA(MATCH(B366,OFFSET($B$1,1+($A366-1)*gamesPerRound,0):B365,0))),"","duplicate result")</f>
        <v/>
      </c>
    </row>
    <row r="367" spans="1:8" x14ac:dyDescent="0.2">
      <c r="A367" s="32" t="str">
        <f>Pairings!B367</f>
        <v/>
      </c>
      <c r="B367" s="45"/>
      <c r="C367" s="45"/>
      <c r="D367" s="32" t="str">
        <f ca="1">IF($B367&gt;0,VLOOKUP($B367,OFFSET(Pairings!$C$2,($A367-1)*gamesPerRound,0,gamesPerRound,3),2,FALSE),"")</f>
        <v/>
      </c>
      <c r="E367" s="32" t="str">
        <f ca="1">IF($B367&gt;0,VLOOKUP($B367,OFFSET(Pairings!$C$2,($A367-1)*gamesPerRound,0,gamesPerRound,3),3,FALSE),"")</f>
        <v/>
      </c>
      <c r="F367" s="32" t="str">
        <f t="shared" si="10"/>
        <v/>
      </c>
      <c r="G367" s="32" t="str">
        <f t="shared" si="11"/>
        <v/>
      </c>
      <c r="H367" s="99" t="str">
        <f ca="1">IF(OR(MOD(ROW(B367)-1,gamesPerRound)=1,B367="",ISNA(MATCH(B367,OFFSET($B$1,1+($A367-1)*gamesPerRound,0):B366,0))),"","duplicate result")</f>
        <v/>
      </c>
    </row>
    <row r="368" spans="1:8" x14ac:dyDescent="0.2">
      <c r="A368" s="32" t="str">
        <f>Pairings!B368</f>
        <v/>
      </c>
      <c r="B368" s="45"/>
      <c r="C368" s="45"/>
      <c r="D368" s="32" t="str">
        <f ca="1">IF($B368&gt;0,VLOOKUP($B368,OFFSET(Pairings!$C$2,($A368-1)*gamesPerRound,0,gamesPerRound,3),2,FALSE),"")</f>
        <v/>
      </c>
      <c r="E368" s="32" t="str">
        <f ca="1">IF($B368&gt;0,VLOOKUP($B368,OFFSET(Pairings!$C$2,($A368-1)*gamesPerRound,0,gamesPerRound,3),3,FALSE),"")</f>
        <v/>
      </c>
      <c r="F368" s="32" t="str">
        <f t="shared" si="10"/>
        <v/>
      </c>
      <c r="G368" s="32" t="str">
        <f t="shared" si="11"/>
        <v/>
      </c>
      <c r="H368" s="99" t="str">
        <f ca="1">IF(OR(MOD(ROW(B368)-1,gamesPerRound)=1,B368="",ISNA(MATCH(B368,OFFSET($B$1,1+($A368-1)*gamesPerRound,0):B367,0))),"","duplicate result")</f>
        <v/>
      </c>
    </row>
    <row r="369" spans="1:8" x14ac:dyDescent="0.2">
      <c r="A369" s="32" t="str">
        <f>Pairings!B369</f>
        <v/>
      </c>
      <c r="B369" s="45"/>
      <c r="C369" s="45"/>
      <c r="D369" s="32" t="str">
        <f ca="1">IF($B369&gt;0,VLOOKUP($B369,OFFSET(Pairings!$C$2,($A369-1)*gamesPerRound,0,gamesPerRound,3),2,FALSE),"")</f>
        <v/>
      </c>
      <c r="E369" s="32" t="str">
        <f ca="1">IF($B369&gt;0,VLOOKUP($B369,OFFSET(Pairings!$C$2,($A369-1)*gamesPerRound,0,gamesPerRound,3),3,FALSE),"")</f>
        <v/>
      </c>
      <c r="F369" s="32" t="str">
        <f t="shared" si="10"/>
        <v/>
      </c>
      <c r="G369" s="32" t="str">
        <f t="shared" si="11"/>
        <v/>
      </c>
      <c r="H369" s="99" t="str">
        <f ca="1">IF(OR(MOD(ROW(B369)-1,gamesPerRound)=1,B369="",ISNA(MATCH(B369,OFFSET($B$1,1+($A369-1)*gamesPerRound,0):B368,0))),"","duplicate result")</f>
        <v/>
      </c>
    </row>
    <row r="370" spans="1:8" x14ac:dyDescent="0.2">
      <c r="A370" s="32" t="str">
        <f>Pairings!B370</f>
        <v/>
      </c>
      <c r="B370" s="45"/>
      <c r="C370" s="45"/>
      <c r="D370" s="32" t="str">
        <f ca="1">IF($B370&gt;0,VLOOKUP($B370,OFFSET(Pairings!$C$2,($A370-1)*gamesPerRound,0,gamesPerRound,3),2,FALSE),"")</f>
        <v/>
      </c>
      <c r="E370" s="32" t="str">
        <f ca="1">IF($B370&gt;0,VLOOKUP($B370,OFFSET(Pairings!$C$2,($A370-1)*gamesPerRound,0,gamesPerRound,3),3,FALSE),"")</f>
        <v/>
      </c>
      <c r="F370" s="32" t="str">
        <f t="shared" si="10"/>
        <v/>
      </c>
      <c r="G370" s="32" t="str">
        <f t="shared" si="11"/>
        <v/>
      </c>
      <c r="H370" s="99" t="str">
        <f ca="1">IF(OR(MOD(ROW(B370)-1,gamesPerRound)=1,B370="",ISNA(MATCH(B370,OFFSET($B$1,1+($A370-1)*gamesPerRound,0):B369,0))),"","duplicate result")</f>
        <v/>
      </c>
    </row>
    <row r="371" spans="1:8" x14ac:dyDescent="0.2">
      <c r="A371" s="32" t="str">
        <f>Pairings!B371</f>
        <v/>
      </c>
      <c r="B371" s="45"/>
      <c r="C371" s="45"/>
      <c r="D371" s="32" t="str">
        <f ca="1">IF($B371&gt;0,VLOOKUP($B371,OFFSET(Pairings!$C$2,($A371-1)*gamesPerRound,0,gamesPerRound,3),2,FALSE),"")</f>
        <v/>
      </c>
      <c r="E371" s="32" t="str">
        <f ca="1">IF($B371&gt;0,VLOOKUP($B371,OFFSET(Pairings!$C$2,($A371-1)*gamesPerRound,0,gamesPerRound,3),3,FALSE),"")</f>
        <v/>
      </c>
      <c r="F371" s="32" t="str">
        <f t="shared" si="10"/>
        <v/>
      </c>
      <c r="G371" s="32" t="str">
        <f t="shared" si="11"/>
        <v/>
      </c>
      <c r="H371" s="99" t="str">
        <f ca="1">IF(OR(MOD(ROW(B371)-1,gamesPerRound)=1,B371="",ISNA(MATCH(B371,OFFSET($B$1,1+($A371-1)*gamesPerRound,0):B370,0))),"","duplicate result")</f>
        <v/>
      </c>
    </row>
    <row r="372" spans="1:8" x14ac:dyDescent="0.2">
      <c r="A372" s="32" t="str">
        <f>Pairings!B372</f>
        <v/>
      </c>
      <c r="B372" s="45"/>
      <c r="C372" s="45"/>
      <c r="D372" s="32" t="str">
        <f ca="1">IF($B372&gt;0,VLOOKUP($B372,OFFSET(Pairings!$C$2,($A372-1)*gamesPerRound,0,gamesPerRound,3),2,FALSE),"")</f>
        <v/>
      </c>
      <c r="E372" s="32" t="str">
        <f ca="1">IF($B372&gt;0,VLOOKUP($B372,OFFSET(Pairings!$C$2,($A372-1)*gamesPerRound,0,gamesPerRound,3),3,FALSE),"")</f>
        <v/>
      </c>
      <c r="F372" s="32" t="str">
        <f t="shared" si="10"/>
        <v/>
      </c>
      <c r="G372" s="32" t="str">
        <f t="shared" si="11"/>
        <v/>
      </c>
      <c r="H372" s="99" t="str">
        <f ca="1">IF(OR(MOD(ROW(B372)-1,gamesPerRound)=1,B372="",ISNA(MATCH(B372,OFFSET($B$1,1+($A372-1)*gamesPerRound,0):B371,0))),"","duplicate result")</f>
        <v/>
      </c>
    </row>
    <row r="373" spans="1:8" x14ac:dyDescent="0.2">
      <c r="A373" s="32" t="str">
        <f>Pairings!B373</f>
        <v/>
      </c>
      <c r="B373" s="45"/>
      <c r="C373" s="45"/>
      <c r="D373" s="32" t="str">
        <f ca="1">IF($B373&gt;0,VLOOKUP($B373,OFFSET(Pairings!$C$2,($A373-1)*gamesPerRound,0,gamesPerRound,3),2,FALSE),"")</f>
        <v/>
      </c>
      <c r="E373" s="32" t="str">
        <f ca="1">IF($B373&gt;0,VLOOKUP($B373,OFFSET(Pairings!$C$2,($A373-1)*gamesPerRound,0,gamesPerRound,3),3,FALSE),"")</f>
        <v/>
      </c>
      <c r="F373" s="32" t="str">
        <f t="shared" si="10"/>
        <v/>
      </c>
      <c r="G373" s="32" t="str">
        <f t="shared" si="11"/>
        <v/>
      </c>
      <c r="H373" s="99" t="str">
        <f ca="1">IF(OR(MOD(ROW(B373)-1,gamesPerRound)=1,B373="",ISNA(MATCH(B373,OFFSET($B$1,1+($A373-1)*gamesPerRound,0):B372,0))),"","duplicate result")</f>
        <v/>
      </c>
    </row>
    <row r="374" spans="1:8" x14ac:dyDescent="0.2">
      <c r="A374" s="32" t="str">
        <f>Pairings!B374</f>
        <v/>
      </c>
      <c r="B374" s="45"/>
      <c r="C374" s="45"/>
      <c r="D374" s="32" t="str">
        <f ca="1">IF($B374&gt;0,VLOOKUP($B374,OFFSET(Pairings!$C$2,($A374-1)*gamesPerRound,0,gamesPerRound,3),2,FALSE),"")</f>
        <v/>
      </c>
      <c r="E374" s="32" t="str">
        <f ca="1">IF($B374&gt;0,VLOOKUP($B374,OFFSET(Pairings!$C$2,($A374-1)*gamesPerRound,0,gamesPerRound,3),3,FALSE),"")</f>
        <v/>
      </c>
      <c r="F374" s="32" t="str">
        <f t="shared" si="10"/>
        <v/>
      </c>
      <c r="G374" s="32" t="str">
        <f t="shared" si="11"/>
        <v/>
      </c>
      <c r="H374" s="99" t="str">
        <f ca="1">IF(OR(MOD(ROW(B374)-1,gamesPerRound)=1,B374="",ISNA(MATCH(B374,OFFSET($B$1,1+($A374-1)*gamesPerRound,0):B373,0))),"","duplicate result")</f>
        <v/>
      </c>
    </row>
    <row r="375" spans="1:8" x14ac:dyDescent="0.2">
      <c r="A375" s="32" t="str">
        <f>Pairings!B375</f>
        <v/>
      </c>
      <c r="B375" s="45"/>
      <c r="C375" s="45"/>
      <c r="D375" s="32" t="str">
        <f ca="1">IF($B375&gt;0,VLOOKUP($B375,OFFSET(Pairings!$C$2,($A375-1)*gamesPerRound,0,gamesPerRound,3),2,FALSE),"")</f>
        <v/>
      </c>
      <c r="E375" s="32" t="str">
        <f ca="1">IF($B375&gt;0,VLOOKUP($B375,OFFSET(Pairings!$C$2,($A375-1)*gamesPerRound,0,gamesPerRound,3),3,FALSE),"")</f>
        <v/>
      </c>
      <c r="F375" s="32" t="str">
        <f t="shared" si="10"/>
        <v/>
      </c>
      <c r="G375" s="32" t="str">
        <f t="shared" si="11"/>
        <v/>
      </c>
      <c r="H375" s="99" t="str">
        <f ca="1">IF(OR(MOD(ROW(B375)-1,gamesPerRound)=1,B375="",ISNA(MATCH(B375,OFFSET($B$1,1+($A375-1)*gamesPerRound,0):B374,0))),"","duplicate result")</f>
        <v/>
      </c>
    </row>
    <row r="376" spans="1:8" x14ac:dyDescent="0.2">
      <c r="A376" s="32" t="str">
        <f>Pairings!B376</f>
        <v/>
      </c>
      <c r="B376" s="45"/>
      <c r="C376" s="45"/>
      <c r="D376" s="32" t="str">
        <f ca="1">IF($B376&gt;0,VLOOKUP($B376,OFFSET(Pairings!$C$2,($A376-1)*gamesPerRound,0,gamesPerRound,3),2,FALSE),"")</f>
        <v/>
      </c>
      <c r="E376" s="32" t="str">
        <f ca="1">IF($B376&gt;0,VLOOKUP($B376,OFFSET(Pairings!$C$2,($A376-1)*gamesPerRound,0,gamesPerRound,3),3,FALSE),"")</f>
        <v/>
      </c>
      <c r="F376" s="32" t="str">
        <f t="shared" si="10"/>
        <v/>
      </c>
      <c r="G376" s="32" t="str">
        <f t="shared" si="11"/>
        <v/>
      </c>
      <c r="H376" s="99" t="str">
        <f ca="1">IF(OR(MOD(ROW(B376)-1,gamesPerRound)=1,B376="",ISNA(MATCH(B376,OFFSET($B$1,1+($A376-1)*gamesPerRound,0):B375,0))),"","duplicate result")</f>
        <v/>
      </c>
    </row>
    <row r="377" spans="1:8" x14ac:dyDescent="0.2">
      <c r="A377" s="32" t="str">
        <f>Pairings!B377</f>
        <v/>
      </c>
      <c r="B377" s="45"/>
      <c r="C377" s="45"/>
      <c r="D377" s="32" t="str">
        <f ca="1">IF($B377&gt;0,VLOOKUP($B377,OFFSET(Pairings!$C$2,($A377-1)*gamesPerRound,0,gamesPerRound,3),2,FALSE),"")</f>
        <v/>
      </c>
      <c r="E377" s="32" t="str">
        <f ca="1">IF($B377&gt;0,VLOOKUP($B377,OFFSET(Pairings!$C$2,($A377-1)*gamesPerRound,0,gamesPerRound,3),3,FALSE),"")</f>
        <v/>
      </c>
      <c r="F377" s="32" t="str">
        <f t="shared" si="10"/>
        <v/>
      </c>
      <c r="G377" s="32" t="str">
        <f t="shared" si="11"/>
        <v/>
      </c>
      <c r="H377" s="99" t="str">
        <f ca="1">IF(OR(MOD(ROW(B377)-1,gamesPerRound)=1,B377="",ISNA(MATCH(B377,OFFSET($B$1,1+($A377-1)*gamesPerRound,0):B376,0))),"","duplicate result")</f>
        <v/>
      </c>
    </row>
    <row r="378" spans="1:8" x14ac:dyDescent="0.2">
      <c r="A378" s="32" t="str">
        <f>Pairings!B378</f>
        <v/>
      </c>
      <c r="B378" s="45"/>
      <c r="C378" s="45"/>
      <c r="D378" s="32" t="str">
        <f ca="1">IF($B378&gt;0,VLOOKUP($B378,OFFSET(Pairings!$C$2,($A378-1)*gamesPerRound,0,gamesPerRound,3),2,FALSE),"")</f>
        <v/>
      </c>
      <c r="E378" s="32" t="str">
        <f ca="1">IF($B378&gt;0,VLOOKUP($B378,OFFSET(Pairings!$C$2,($A378-1)*gamesPerRound,0,gamesPerRound,3),3,FALSE),"")</f>
        <v/>
      </c>
      <c r="F378" s="32" t="str">
        <f t="shared" si="10"/>
        <v/>
      </c>
      <c r="G378" s="32" t="str">
        <f t="shared" si="11"/>
        <v/>
      </c>
      <c r="H378" s="99" t="str">
        <f ca="1">IF(OR(MOD(ROW(B378)-1,gamesPerRound)=1,B378="",ISNA(MATCH(B378,OFFSET($B$1,1+($A378-1)*gamesPerRound,0):B377,0))),"","duplicate result")</f>
        <v/>
      </c>
    </row>
    <row r="379" spans="1:8" x14ac:dyDescent="0.2">
      <c r="A379" s="32" t="str">
        <f>Pairings!B379</f>
        <v/>
      </c>
      <c r="B379" s="45"/>
      <c r="C379" s="45"/>
      <c r="D379" s="32" t="str">
        <f ca="1">IF($B379&gt;0,VLOOKUP($B379,OFFSET(Pairings!$C$2,($A379-1)*gamesPerRound,0,gamesPerRound,3),2,FALSE),"")</f>
        <v/>
      </c>
      <c r="E379" s="32" t="str">
        <f ca="1">IF($B379&gt;0,VLOOKUP($B379,OFFSET(Pairings!$C$2,($A379-1)*gamesPerRound,0,gamesPerRound,3),3,FALSE),"")</f>
        <v/>
      </c>
      <c r="F379" s="32" t="str">
        <f t="shared" si="10"/>
        <v/>
      </c>
      <c r="G379" s="32" t="str">
        <f t="shared" si="11"/>
        <v/>
      </c>
      <c r="H379" s="99" t="str">
        <f ca="1">IF(OR(MOD(ROW(B379)-1,gamesPerRound)=1,B379="",ISNA(MATCH(B379,OFFSET($B$1,1+($A379-1)*gamesPerRound,0):B378,0))),"","duplicate result")</f>
        <v/>
      </c>
    </row>
    <row r="380" spans="1:8" x14ac:dyDescent="0.2">
      <c r="A380" s="32" t="str">
        <f>Pairings!B380</f>
        <v/>
      </c>
      <c r="B380" s="45"/>
      <c r="C380" s="45"/>
      <c r="D380" s="32" t="str">
        <f ca="1">IF($B380&gt;0,VLOOKUP($B380,OFFSET(Pairings!$C$2,($A380-1)*gamesPerRound,0,gamesPerRound,3),2,FALSE),"")</f>
        <v/>
      </c>
      <c r="E380" s="32" t="str">
        <f ca="1">IF($B380&gt;0,VLOOKUP($B380,OFFSET(Pairings!$C$2,($A380-1)*gamesPerRound,0,gamesPerRound,3),3,FALSE),"")</f>
        <v/>
      </c>
      <c r="F380" s="32" t="str">
        <f t="shared" si="10"/>
        <v/>
      </c>
      <c r="G380" s="32" t="str">
        <f t="shared" si="11"/>
        <v/>
      </c>
      <c r="H380" s="99" t="str">
        <f ca="1">IF(OR(MOD(ROW(B380)-1,gamesPerRound)=1,B380="",ISNA(MATCH(B380,OFFSET($B$1,1+($A380-1)*gamesPerRound,0):B379,0))),"","duplicate result")</f>
        <v/>
      </c>
    </row>
    <row r="381" spans="1:8" x14ac:dyDescent="0.2">
      <c r="A381" s="32" t="str">
        <f>Pairings!B381</f>
        <v/>
      </c>
      <c r="B381" s="45"/>
      <c r="C381" s="45"/>
      <c r="D381" s="32" t="str">
        <f ca="1">IF($B381&gt;0,VLOOKUP($B381,OFFSET(Pairings!$C$2,($A381-1)*gamesPerRound,0,gamesPerRound,3),2,FALSE),"")</f>
        <v/>
      </c>
      <c r="E381" s="32" t="str">
        <f ca="1">IF($B381&gt;0,VLOOKUP($B381,OFFSET(Pairings!$C$2,($A381-1)*gamesPerRound,0,gamesPerRound,3),3,FALSE),"")</f>
        <v/>
      </c>
      <c r="F381" s="32" t="str">
        <f t="shared" si="10"/>
        <v/>
      </c>
      <c r="G381" s="32" t="str">
        <f t="shared" si="11"/>
        <v/>
      </c>
      <c r="H381" s="99" t="str">
        <f ca="1">IF(OR(MOD(ROW(B381)-1,gamesPerRound)=1,B381="",ISNA(MATCH(B381,OFFSET($B$1,1+($A381-1)*gamesPerRound,0):B380,0))),"","duplicate result")</f>
        <v/>
      </c>
    </row>
    <row r="382" spans="1:8" x14ac:dyDescent="0.2">
      <c r="A382" s="32" t="str">
        <f>Pairings!B382</f>
        <v/>
      </c>
      <c r="B382" s="45"/>
      <c r="C382" s="45"/>
      <c r="D382" s="32" t="str">
        <f ca="1">IF($B382&gt;0,VLOOKUP($B382,OFFSET(Pairings!$C$2,($A382-1)*gamesPerRound,0,gamesPerRound,3),2,FALSE),"")</f>
        <v/>
      </c>
      <c r="E382" s="32" t="str">
        <f ca="1">IF($B382&gt;0,VLOOKUP($B382,OFFSET(Pairings!$C$2,($A382-1)*gamesPerRound,0,gamesPerRound,3),3,FALSE),"")</f>
        <v/>
      </c>
      <c r="F382" s="32" t="str">
        <f t="shared" si="10"/>
        <v/>
      </c>
      <c r="G382" s="32" t="str">
        <f t="shared" si="11"/>
        <v/>
      </c>
      <c r="H382" s="99" t="str">
        <f ca="1">IF(OR(MOD(ROW(B382)-1,gamesPerRound)=1,B382="",ISNA(MATCH(B382,OFFSET($B$1,1+($A382-1)*gamesPerRound,0):B381,0))),"","duplicate result")</f>
        <v/>
      </c>
    </row>
    <row r="383" spans="1:8" x14ac:dyDescent="0.2">
      <c r="A383" s="32" t="str">
        <f>Pairings!B383</f>
        <v/>
      </c>
      <c r="B383" s="45"/>
      <c r="C383" s="45"/>
      <c r="D383" s="32" t="str">
        <f ca="1">IF($B383&gt;0,VLOOKUP($B383,OFFSET(Pairings!$C$2,($A383-1)*gamesPerRound,0,gamesPerRound,3),2,FALSE),"")</f>
        <v/>
      </c>
      <c r="E383" s="32" t="str">
        <f ca="1">IF($B383&gt;0,VLOOKUP($B383,OFFSET(Pairings!$C$2,($A383-1)*gamesPerRound,0,gamesPerRound,3),3,FALSE),"")</f>
        <v/>
      </c>
      <c r="F383" s="32" t="str">
        <f t="shared" si="10"/>
        <v/>
      </c>
      <c r="G383" s="32" t="str">
        <f t="shared" si="11"/>
        <v/>
      </c>
      <c r="H383" s="99" t="str">
        <f ca="1">IF(OR(MOD(ROW(B383)-1,gamesPerRound)=1,B383="",ISNA(MATCH(B383,OFFSET($B$1,1+($A383-1)*gamesPerRound,0):B382,0))),"","duplicate result")</f>
        <v/>
      </c>
    </row>
    <row r="384" spans="1:8" x14ac:dyDescent="0.2">
      <c r="A384" s="32" t="str">
        <f>Pairings!B384</f>
        <v/>
      </c>
      <c r="B384" s="45"/>
      <c r="C384" s="45"/>
      <c r="D384" s="32" t="str">
        <f ca="1">IF($B384&gt;0,VLOOKUP($B384,OFFSET(Pairings!$C$2,($A384-1)*gamesPerRound,0,gamesPerRound,3),2,FALSE),"")</f>
        <v/>
      </c>
      <c r="E384" s="32" t="str">
        <f ca="1">IF($B384&gt;0,VLOOKUP($B384,OFFSET(Pairings!$C$2,($A384-1)*gamesPerRound,0,gamesPerRound,3),3,FALSE),"")</f>
        <v/>
      </c>
      <c r="F384" s="32" t="str">
        <f t="shared" si="10"/>
        <v/>
      </c>
      <c r="G384" s="32" t="str">
        <f t="shared" si="11"/>
        <v/>
      </c>
      <c r="H384" s="99" t="str">
        <f ca="1">IF(OR(MOD(ROW(B384)-1,gamesPerRound)=1,B384="",ISNA(MATCH(B384,OFFSET($B$1,1+($A384-1)*gamesPerRound,0):B383,0))),"","duplicate result")</f>
        <v/>
      </c>
    </row>
    <row r="385" spans="1:8" x14ac:dyDescent="0.2">
      <c r="A385" s="32" t="str">
        <f>Pairings!B385</f>
        <v/>
      </c>
      <c r="B385" s="45"/>
      <c r="C385" s="45"/>
      <c r="D385" s="32" t="str">
        <f ca="1">IF($B385&gt;0,VLOOKUP($B385,OFFSET(Pairings!$C$2,($A385-1)*gamesPerRound,0,gamesPerRound,3),2,FALSE),"")</f>
        <v/>
      </c>
      <c r="E385" s="32" t="str">
        <f ca="1">IF($B385&gt;0,VLOOKUP($B385,OFFSET(Pairings!$C$2,($A385-1)*gamesPerRound,0,gamesPerRound,3),3,FALSE),"")</f>
        <v/>
      </c>
      <c r="F385" s="32" t="str">
        <f t="shared" si="10"/>
        <v/>
      </c>
      <c r="G385" s="32" t="str">
        <f t="shared" si="11"/>
        <v/>
      </c>
      <c r="H385" s="99" t="str">
        <f ca="1">IF(OR(MOD(ROW(B385)-1,gamesPerRound)=1,B385="",ISNA(MATCH(B385,OFFSET($B$1,1+($A385-1)*gamesPerRound,0):B384,0))),"","duplicate result")</f>
        <v/>
      </c>
    </row>
    <row r="386" spans="1:8" x14ac:dyDescent="0.2">
      <c r="A386" s="32" t="str">
        <f>Pairings!B386</f>
        <v/>
      </c>
      <c r="B386" s="45"/>
      <c r="C386" s="45"/>
      <c r="D386" s="32" t="str">
        <f ca="1">IF($B386&gt;0,VLOOKUP($B386,OFFSET(Pairings!$C$2,($A386-1)*gamesPerRound,0,gamesPerRound,3),2,FALSE),"")</f>
        <v/>
      </c>
      <c r="E386" s="32" t="str">
        <f ca="1">IF($B386&gt;0,VLOOKUP($B386,OFFSET(Pairings!$C$2,($A386-1)*gamesPerRound,0,gamesPerRound,3),3,FALSE),"")</f>
        <v/>
      </c>
      <c r="F386" s="32" t="str">
        <f t="shared" ref="F386:F449" si="12">IF(C386="","",IF(C386="n",0,IF(C386="d",0.5,C386)))</f>
        <v/>
      </c>
      <c r="G386" s="32" t="str">
        <f t="shared" ref="G386:G449" si="13">IF(C386="","",IF(C386="n",0,1-F386))</f>
        <v/>
      </c>
      <c r="H386" s="99" t="str">
        <f ca="1">IF(OR(MOD(ROW(B386)-1,gamesPerRound)=1,B386="",ISNA(MATCH(B386,OFFSET($B$1,1+($A386-1)*gamesPerRound,0):B385,0))),"","duplicate result")</f>
        <v/>
      </c>
    </row>
    <row r="387" spans="1:8" x14ac:dyDescent="0.2">
      <c r="A387" s="32" t="str">
        <f>Pairings!B387</f>
        <v/>
      </c>
      <c r="B387" s="45"/>
      <c r="C387" s="45"/>
      <c r="D387" s="32" t="str">
        <f ca="1">IF($B387&gt;0,VLOOKUP($B387,OFFSET(Pairings!$C$2,($A387-1)*gamesPerRound,0,gamesPerRound,3),2,FALSE),"")</f>
        <v/>
      </c>
      <c r="E387" s="32" t="str">
        <f ca="1">IF($B387&gt;0,VLOOKUP($B387,OFFSET(Pairings!$C$2,($A387-1)*gamesPerRound,0,gamesPerRound,3),3,FALSE),"")</f>
        <v/>
      </c>
      <c r="F387" s="32" t="str">
        <f t="shared" si="12"/>
        <v/>
      </c>
      <c r="G387" s="32" t="str">
        <f t="shared" si="13"/>
        <v/>
      </c>
      <c r="H387" s="99" t="str">
        <f ca="1">IF(OR(MOD(ROW(B387)-1,gamesPerRound)=1,B387="",ISNA(MATCH(B387,OFFSET($B$1,1+($A387-1)*gamesPerRound,0):B386,0))),"","duplicate result")</f>
        <v/>
      </c>
    </row>
    <row r="388" spans="1:8" x14ac:dyDescent="0.2">
      <c r="A388" s="32" t="str">
        <f>Pairings!B388</f>
        <v/>
      </c>
      <c r="B388" s="45"/>
      <c r="C388" s="45"/>
      <c r="D388" s="32" t="str">
        <f ca="1">IF($B388&gt;0,VLOOKUP($B388,OFFSET(Pairings!$C$2,($A388-1)*gamesPerRound,0,gamesPerRound,3),2,FALSE),"")</f>
        <v/>
      </c>
      <c r="E388" s="32" t="str">
        <f ca="1">IF($B388&gt;0,VLOOKUP($B388,OFFSET(Pairings!$C$2,($A388-1)*gamesPerRound,0,gamesPerRound,3),3,FALSE),"")</f>
        <v/>
      </c>
      <c r="F388" s="32" t="str">
        <f t="shared" si="12"/>
        <v/>
      </c>
      <c r="G388" s="32" t="str">
        <f t="shared" si="13"/>
        <v/>
      </c>
      <c r="H388" s="99" t="str">
        <f ca="1">IF(OR(MOD(ROW(B388)-1,gamesPerRound)=1,B388="",ISNA(MATCH(B388,OFFSET($B$1,1+($A388-1)*gamesPerRound,0):B387,0))),"","duplicate result")</f>
        <v/>
      </c>
    </row>
    <row r="389" spans="1:8" x14ac:dyDescent="0.2">
      <c r="A389" s="32" t="str">
        <f>Pairings!B389</f>
        <v/>
      </c>
      <c r="B389" s="45"/>
      <c r="C389" s="45"/>
      <c r="D389" s="32" t="str">
        <f ca="1">IF($B389&gt;0,VLOOKUP($B389,OFFSET(Pairings!$C$2,($A389-1)*gamesPerRound,0,gamesPerRound,3),2,FALSE),"")</f>
        <v/>
      </c>
      <c r="E389" s="32" t="str">
        <f ca="1">IF($B389&gt;0,VLOOKUP($B389,OFFSET(Pairings!$C$2,($A389-1)*gamesPerRound,0,gamesPerRound,3),3,FALSE),"")</f>
        <v/>
      </c>
      <c r="F389" s="32" t="str">
        <f t="shared" si="12"/>
        <v/>
      </c>
      <c r="G389" s="32" t="str">
        <f t="shared" si="13"/>
        <v/>
      </c>
      <c r="H389" s="99" t="str">
        <f ca="1">IF(OR(MOD(ROW(B389)-1,gamesPerRound)=1,B389="",ISNA(MATCH(B389,OFFSET($B$1,1+($A389-1)*gamesPerRound,0):B388,0))),"","duplicate result")</f>
        <v/>
      </c>
    </row>
    <row r="390" spans="1:8" x14ac:dyDescent="0.2">
      <c r="A390" s="32" t="str">
        <f>Pairings!B390</f>
        <v/>
      </c>
      <c r="B390" s="45"/>
      <c r="C390" s="45"/>
      <c r="D390" s="32" t="str">
        <f ca="1">IF($B390&gt;0,VLOOKUP($B390,OFFSET(Pairings!$C$2,($A390-1)*gamesPerRound,0,gamesPerRound,3),2,FALSE),"")</f>
        <v/>
      </c>
      <c r="E390" s="32" t="str">
        <f ca="1">IF($B390&gt;0,VLOOKUP($B390,OFFSET(Pairings!$C$2,($A390-1)*gamesPerRound,0,gamesPerRound,3),3,FALSE),"")</f>
        <v/>
      </c>
      <c r="F390" s="32" t="str">
        <f t="shared" si="12"/>
        <v/>
      </c>
      <c r="G390" s="32" t="str">
        <f t="shared" si="13"/>
        <v/>
      </c>
      <c r="H390" s="99" t="str">
        <f ca="1">IF(OR(MOD(ROW(B390)-1,gamesPerRound)=1,B390="",ISNA(MATCH(B390,OFFSET($B$1,1+($A390-1)*gamesPerRound,0):B389,0))),"","duplicate result")</f>
        <v/>
      </c>
    </row>
    <row r="391" spans="1:8" x14ac:dyDescent="0.2">
      <c r="A391" s="32" t="str">
        <f>Pairings!B391</f>
        <v/>
      </c>
      <c r="B391" s="45"/>
      <c r="C391" s="45"/>
      <c r="D391" s="32" t="str">
        <f ca="1">IF($B391&gt;0,VLOOKUP($B391,OFFSET(Pairings!$C$2,($A391-1)*gamesPerRound,0,gamesPerRound,3),2,FALSE),"")</f>
        <v/>
      </c>
      <c r="E391" s="32" t="str">
        <f ca="1">IF($B391&gt;0,VLOOKUP($B391,OFFSET(Pairings!$C$2,($A391-1)*gamesPerRound,0,gamesPerRound,3),3,FALSE),"")</f>
        <v/>
      </c>
      <c r="F391" s="32" t="str">
        <f t="shared" si="12"/>
        <v/>
      </c>
      <c r="G391" s="32" t="str">
        <f t="shared" si="13"/>
        <v/>
      </c>
      <c r="H391" s="99" t="str">
        <f ca="1">IF(OR(MOD(ROW(B391)-1,gamesPerRound)=1,B391="",ISNA(MATCH(B391,OFFSET($B$1,1+($A391-1)*gamesPerRound,0):B390,0))),"","duplicate result")</f>
        <v/>
      </c>
    </row>
    <row r="392" spans="1:8" x14ac:dyDescent="0.2">
      <c r="A392" s="32" t="str">
        <f>Pairings!B392</f>
        <v/>
      </c>
      <c r="B392" s="45"/>
      <c r="C392" s="45"/>
      <c r="D392" s="32" t="str">
        <f ca="1">IF($B392&gt;0,VLOOKUP($B392,OFFSET(Pairings!$C$2,($A392-1)*gamesPerRound,0,gamesPerRound,3),2,FALSE),"")</f>
        <v/>
      </c>
      <c r="E392" s="32" t="str">
        <f ca="1">IF($B392&gt;0,VLOOKUP($B392,OFFSET(Pairings!$C$2,($A392-1)*gamesPerRound,0,gamesPerRound,3),3,FALSE),"")</f>
        <v/>
      </c>
      <c r="F392" s="32" t="str">
        <f t="shared" si="12"/>
        <v/>
      </c>
      <c r="G392" s="32" t="str">
        <f t="shared" si="13"/>
        <v/>
      </c>
      <c r="H392" s="99" t="str">
        <f ca="1">IF(OR(MOD(ROW(B392)-1,gamesPerRound)=1,B392="",ISNA(MATCH(B392,OFFSET($B$1,1+($A392-1)*gamesPerRound,0):B391,0))),"","duplicate result")</f>
        <v/>
      </c>
    </row>
    <row r="393" spans="1:8" x14ac:dyDescent="0.2">
      <c r="A393" s="32" t="str">
        <f>Pairings!B393</f>
        <v/>
      </c>
      <c r="B393" s="45"/>
      <c r="C393" s="45"/>
      <c r="D393" s="32" t="str">
        <f ca="1">IF($B393&gt;0,VLOOKUP($B393,OFFSET(Pairings!$C$2,($A393-1)*gamesPerRound,0,gamesPerRound,3),2,FALSE),"")</f>
        <v/>
      </c>
      <c r="E393" s="32" t="str">
        <f ca="1">IF($B393&gt;0,VLOOKUP($B393,OFFSET(Pairings!$C$2,($A393-1)*gamesPerRound,0,gamesPerRound,3),3,FALSE),"")</f>
        <v/>
      </c>
      <c r="F393" s="32" t="str">
        <f t="shared" si="12"/>
        <v/>
      </c>
      <c r="G393" s="32" t="str">
        <f t="shared" si="13"/>
        <v/>
      </c>
      <c r="H393" s="99" t="str">
        <f ca="1">IF(OR(MOD(ROW(B393)-1,gamesPerRound)=1,B393="",ISNA(MATCH(B393,OFFSET($B$1,1+($A393-1)*gamesPerRound,0):B392,0))),"","duplicate result")</f>
        <v/>
      </c>
    </row>
    <row r="394" spans="1:8" x14ac:dyDescent="0.2">
      <c r="A394" s="32" t="str">
        <f>Pairings!B394</f>
        <v/>
      </c>
      <c r="B394" s="45"/>
      <c r="C394" s="45"/>
      <c r="D394" s="32" t="str">
        <f ca="1">IF($B394&gt;0,VLOOKUP($B394,OFFSET(Pairings!$C$2,($A394-1)*gamesPerRound,0,gamesPerRound,3),2,FALSE),"")</f>
        <v/>
      </c>
      <c r="E394" s="32" t="str">
        <f ca="1">IF($B394&gt;0,VLOOKUP($B394,OFFSET(Pairings!$C$2,($A394-1)*gamesPerRound,0,gamesPerRound,3),3,FALSE),"")</f>
        <v/>
      </c>
      <c r="F394" s="32" t="str">
        <f t="shared" si="12"/>
        <v/>
      </c>
      <c r="G394" s="32" t="str">
        <f t="shared" si="13"/>
        <v/>
      </c>
      <c r="H394" s="99" t="str">
        <f ca="1">IF(OR(MOD(ROW(B394)-1,gamesPerRound)=1,B394="",ISNA(MATCH(B394,OFFSET($B$1,1+($A394-1)*gamesPerRound,0):B393,0))),"","duplicate result")</f>
        <v/>
      </c>
    </row>
    <row r="395" spans="1:8" x14ac:dyDescent="0.2">
      <c r="A395" s="32" t="str">
        <f>Pairings!B395</f>
        <v/>
      </c>
      <c r="B395" s="45"/>
      <c r="C395" s="45"/>
      <c r="D395" s="32" t="str">
        <f ca="1">IF($B395&gt;0,VLOOKUP($B395,OFFSET(Pairings!$C$2,($A395-1)*gamesPerRound,0,gamesPerRound,3),2,FALSE),"")</f>
        <v/>
      </c>
      <c r="E395" s="32" t="str">
        <f ca="1">IF($B395&gt;0,VLOOKUP($B395,OFFSET(Pairings!$C$2,($A395-1)*gamesPerRound,0,gamesPerRound,3),3,FALSE),"")</f>
        <v/>
      </c>
      <c r="F395" s="32" t="str">
        <f t="shared" si="12"/>
        <v/>
      </c>
      <c r="G395" s="32" t="str">
        <f t="shared" si="13"/>
        <v/>
      </c>
      <c r="H395" s="99" t="str">
        <f ca="1">IF(OR(MOD(ROW(B395)-1,gamesPerRound)=1,B395="",ISNA(MATCH(B395,OFFSET($B$1,1+($A395-1)*gamesPerRound,0):B394,0))),"","duplicate result")</f>
        <v/>
      </c>
    </row>
    <row r="396" spans="1:8" x14ac:dyDescent="0.2">
      <c r="A396" s="32" t="str">
        <f>Pairings!B396</f>
        <v/>
      </c>
      <c r="B396" s="45"/>
      <c r="C396" s="45"/>
      <c r="D396" s="32" t="str">
        <f ca="1">IF($B396&gt;0,VLOOKUP($B396,OFFSET(Pairings!$C$2,($A396-1)*gamesPerRound,0,gamesPerRound,3),2,FALSE),"")</f>
        <v/>
      </c>
      <c r="E396" s="32" t="str">
        <f ca="1">IF($B396&gt;0,VLOOKUP($B396,OFFSET(Pairings!$C$2,($A396-1)*gamesPerRound,0,gamesPerRound,3),3,FALSE),"")</f>
        <v/>
      </c>
      <c r="F396" s="32" t="str">
        <f t="shared" si="12"/>
        <v/>
      </c>
      <c r="G396" s="32" t="str">
        <f t="shared" si="13"/>
        <v/>
      </c>
      <c r="H396" s="99" t="str">
        <f ca="1">IF(OR(MOD(ROW(B396)-1,gamesPerRound)=1,B396="",ISNA(MATCH(B396,OFFSET($B$1,1+($A396-1)*gamesPerRound,0):B395,0))),"","duplicate result")</f>
        <v/>
      </c>
    </row>
    <row r="397" spans="1:8" x14ac:dyDescent="0.2">
      <c r="A397" s="32" t="str">
        <f>Pairings!B397</f>
        <v/>
      </c>
      <c r="B397" s="45"/>
      <c r="C397" s="45"/>
      <c r="D397" s="32" t="str">
        <f ca="1">IF($B397&gt;0,VLOOKUP($B397,OFFSET(Pairings!$C$2,($A397-1)*gamesPerRound,0,gamesPerRound,3),2,FALSE),"")</f>
        <v/>
      </c>
      <c r="E397" s="32" t="str">
        <f ca="1">IF($B397&gt;0,VLOOKUP($B397,OFFSET(Pairings!$C$2,($A397-1)*gamesPerRound,0,gamesPerRound,3),3,FALSE),"")</f>
        <v/>
      </c>
      <c r="F397" s="32" t="str">
        <f t="shared" si="12"/>
        <v/>
      </c>
      <c r="G397" s="32" t="str">
        <f t="shared" si="13"/>
        <v/>
      </c>
      <c r="H397" s="99" t="str">
        <f ca="1">IF(OR(MOD(ROW(B397)-1,gamesPerRound)=1,B397="",ISNA(MATCH(B397,OFFSET($B$1,1+($A397-1)*gamesPerRound,0):B396,0))),"","duplicate result")</f>
        <v/>
      </c>
    </row>
    <row r="398" spans="1:8" x14ac:dyDescent="0.2">
      <c r="A398" s="32" t="str">
        <f>Pairings!B398</f>
        <v/>
      </c>
      <c r="B398" s="45"/>
      <c r="C398" s="45"/>
      <c r="D398" s="32" t="str">
        <f ca="1">IF($B398&gt;0,VLOOKUP($B398,OFFSET(Pairings!$C$2,($A398-1)*gamesPerRound,0,gamesPerRound,3),2,FALSE),"")</f>
        <v/>
      </c>
      <c r="E398" s="32" t="str">
        <f ca="1">IF($B398&gt;0,VLOOKUP($B398,OFFSET(Pairings!$C$2,($A398-1)*gamesPerRound,0,gamesPerRound,3),3,FALSE),"")</f>
        <v/>
      </c>
      <c r="F398" s="32" t="str">
        <f t="shared" si="12"/>
        <v/>
      </c>
      <c r="G398" s="32" t="str">
        <f t="shared" si="13"/>
        <v/>
      </c>
      <c r="H398" s="99" t="str">
        <f ca="1">IF(OR(MOD(ROW(B398)-1,gamesPerRound)=1,B398="",ISNA(MATCH(B398,OFFSET($B$1,1+($A398-1)*gamesPerRound,0):B397,0))),"","duplicate result")</f>
        <v/>
      </c>
    </row>
    <row r="399" spans="1:8" x14ac:dyDescent="0.2">
      <c r="A399" s="32" t="str">
        <f>Pairings!B399</f>
        <v/>
      </c>
      <c r="B399" s="45"/>
      <c r="C399" s="45"/>
      <c r="D399" s="32" t="str">
        <f ca="1">IF($B399&gt;0,VLOOKUP($B399,OFFSET(Pairings!$C$2,($A399-1)*gamesPerRound,0,gamesPerRound,3),2,FALSE),"")</f>
        <v/>
      </c>
      <c r="E399" s="32" t="str">
        <f ca="1">IF($B399&gt;0,VLOOKUP($B399,OFFSET(Pairings!$C$2,($A399-1)*gamesPerRound,0,gamesPerRound,3),3,FALSE),"")</f>
        <v/>
      </c>
      <c r="F399" s="32" t="str">
        <f t="shared" si="12"/>
        <v/>
      </c>
      <c r="G399" s="32" t="str">
        <f t="shared" si="13"/>
        <v/>
      </c>
      <c r="H399" s="99" t="str">
        <f ca="1">IF(OR(MOD(ROW(B399)-1,gamesPerRound)=1,B399="",ISNA(MATCH(B399,OFFSET($B$1,1+($A399-1)*gamesPerRound,0):B398,0))),"","duplicate result")</f>
        <v/>
      </c>
    </row>
    <row r="400" spans="1:8" x14ac:dyDescent="0.2">
      <c r="A400" s="32" t="str">
        <f>Pairings!B400</f>
        <v/>
      </c>
      <c r="B400" s="45"/>
      <c r="C400" s="45"/>
      <c r="D400" s="32" t="str">
        <f ca="1">IF($B400&gt;0,VLOOKUP($B400,OFFSET(Pairings!$C$2,($A400-1)*gamesPerRound,0,gamesPerRound,3),2,FALSE),"")</f>
        <v/>
      </c>
      <c r="E400" s="32" t="str">
        <f ca="1">IF($B400&gt;0,VLOOKUP($B400,OFFSET(Pairings!$C$2,($A400-1)*gamesPerRound,0,gamesPerRound,3),3,FALSE),"")</f>
        <v/>
      </c>
      <c r="F400" s="32" t="str">
        <f t="shared" si="12"/>
        <v/>
      </c>
      <c r="G400" s="32" t="str">
        <f t="shared" si="13"/>
        <v/>
      </c>
      <c r="H400" s="99" t="str">
        <f ca="1">IF(OR(MOD(ROW(B400)-1,gamesPerRound)=1,B400="",ISNA(MATCH(B400,OFFSET($B$1,1+($A400-1)*gamesPerRound,0):B399,0))),"","duplicate result")</f>
        <v/>
      </c>
    </row>
    <row r="401" spans="1:8" x14ac:dyDescent="0.2">
      <c r="A401" s="32" t="str">
        <f>Pairings!B401</f>
        <v/>
      </c>
      <c r="B401" s="45"/>
      <c r="C401" s="45"/>
      <c r="D401" s="32" t="str">
        <f ca="1">IF($B401&gt;0,VLOOKUP($B401,OFFSET(Pairings!$C$2,($A401-1)*gamesPerRound,0,gamesPerRound,3),2,FALSE),"")</f>
        <v/>
      </c>
      <c r="E401" s="32" t="str">
        <f ca="1">IF($B401&gt;0,VLOOKUP($B401,OFFSET(Pairings!$C$2,($A401-1)*gamesPerRound,0,gamesPerRound,3),3,FALSE),"")</f>
        <v/>
      </c>
      <c r="F401" s="32" t="str">
        <f t="shared" si="12"/>
        <v/>
      </c>
      <c r="G401" s="32" t="str">
        <f t="shared" si="13"/>
        <v/>
      </c>
      <c r="H401" s="99" t="str">
        <f ca="1">IF(OR(MOD(ROW(B401)-1,gamesPerRound)=1,B401="",ISNA(MATCH(B401,OFFSET($B$1,1+($A401-1)*gamesPerRound,0):B400,0))),"","duplicate result")</f>
        <v/>
      </c>
    </row>
    <row r="402" spans="1:8" x14ac:dyDescent="0.2">
      <c r="A402" s="32" t="str">
        <f>Pairings!B402</f>
        <v/>
      </c>
      <c r="B402" s="45"/>
      <c r="C402" s="45"/>
      <c r="D402" s="32" t="str">
        <f ca="1">IF($B402&gt;0,VLOOKUP($B402,OFFSET(Pairings!$C$2,($A402-1)*gamesPerRound,0,gamesPerRound,3),2,FALSE),"")</f>
        <v/>
      </c>
      <c r="E402" s="32" t="str">
        <f ca="1">IF($B402&gt;0,VLOOKUP($B402,OFFSET(Pairings!$C$2,($A402-1)*gamesPerRound,0,gamesPerRound,3),3,FALSE),"")</f>
        <v/>
      </c>
      <c r="F402" s="32" t="str">
        <f t="shared" si="12"/>
        <v/>
      </c>
      <c r="G402" s="32" t="str">
        <f t="shared" si="13"/>
        <v/>
      </c>
      <c r="H402" s="99" t="str">
        <f ca="1">IF(OR(MOD(ROW(B402)-1,gamesPerRound)=1,B402="",ISNA(MATCH(B402,OFFSET($B$1,1+($A402-1)*gamesPerRound,0):B401,0))),"","duplicate result")</f>
        <v/>
      </c>
    </row>
    <row r="403" spans="1:8" x14ac:dyDescent="0.2">
      <c r="A403" s="32" t="str">
        <f>Pairings!B403</f>
        <v/>
      </c>
      <c r="B403" s="45"/>
      <c r="C403" s="45"/>
      <c r="D403" s="32" t="str">
        <f ca="1">IF($B403&gt;0,VLOOKUP($B403,OFFSET(Pairings!$C$2,($A403-1)*gamesPerRound,0,gamesPerRound,3),2,FALSE),"")</f>
        <v/>
      </c>
      <c r="E403" s="32" t="str">
        <f ca="1">IF($B403&gt;0,VLOOKUP($B403,OFFSET(Pairings!$C$2,($A403-1)*gamesPerRound,0,gamesPerRound,3),3,FALSE),"")</f>
        <v/>
      </c>
      <c r="F403" s="32" t="str">
        <f t="shared" si="12"/>
        <v/>
      </c>
      <c r="G403" s="32" t="str">
        <f t="shared" si="13"/>
        <v/>
      </c>
      <c r="H403" s="99" t="str">
        <f ca="1">IF(OR(MOD(ROW(B403)-1,gamesPerRound)=1,B403="",ISNA(MATCH(B403,OFFSET($B$1,1+($A403-1)*gamesPerRound,0):B402,0))),"","duplicate result")</f>
        <v/>
      </c>
    </row>
    <row r="404" spans="1:8" x14ac:dyDescent="0.2">
      <c r="A404" s="32" t="str">
        <f>Pairings!B404</f>
        <v/>
      </c>
      <c r="B404" s="45"/>
      <c r="C404" s="45"/>
      <c r="D404" s="32" t="str">
        <f ca="1">IF($B404&gt;0,VLOOKUP($B404,OFFSET(Pairings!$C$2,($A404-1)*gamesPerRound,0,gamesPerRound,3),2,FALSE),"")</f>
        <v/>
      </c>
      <c r="E404" s="32" t="str">
        <f ca="1">IF($B404&gt;0,VLOOKUP($B404,OFFSET(Pairings!$C$2,($A404-1)*gamesPerRound,0,gamesPerRound,3),3,FALSE),"")</f>
        <v/>
      </c>
      <c r="F404" s="32" t="str">
        <f t="shared" si="12"/>
        <v/>
      </c>
      <c r="G404" s="32" t="str">
        <f t="shared" si="13"/>
        <v/>
      </c>
      <c r="H404" s="99" t="str">
        <f ca="1">IF(OR(MOD(ROW(B404)-1,gamesPerRound)=1,B404="",ISNA(MATCH(B404,OFFSET($B$1,1+($A404-1)*gamesPerRound,0):B403,0))),"","duplicate result")</f>
        <v/>
      </c>
    </row>
    <row r="405" spans="1:8" x14ac:dyDescent="0.2">
      <c r="A405" s="32" t="str">
        <f>Pairings!B405</f>
        <v/>
      </c>
      <c r="B405" s="45"/>
      <c r="C405" s="45"/>
      <c r="D405" s="32" t="str">
        <f ca="1">IF($B405&gt;0,VLOOKUP($B405,OFFSET(Pairings!$C$2,($A405-1)*gamesPerRound,0,gamesPerRound,3),2,FALSE),"")</f>
        <v/>
      </c>
      <c r="E405" s="32" t="str">
        <f ca="1">IF($B405&gt;0,VLOOKUP($B405,OFFSET(Pairings!$C$2,($A405-1)*gamesPerRound,0,gamesPerRound,3),3,FALSE),"")</f>
        <v/>
      </c>
      <c r="F405" s="32" t="str">
        <f t="shared" si="12"/>
        <v/>
      </c>
      <c r="G405" s="32" t="str">
        <f t="shared" si="13"/>
        <v/>
      </c>
      <c r="H405" s="99" t="str">
        <f ca="1">IF(OR(MOD(ROW(B405)-1,gamesPerRound)=1,B405="",ISNA(MATCH(B405,OFFSET($B$1,1+($A405-1)*gamesPerRound,0):B404,0))),"","duplicate result")</f>
        <v/>
      </c>
    </row>
    <row r="406" spans="1:8" x14ac:dyDescent="0.2">
      <c r="A406" s="32" t="str">
        <f>Pairings!B406</f>
        <v/>
      </c>
      <c r="B406" s="45"/>
      <c r="C406" s="45"/>
      <c r="D406" s="32" t="str">
        <f ca="1">IF($B406&gt;0,VLOOKUP($B406,OFFSET(Pairings!$C$2,($A406-1)*gamesPerRound,0,gamesPerRound,3),2,FALSE),"")</f>
        <v/>
      </c>
      <c r="E406" s="32" t="str">
        <f ca="1">IF($B406&gt;0,VLOOKUP($B406,OFFSET(Pairings!$C$2,($A406-1)*gamesPerRound,0,gamesPerRound,3),3,FALSE),"")</f>
        <v/>
      </c>
      <c r="F406" s="32" t="str">
        <f t="shared" si="12"/>
        <v/>
      </c>
      <c r="G406" s="32" t="str">
        <f t="shared" si="13"/>
        <v/>
      </c>
      <c r="H406" s="99" t="str">
        <f ca="1">IF(OR(MOD(ROW(B406)-1,gamesPerRound)=1,B406="",ISNA(MATCH(B406,OFFSET($B$1,1+($A406-1)*gamesPerRound,0):B405,0))),"","duplicate result")</f>
        <v/>
      </c>
    </row>
    <row r="407" spans="1:8" x14ac:dyDescent="0.2">
      <c r="A407" s="32" t="str">
        <f>Pairings!B407</f>
        <v/>
      </c>
      <c r="B407" s="45"/>
      <c r="C407" s="45"/>
      <c r="D407" s="32" t="str">
        <f ca="1">IF($B407&gt;0,VLOOKUP($B407,OFFSET(Pairings!$C$2,($A407-1)*gamesPerRound,0,gamesPerRound,3),2,FALSE),"")</f>
        <v/>
      </c>
      <c r="E407" s="32" t="str">
        <f ca="1">IF($B407&gt;0,VLOOKUP($B407,OFFSET(Pairings!$C$2,($A407-1)*gamesPerRound,0,gamesPerRound,3),3,FALSE),"")</f>
        <v/>
      </c>
      <c r="F407" s="32" t="str">
        <f t="shared" si="12"/>
        <v/>
      </c>
      <c r="G407" s="32" t="str">
        <f t="shared" si="13"/>
        <v/>
      </c>
      <c r="H407" s="99" t="str">
        <f ca="1">IF(OR(MOD(ROW(B407)-1,gamesPerRound)=1,B407="",ISNA(MATCH(B407,OFFSET($B$1,1+($A407-1)*gamesPerRound,0):B406,0))),"","duplicate result")</f>
        <v/>
      </c>
    </row>
    <row r="408" spans="1:8" x14ac:dyDescent="0.2">
      <c r="A408" s="32" t="str">
        <f>Pairings!B408</f>
        <v/>
      </c>
      <c r="B408" s="45"/>
      <c r="C408" s="45"/>
      <c r="D408" s="32" t="str">
        <f ca="1">IF($B408&gt;0,VLOOKUP($B408,OFFSET(Pairings!$C$2,($A408-1)*gamesPerRound,0,gamesPerRound,3),2,FALSE),"")</f>
        <v/>
      </c>
      <c r="E408" s="32" t="str">
        <f ca="1">IF($B408&gt;0,VLOOKUP($B408,OFFSET(Pairings!$C$2,($A408-1)*gamesPerRound,0,gamesPerRound,3),3,FALSE),"")</f>
        <v/>
      </c>
      <c r="F408" s="32" t="str">
        <f t="shared" si="12"/>
        <v/>
      </c>
      <c r="G408" s="32" t="str">
        <f t="shared" si="13"/>
        <v/>
      </c>
      <c r="H408" s="99" t="str">
        <f ca="1">IF(OR(MOD(ROW(B408)-1,gamesPerRound)=1,B408="",ISNA(MATCH(B408,OFFSET($B$1,1+($A408-1)*gamesPerRound,0):B407,0))),"","duplicate result")</f>
        <v/>
      </c>
    </row>
    <row r="409" spans="1:8" x14ac:dyDescent="0.2">
      <c r="A409" s="32" t="str">
        <f>Pairings!B409</f>
        <v/>
      </c>
      <c r="B409" s="45"/>
      <c r="C409" s="45"/>
      <c r="D409" s="32" t="str">
        <f ca="1">IF($B409&gt;0,VLOOKUP($B409,OFFSET(Pairings!$C$2,($A409-1)*gamesPerRound,0,gamesPerRound,3),2,FALSE),"")</f>
        <v/>
      </c>
      <c r="E409" s="32" t="str">
        <f ca="1">IF($B409&gt;0,VLOOKUP($B409,OFFSET(Pairings!$C$2,($A409-1)*gamesPerRound,0,gamesPerRound,3),3,FALSE),"")</f>
        <v/>
      </c>
      <c r="F409" s="32" t="str">
        <f t="shared" si="12"/>
        <v/>
      </c>
      <c r="G409" s="32" t="str">
        <f t="shared" si="13"/>
        <v/>
      </c>
      <c r="H409" s="99" t="str">
        <f ca="1">IF(OR(MOD(ROW(B409)-1,gamesPerRound)=1,B409="",ISNA(MATCH(B409,OFFSET($B$1,1+($A409-1)*gamesPerRound,0):B408,0))),"","duplicate result")</f>
        <v/>
      </c>
    </row>
    <row r="410" spans="1:8" x14ac:dyDescent="0.2">
      <c r="A410" s="32" t="str">
        <f>Pairings!B410</f>
        <v/>
      </c>
      <c r="B410" s="45"/>
      <c r="C410" s="45"/>
      <c r="D410" s="32" t="str">
        <f ca="1">IF($B410&gt;0,VLOOKUP($B410,OFFSET(Pairings!$C$2,($A410-1)*gamesPerRound,0,gamesPerRound,3),2,FALSE),"")</f>
        <v/>
      </c>
      <c r="E410" s="32" t="str">
        <f ca="1">IF($B410&gt;0,VLOOKUP($B410,OFFSET(Pairings!$C$2,($A410-1)*gamesPerRound,0,gamesPerRound,3),3,FALSE),"")</f>
        <v/>
      </c>
      <c r="F410" s="32" t="str">
        <f t="shared" si="12"/>
        <v/>
      </c>
      <c r="G410" s="32" t="str">
        <f t="shared" si="13"/>
        <v/>
      </c>
      <c r="H410" s="99" t="str">
        <f ca="1">IF(OR(MOD(ROW(B410)-1,gamesPerRound)=1,B410="",ISNA(MATCH(B410,OFFSET($B$1,1+($A410-1)*gamesPerRound,0):B409,0))),"","duplicate result")</f>
        <v/>
      </c>
    </row>
    <row r="411" spans="1:8" x14ac:dyDescent="0.2">
      <c r="A411" s="32" t="str">
        <f>Pairings!B411</f>
        <v/>
      </c>
      <c r="B411" s="45"/>
      <c r="C411" s="45"/>
      <c r="D411" s="32" t="str">
        <f ca="1">IF($B411&gt;0,VLOOKUP($B411,OFFSET(Pairings!$C$2,($A411-1)*gamesPerRound,0,gamesPerRound,3),2,FALSE),"")</f>
        <v/>
      </c>
      <c r="E411" s="32" t="str">
        <f ca="1">IF($B411&gt;0,VLOOKUP($B411,OFFSET(Pairings!$C$2,($A411-1)*gamesPerRound,0,gamesPerRound,3),3,FALSE),"")</f>
        <v/>
      </c>
      <c r="F411" s="32" t="str">
        <f t="shared" si="12"/>
        <v/>
      </c>
      <c r="G411" s="32" t="str">
        <f t="shared" si="13"/>
        <v/>
      </c>
      <c r="H411" s="99" t="str">
        <f ca="1">IF(OR(MOD(ROW(B411)-1,gamesPerRound)=1,B411="",ISNA(MATCH(B411,OFFSET($B$1,1+($A411-1)*gamesPerRound,0):B410,0))),"","duplicate result")</f>
        <v/>
      </c>
    </row>
    <row r="412" spans="1:8" x14ac:dyDescent="0.2">
      <c r="A412" s="32" t="str">
        <f>Pairings!B412</f>
        <v/>
      </c>
      <c r="B412" s="45"/>
      <c r="C412" s="45"/>
      <c r="D412" s="32" t="str">
        <f ca="1">IF($B412&gt;0,VLOOKUP($B412,OFFSET(Pairings!$C$2,($A412-1)*gamesPerRound,0,gamesPerRound,3),2,FALSE),"")</f>
        <v/>
      </c>
      <c r="E412" s="32" t="str">
        <f ca="1">IF($B412&gt;0,VLOOKUP($B412,OFFSET(Pairings!$C$2,($A412-1)*gamesPerRound,0,gamesPerRound,3),3,FALSE),"")</f>
        <v/>
      </c>
      <c r="F412" s="32" t="str">
        <f t="shared" si="12"/>
        <v/>
      </c>
      <c r="G412" s="32" t="str">
        <f t="shared" si="13"/>
        <v/>
      </c>
      <c r="H412" s="99" t="str">
        <f ca="1">IF(OR(MOD(ROW(B412)-1,gamesPerRound)=1,B412="",ISNA(MATCH(B412,OFFSET($B$1,1+($A412-1)*gamesPerRound,0):B411,0))),"","duplicate result")</f>
        <v/>
      </c>
    </row>
    <row r="413" spans="1:8" x14ac:dyDescent="0.2">
      <c r="A413" s="32" t="str">
        <f>Pairings!B413</f>
        <v/>
      </c>
      <c r="B413" s="45"/>
      <c r="C413" s="45"/>
      <c r="D413" s="32" t="str">
        <f ca="1">IF($B413&gt;0,VLOOKUP($B413,OFFSET(Pairings!$C$2,($A413-1)*gamesPerRound,0,gamesPerRound,3),2,FALSE),"")</f>
        <v/>
      </c>
      <c r="E413" s="32" t="str">
        <f ca="1">IF($B413&gt;0,VLOOKUP($B413,OFFSET(Pairings!$C$2,($A413-1)*gamesPerRound,0,gamesPerRound,3),3,FALSE),"")</f>
        <v/>
      </c>
      <c r="F413" s="32" t="str">
        <f t="shared" si="12"/>
        <v/>
      </c>
      <c r="G413" s="32" t="str">
        <f t="shared" si="13"/>
        <v/>
      </c>
      <c r="H413" s="99" t="str">
        <f ca="1">IF(OR(MOD(ROW(B413)-1,gamesPerRound)=1,B413="",ISNA(MATCH(B413,OFFSET($B$1,1+($A413-1)*gamesPerRound,0):B412,0))),"","duplicate result")</f>
        <v/>
      </c>
    </row>
    <row r="414" spans="1:8" x14ac:dyDescent="0.2">
      <c r="A414" s="32" t="str">
        <f>Pairings!B414</f>
        <v/>
      </c>
      <c r="B414" s="45"/>
      <c r="C414" s="45"/>
      <c r="D414" s="32" t="str">
        <f ca="1">IF($B414&gt;0,VLOOKUP($B414,OFFSET(Pairings!$C$2,($A414-1)*gamesPerRound,0,gamesPerRound,3),2,FALSE),"")</f>
        <v/>
      </c>
      <c r="E414" s="32" t="str">
        <f ca="1">IF($B414&gt;0,VLOOKUP($B414,OFFSET(Pairings!$C$2,($A414-1)*gamesPerRound,0,gamesPerRound,3),3,FALSE),"")</f>
        <v/>
      </c>
      <c r="F414" s="32" t="str">
        <f t="shared" si="12"/>
        <v/>
      </c>
      <c r="G414" s="32" t="str">
        <f t="shared" si="13"/>
        <v/>
      </c>
      <c r="H414" s="99" t="str">
        <f ca="1">IF(OR(MOD(ROW(B414)-1,gamesPerRound)=1,B414="",ISNA(MATCH(B414,OFFSET($B$1,1+($A414-1)*gamesPerRound,0):B413,0))),"","duplicate result")</f>
        <v/>
      </c>
    </row>
    <row r="415" spans="1:8" x14ac:dyDescent="0.2">
      <c r="A415" s="32" t="str">
        <f>Pairings!B415</f>
        <v/>
      </c>
      <c r="B415" s="45"/>
      <c r="C415" s="45"/>
      <c r="D415" s="32" t="str">
        <f ca="1">IF($B415&gt;0,VLOOKUP($B415,OFFSET(Pairings!$C$2,($A415-1)*gamesPerRound,0,gamesPerRound,3),2,FALSE),"")</f>
        <v/>
      </c>
      <c r="E415" s="32" t="str">
        <f ca="1">IF($B415&gt;0,VLOOKUP($B415,OFFSET(Pairings!$C$2,($A415-1)*gamesPerRound,0,gamesPerRound,3),3,FALSE),"")</f>
        <v/>
      </c>
      <c r="F415" s="32" t="str">
        <f t="shared" si="12"/>
        <v/>
      </c>
      <c r="G415" s="32" t="str">
        <f t="shared" si="13"/>
        <v/>
      </c>
      <c r="H415" s="99" t="str">
        <f ca="1">IF(OR(MOD(ROW(B415)-1,gamesPerRound)=1,B415="",ISNA(MATCH(B415,OFFSET($B$1,1+($A415-1)*gamesPerRound,0):B414,0))),"","duplicate result")</f>
        <v/>
      </c>
    </row>
    <row r="416" spans="1:8" x14ac:dyDescent="0.2">
      <c r="A416" s="32" t="str">
        <f>Pairings!B416</f>
        <v/>
      </c>
      <c r="B416" s="45"/>
      <c r="C416" s="45"/>
      <c r="D416" s="32" t="str">
        <f ca="1">IF($B416&gt;0,VLOOKUP($B416,OFFSET(Pairings!$C$2,($A416-1)*gamesPerRound,0,gamesPerRound,3),2,FALSE),"")</f>
        <v/>
      </c>
      <c r="E416" s="32" t="str">
        <f ca="1">IF($B416&gt;0,VLOOKUP($B416,OFFSET(Pairings!$C$2,($A416-1)*gamesPerRound,0,gamesPerRound,3),3,FALSE),"")</f>
        <v/>
      </c>
      <c r="F416" s="32" t="str">
        <f t="shared" si="12"/>
        <v/>
      </c>
      <c r="G416" s="32" t="str">
        <f t="shared" si="13"/>
        <v/>
      </c>
      <c r="H416" s="99" t="str">
        <f ca="1">IF(OR(MOD(ROW(B416)-1,gamesPerRound)=1,B416="",ISNA(MATCH(B416,OFFSET($B$1,1+($A416-1)*gamesPerRound,0):B415,0))),"","duplicate result")</f>
        <v/>
      </c>
    </row>
    <row r="417" spans="1:8" x14ac:dyDescent="0.2">
      <c r="A417" s="32" t="str">
        <f>Pairings!B417</f>
        <v/>
      </c>
      <c r="B417" s="45"/>
      <c r="C417" s="45"/>
      <c r="D417" s="32" t="str">
        <f ca="1">IF($B417&gt;0,VLOOKUP($B417,OFFSET(Pairings!$C$2,($A417-1)*gamesPerRound,0,gamesPerRound,3),2,FALSE),"")</f>
        <v/>
      </c>
      <c r="E417" s="32" t="str">
        <f ca="1">IF($B417&gt;0,VLOOKUP($B417,OFFSET(Pairings!$C$2,($A417-1)*gamesPerRound,0,gamesPerRound,3),3,FALSE),"")</f>
        <v/>
      </c>
      <c r="F417" s="32" t="str">
        <f t="shared" si="12"/>
        <v/>
      </c>
      <c r="G417" s="32" t="str">
        <f t="shared" si="13"/>
        <v/>
      </c>
      <c r="H417" s="99" t="str">
        <f ca="1">IF(OR(MOD(ROW(B417)-1,gamesPerRound)=1,B417="",ISNA(MATCH(B417,OFFSET($B$1,1+($A417-1)*gamesPerRound,0):B416,0))),"","duplicate result")</f>
        <v/>
      </c>
    </row>
    <row r="418" spans="1:8" x14ac:dyDescent="0.2">
      <c r="A418" s="32" t="str">
        <f>Pairings!B418</f>
        <v/>
      </c>
      <c r="B418" s="45"/>
      <c r="C418" s="45"/>
      <c r="D418" s="32" t="str">
        <f ca="1">IF($B418&gt;0,VLOOKUP($B418,OFFSET(Pairings!$C$2,($A418-1)*gamesPerRound,0,gamesPerRound,3),2,FALSE),"")</f>
        <v/>
      </c>
      <c r="E418" s="32" t="str">
        <f ca="1">IF($B418&gt;0,VLOOKUP($B418,OFFSET(Pairings!$C$2,($A418-1)*gamesPerRound,0,gamesPerRound,3),3,FALSE),"")</f>
        <v/>
      </c>
      <c r="F418" s="32" t="str">
        <f t="shared" si="12"/>
        <v/>
      </c>
      <c r="G418" s="32" t="str">
        <f t="shared" si="13"/>
        <v/>
      </c>
      <c r="H418" s="99" t="str">
        <f ca="1">IF(OR(MOD(ROW(B418)-1,gamesPerRound)=1,B418="",ISNA(MATCH(B418,OFFSET($B$1,1+($A418-1)*gamesPerRound,0):B417,0))),"","duplicate result")</f>
        <v/>
      </c>
    </row>
    <row r="419" spans="1:8" x14ac:dyDescent="0.2">
      <c r="A419" s="32" t="str">
        <f>Pairings!B419</f>
        <v/>
      </c>
      <c r="B419" s="45"/>
      <c r="C419" s="45"/>
      <c r="D419" s="32" t="str">
        <f ca="1">IF($B419&gt;0,VLOOKUP($B419,OFFSET(Pairings!$C$2,($A419-1)*gamesPerRound,0,gamesPerRound,3),2,FALSE),"")</f>
        <v/>
      </c>
      <c r="E419" s="32" t="str">
        <f ca="1">IF($B419&gt;0,VLOOKUP($B419,OFFSET(Pairings!$C$2,($A419-1)*gamesPerRound,0,gamesPerRound,3),3,FALSE),"")</f>
        <v/>
      </c>
      <c r="F419" s="32" t="str">
        <f t="shared" si="12"/>
        <v/>
      </c>
      <c r="G419" s="32" t="str">
        <f t="shared" si="13"/>
        <v/>
      </c>
      <c r="H419" s="99" t="str">
        <f ca="1">IF(OR(MOD(ROW(B419)-1,gamesPerRound)=1,B419="",ISNA(MATCH(B419,OFFSET($B$1,1+($A419-1)*gamesPerRound,0):B418,0))),"","duplicate result")</f>
        <v/>
      </c>
    </row>
    <row r="420" spans="1:8" x14ac:dyDescent="0.2">
      <c r="A420" s="32" t="str">
        <f>Pairings!B420</f>
        <v/>
      </c>
      <c r="B420" s="45"/>
      <c r="C420" s="45"/>
      <c r="D420" s="32" t="str">
        <f ca="1">IF($B420&gt;0,VLOOKUP($B420,OFFSET(Pairings!$C$2,($A420-1)*gamesPerRound,0,gamesPerRound,3),2,FALSE),"")</f>
        <v/>
      </c>
      <c r="E420" s="32" t="str">
        <f ca="1">IF($B420&gt;0,VLOOKUP($B420,OFFSET(Pairings!$C$2,($A420-1)*gamesPerRound,0,gamesPerRound,3),3,FALSE),"")</f>
        <v/>
      </c>
      <c r="F420" s="32" t="str">
        <f t="shared" si="12"/>
        <v/>
      </c>
      <c r="G420" s="32" t="str">
        <f t="shared" si="13"/>
        <v/>
      </c>
      <c r="H420" s="99" t="str">
        <f ca="1">IF(OR(MOD(ROW(B420)-1,gamesPerRound)=1,B420="",ISNA(MATCH(B420,OFFSET($B$1,1+($A420-1)*gamesPerRound,0):B419,0))),"","duplicate result")</f>
        <v/>
      </c>
    </row>
    <row r="421" spans="1:8" x14ac:dyDescent="0.2">
      <c r="A421" s="32" t="str">
        <f>Pairings!B421</f>
        <v/>
      </c>
      <c r="B421" s="45"/>
      <c r="C421" s="45"/>
      <c r="D421" s="32" t="str">
        <f ca="1">IF($B421&gt;0,VLOOKUP($B421,OFFSET(Pairings!$C$2,($A421-1)*gamesPerRound,0,gamesPerRound,3),2,FALSE),"")</f>
        <v/>
      </c>
      <c r="E421" s="32" t="str">
        <f ca="1">IF($B421&gt;0,VLOOKUP($B421,OFFSET(Pairings!$C$2,($A421-1)*gamesPerRound,0,gamesPerRound,3),3,FALSE),"")</f>
        <v/>
      </c>
      <c r="F421" s="32" t="str">
        <f t="shared" si="12"/>
        <v/>
      </c>
      <c r="G421" s="32" t="str">
        <f t="shared" si="13"/>
        <v/>
      </c>
      <c r="H421" s="99" t="str">
        <f ca="1">IF(OR(MOD(ROW(B421)-1,gamesPerRound)=1,B421="",ISNA(MATCH(B421,OFFSET($B$1,1+($A421-1)*gamesPerRound,0):B420,0))),"","duplicate result")</f>
        <v/>
      </c>
    </row>
    <row r="422" spans="1:8" x14ac:dyDescent="0.2">
      <c r="A422" s="32" t="str">
        <f>Pairings!B422</f>
        <v/>
      </c>
      <c r="B422" s="45"/>
      <c r="C422" s="45"/>
      <c r="D422" s="32" t="str">
        <f ca="1">IF($B422&gt;0,VLOOKUP($B422,OFFSET(Pairings!$C$2,($A422-1)*gamesPerRound,0,gamesPerRound,3),2,FALSE),"")</f>
        <v/>
      </c>
      <c r="E422" s="32" t="str">
        <f ca="1">IF($B422&gt;0,VLOOKUP($B422,OFFSET(Pairings!$C$2,($A422-1)*gamesPerRound,0,gamesPerRound,3),3,FALSE),"")</f>
        <v/>
      </c>
      <c r="F422" s="32" t="str">
        <f t="shared" si="12"/>
        <v/>
      </c>
      <c r="G422" s="32" t="str">
        <f t="shared" si="13"/>
        <v/>
      </c>
      <c r="H422" s="99" t="str">
        <f ca="1">IF(OR(MOD(ROW(B422)-1,gamesPerRound)=1,B422="",ISNA(MATCH(B422,OFFSET($B$1,1+($A422-1)*gamesPerRound,0):B421,0))),"","duplicate result")</f>
        <v/>
      </c>
    </row>
    <row r="423" spans="1:8" x14ac:dyDescent="0.2">
      <c r="A423" s="32" t="str">
        <f>Pairings!B423</f>
        <v/>
      </c>
      <c r="B423" s="45"/>
      <c r="C423" s="45"/>
      <c r="D423" s="32" t="str">
        <f ca="1">IF($B423&gt;0,VLOOKUP($B423,OFFSET(Pairings!$C$2,($A423-1)*gamesPerRound,0,gamesPerRound,3),2,FALSE),"")</f>
        <v/>
      </c>
      <c r="E423" s="32" t="str">
        <f ca="1">IF($B423&gt;0,VLOOKUP($B423,OFFSET(Pairings!$C$2,($A423-1)*gamesPerRound,0,gamesPerRound,3),3,FALSE),"")</f>
        <v/>
      </c>
      <c r="F423" s="32" t="str">
        <f t="shared" si="12"/>
        <v/>
      </c>
      <c r="G423" s="32" t="str">
        <f t="shared" si="13"/>
        <v/>
      </c>
      <c r="H423" s="99" t="str">
        <f ca="1">IF(OR(MOD(ROW(B423)-1,gamesPerRound)=1,B423="",ISNA(MATCH(B423,OFFSET($B$1,1+($A423-1)*gamesPerRound,0):B422,0))),"","duplicate result")</f>
        <v/>
      </c>
    </row>
    <row r="424" spans="1:8" x14ac:dyDescent="0.2">
      <c r="A424" s="32" t="str">
        <f>Pairings!B424</f>
        <v/>
      </c>
      <c r="B424" s="45"/>
      <c r="C424" s="45"/>
      <c r="D424" s="32" t="str">
        <f ca="1">IF($B424&gt;0,VLOOKUP($B424,OFFSET(Pairings!$C$2,($A424-1)*gamesPerRound,0,gamesPerRound,3),2,FALSE),"")</f>
        <v/>
      </c>
      <c r="E424" s="32" t="str">
        <f ca="1">IF($B424&gt;0,VLOOKUP($B424,OFFSET(Pairings!$C$2,($A424-1)*gamesPerRound,0,gamesPerRound,3),3,FALSE),"")</f>
        <v/>
      </c>
      <c r="F424" s="32" t="str">
        <f t="shared" si="12"/>
        <v/>
      </c>
      <c r="G424" s="32" t="str">
        <f t="shared" si="13"/>
        <v/>
      </c>
      <c r="H424" s="99" t="str">
        <f ca="1">IF(OR(MOD(ROW(B424)-1,gamesPerRound)=1,B424="",ISNA(MATCH(B424,OFFSET($B$1,1+($A424-1)*gamesPerRound,0):B423,0))),"","duplicate result")</f>
        <v/>
      </c>
    </row>
    <row r="425" spans="1:8" x14ac:dyDescent="0.2">
      <c r="A425" s="32" t="str">
        <f>Pairings!B425</f>
        <v/>
      </c>
      <c r="B425" s="45"/>
      <c r="C425" s="45"/>
      <c r="D425" s="32" t="str">
        <f ca="1">IF($B425&gt;0,VLOOKUP($B425,OFFSET(Pairings!$C$2,($A425-1)*gamesPerRound,0,gamesPerRound,3),2,FALSE),"")</f>
        <v/>
      </c>
      <c r="E425" s="32" t="str">
        <f ca="1">IF($B425&gt;0,VLOOKUP($B425,OFFSET(Pairings!$C$2,($A425-1)*gamesPerRound,0,gamesPerRound,3),3,FALSE),"")</f>
        <v/>
      </c>
      <c r="F425" s="32" t="str">
        <f t="shared" si="12"/>
        <v/>
      </c>
      <c r="G425" s="32" t="str">
        <f t="shared" si="13"/>
        <v/>
      </c>
      <c r="H425" s="99" t="str">
        <f ca="1">IF(OR(MOD(ROW(B425)-1,gamesPerRound)=1,B425="",ISNA(MATCH(B425,OFFSET($B$1,1+($A425-1)*gamesPerRound,0):B424,0))),"","duplicate result")</f>
        <v/>
      </c>
    </row>
    <row r="426" spans="1:8" x14ac:dyDescent="0.2">
      <c r="A426" s="32" t="str">
        <f>Pairings!B426</f>
        <v/>
      </c>
      <c r="B426" s="45"/>
      <c r="C426" s="45"/>
      <c r="D426" s="32" t="str">
        <f ca="1">IF($B426&gt;0,VLOOKUP($B426,OFFSET(Pairings!$C$2,($A426-1)*gamesPerRound,0,gamesPerRound,3),2,FALSE),"")</f>
        <v/>
      </c>
      <c r="E426" s="32" t="str">
        <f ca="1">IF($B426&gt;0,VLOOKUP($B426,OFFSET(Pairings!$C$2,($A426-1)*gamesPerRound,0,gamesPerRound,3),3,FALSE),"")</f>
        <v/>
      </c>
      <c r="F426" s="32" t="str">
        <f t="shared" si="12"/>
        <v/>
      </c>
      <c r="G426" s="32" t="str">
        <f t="shared" si="13"/>
        <v/>
      </c>
      <c r="H426" s="99" t="str">
        <f ca="1">IF(OR(MOD(ROW(B426)-1,gamesPerRound)=1,B426="",ISNA(MATCH(B426,OFFSET($B$1,1+($A426-1)*gamesPerRound,0):B425,0))),"","duplicate result")</f>
        <v/>
      </c>
    </row>
    <row r="427" spans="1:8" x14ac:dyDescent="0.2">
      <c r="A427" s="32" t="str">
        <f>Pairings!B427</f>
        <v/>
      </c>
      <c r="B427" s="45"/>
      <c r="C427" s="45"/>
      <c r="D427" s="32" t="str">
        <f ca="1">IF($B427&gt;0,VLOOKUP($B427,OFFSET(Pairings!$C$2,($A427-1)*gamesPerRound,0,gamesPerRound,3),2,FALSE),"")</f>
        <v/>
      </c>
      <c r="E427" s="32" t="str">
        <f ca="1">IF($B427&gt;0,VLOOKUP($B427,OFFSET(Pairings!$C$2,($A427-1)*gamesPerRound,0,gamesPerRound,3),3,FALSE),"")</f>
        <v/>
      </c>
      <c r="F427" s="32" t="str">
        <f t="shared" si="12"/>
        <v/>
      </c>
      <c r="G427" s="32" t="str">
        <f t="shared" si="13"/>
        <v/>
      </c>
      <c r="H427" s="99" t="str">
        <f ca="1">IF(OR(MOD(ROW(B427)-1,gamesPerRound)=1,B427="",ISNA(MATCH(B427,OFFSET($B$1,1+($A427-1)*gamesPerRound,0):B426,0))),"","duplicate result")</f>
        <v/>
      </c>
    </row>
    <row r="428" spans="1:8" x14ac:dyDescent="0.2">
      <c r="A428" s="32" t="str">
        <f>Pairings!B428</f>
        <v/>
      </c>
      <c r="B428" s="45"/>
      <c r="C428" s="45"/>
      <c r="D428" s="32" t="str">
        <f ca="1">IF($B428&gt;0,VLOOKUP($B428,OFFSET(Pairings!$C$2,($A428-1)*gamesPerRound,0,gamesPerRound,3),2,FALSE),"")</f>
        <v/>
      </c>
      <c r="E428" s="32" t="str">
        <f ca="1">IF($B428&gt;0,VLOOKUP($B428,OFFSET(Pairings!$C$2,($A428-1)*gamesPerRound,0,gamesPerRound,3),3,FALSE),"")</f>
        <v/>
      </c>
      <c r="F428" s="32" t="str">
        <f t="shared" si="12"/>
        <v/>
      </c>
      <c r="G428" s="32" t="str">
        <f t="shared" si="13"/>
        <v/>
      </c>
      <c r="H428" s="99" t="str">
        <f ca="1">IF(OR(MOD(ROW(B428)-1,gamesPerRound)=1,B428="",ISNA(MATCH(B428,OFFSET($B$1,1+($A428-1)*gamesPerRound,0):B427,0))),"","duplicate result")</f>
        <v/>
      </c>
    </row>
    <row r="429" spans="1:8" x14ac:dyDescent="0.2">
      <c r="A429" s="32" t="str">
        <f>Pairings!B429</f>
        <v/>
      </c>
      <c r="B429" s="45"/>
      <c r="C429" s="45"/>
      <c r="D429" s="32" t="str">
        <f ca="1">IF($B429&gt;0,VLOOKUP($B429,OFFSET(Pairings!$C$2,($A429-1)*gamesPerRound,0,gamesPerRound,3),2,FALSE),"")</f>
        <v/>
      </c>
      <c r="E429" s="32" t="str">
        <f ca="1">IF($B429&gt;0,VLOOKUP($B429,OFFSET(Pairings!$C$2,($A429-1)*gamesPerRound,0,gamesPerRound,3),3,FALSE),"")</f>
        <v/>
      </c>
      <c r="F429" s="32" t="str">
        <f t="shared" si="12"/>
        <v/>
      </c>
      <c r="G429" s="32" t="str">
        <f t="shared" si="13"/>
        <v/>
      </c>
      <c r="H429" s="99" t="str">
        <f ca="1">IF(OR(MOD(ROW(B429)-1,gamesPerRound)=1,B429="",ISNA(MATCH(B429,OFFSET($B$1,1+($A429-1)*gamesPerRound,0):B428,0))),"","duplicate result")</f>
        <v/>
      </c>
    </row>
    <row r="430" spans="1:8" x14ac:dyDescent="0.2">
      <c r="A430" s="32" t="str">
        <f>Pairings!B430</f>
        <v/>
      </c>
      <c r="B430" s="45"/>
      <c r="C430" s="45"/>
      <c r="D430" s="32" t="str">
        <f ca="1">IF($B430&gt;0,VLOOKUP($B430,OFFSET(Pairings!$C$2,($A430-1)*gamesPerRound,0,gamesPerRound,3),2,FALSE),"")</f>
        <v/>
      </c>
      <c r="E430" s="32" t="str">
        <f ca="1">IF($B430&gt;0,VLOOKUP($B430,OFFSET(Pairings!$C$2,($A430-1)*gamesPerRound,0,gamesPerRound,3),3,FALSE),"")</f>
        <v/>
      </c>
      <c r="F430" s="32" t="str">
        <f t="shared" si="12"/>
        <v/>
      </c>
      <c r="G430" s="32" t="str">
        <f t="shared" si="13"/>
        <v/>
      </c>
      <c r="H430" s="99" t="str">
        <f ca="1">IF(OR(MOD(ROW(B430)-1,gamesPerRound)=1,B430="",ISNA(MATCH(B430,OFFSET($B$1,1+($A430-1)*gamesPerRound,0):B429,0))),"","duplicate result")</f>
        <v/>
      </c>
    </row>
    <row r="431" spans="1:8" x14ac:dyDescent="0.2">
      <c r="A431" s="32" t="str">
        <f>Pairings!B431</f>
        <v/>
      </c>
      <c r="B431" s="45"/>
      <c r="C431" s="45"/>
      <c r="D431" s="32" t="str">
        <f ca="1">IF($B431&gt;0,VLOOKUP($B431,OFFSET(Pairings!$C$2,($A431-1)*gamesPerRound,0,gamesPerRound,3),2,FALSE),"")</f>
        <v/>
      </c>
      <c r="E431" s="32" t="str">
        <f ca="1">IF($B431&gt;0,VLOOKUP($B431,OFFSET(Pairings!$C$2,($A431-1)*gamesPerRound,0,gamesPerRound,3),3,FALSE),"")</f>
        <v/>
      </c>
      <c r="F431" s="32" t="str">
        <f t="shared" si="12"/>
        <v/>
      </c>
      <c r="G431" s="32" t="str">
        <f t="shared" si="13"/>
        <v/>
      </c>
      <c r="H431" s="99" t="str">
        <f ca="1">IF(OR(MOD(ROW(B431)-1,gamesPerRound)=1,B431="",ISNA(MATCH(B431,OFFSET($B$1,1+($A431-1)*gamesPerRound,0):B430,0))),"","duplicate result")</f>
        <v/>
      </c>
    </row>
    <row r="432" spans="1:8" x14ac:dyDescent="0.2">
      <c r="A432" s="32" t="str">
        <f>Pairings!B432</f>
        <v/>
      </c>
      <c r="B432" s="45"/>
      <c r="C432" s="45"/>
      <c r="D432" s="32" t="str">
        <f ca="1">IF($B432&gt;0,VLOOKUP($B432,OFFSET(Pairings!$C$2,($A432-1)*gamesPerRound,0,gamesPerRound,3),2,FALSE),"")</f>
        <v/>
      </c>
      <c r="E432" s="32" t="str">
        <f ca="1">IF($B432&gt;0,VLOOKUP($B432,OFFSET(Pairings!$C$2,($A432-1)*gamesPerRound,0,gamesPerRound,3),3,FALSE),"")</f>
        <v/>
      </c>
      <c r="F432" s="32" t="str">
        <f t="shared" si="12"/>
        <v/>
      </c>
      <c r="G432" s="32" t="str">
        <f t="shared" si="13"/>
        <v/>
      </c>
      <c r="H432" s="99" t="str">
        <f ca="1">IF(OR(MOD(ROW(B432)-1,gamesPerRound)=1,B432="",ISNA(MATCH(B432,OFFSET($B$1,1+($A432-1)*gamesPerRound,0):B431,0))),"","duplicate result")</f>
        <v/>
      </c>
    </row>
    <row r="433" spans="1:8" x14ac:dyDescent="0.2">
      <c r="A433" s="32" t="str">
        <f>Pairings!B433</f>
        <v/>
      </c>
      <c r="B433" s="45"/>
      <c r="C433" s="45"/>
      <c r="D433" s="32" t="str">
        <f ca="1">IF($B433&gt;0,VLOOKUP($B433,OFFSET(Pairings!$C$2,($A433-1)*gamesPerRound,0,gamesPerRound,3),2,FALSE),"")</f>
        <v/>
      </c>
      <c r="E433" s="32" t="str">
        <f ca="1">IF($B433&gt;0,VLOOKUP($B433,OFFSET(Pairings!$C$2,($A433-1)*gamesPerRound,0,gamesPerRound,3),3,FALSE),"")</f>
        <v/>
      </c>
      <c r="F433" s="32" t="str">
        <f t="shared" si="12"/>
        <v/>
      </c>
      <c r="G433" s="32" t="str">
        <f t="shared" si="13"/>
        <v/>
      </c>
      <c r="H433" s="99" t="str">
        <f ca="1">IF(OR(MOD(ROW(B433)-1,gamesPerRound)=1,B433="",ISNA(MATCH(B433,OFFSET($B$1,1+($A433-1)*gamesPerRound,0):B432,0))),"","duplicate result")</f>
        <v/>
      </c>
    </row>
    <row r="434" spans="1:8" x14ac:dyDescent="0.2">
      <c r="A434" s="32" t="str">
        <f>Pairings!B434</f>
        <v/>
      </c>
      <c r="B434" s="45"/>
      <c r="C434" s="45"/>
      <c r="D434" s="32" t="str">
        <f ca="1">IF($B434&gt;0,VLOOKUP($B434,OFFSET(Pairings!$C$2,($A434-1)*gamesPerRound,0,gamesPerRound,3),2,FALSE),"")</f>
        <v/>
      </c>
      <c r="E434" s="32" t="str">
        <f ca="1">IF($B434&gt;0,VLOOKUP($B434,OFFSET(Pairings!$C$2,($A434-1)*gamesPerRound,0,gamesPerRound,3),3,FALSE),"")</f>
        <v/>
      </c>
      <c r="F434" s="32" t="str">
        <f t="shared" si="12"/>
        <v/>
      </c>
      <c r="G434" s="32" t="str">
        <f t="shared" si="13"/>
        <v/>
      </c>
      <c r="H434" s="99" t="str">
        <f ca="1">IF(OR(MOD(ROW(B434)-1,gamesPerRound)=1,B434="",ISNA(MATCH(B434,OFFSET($B$1,1+($A434-1)*gamesPerRound,0):B433,0))),"","duplicate result")</f>
        <v/>
      </c>
    </row>
    <row r="435" spans="1:8" x14ac:dyDescent="0.2">
      <c r="A435" s="32" t="str">
        <f>Pairings!B435</f>
        <v/>
      </c>
      <c r="B435" s="45"/>
      <c r="C435" s="45"/>
      <c r="D435" s="32" t="str">
        <f ca="1">IF($B435&gt;0,VLOOKUP($B435,OFFSET(Pairings!$C$2,($A435-1)*gamesPerRound,0,gamesPerRound,3),2,FALSE),"")</f>
        <v/>
      </c>
      <c r="E435" s="32" t="str">
        <f ca="1">IF($B435&gt;0,VLOOKUP($B435,OFFSET(Pairings!$C$2,($A435-1)*gamesPerRound,0,gamesPerRound,3),3,FALSE),"")</f>
        <v/>
      </c>
      <c r="F435" s="32" t="str">
        <f t="shared" si="12"/>
        <v/>
      </c>
      <c r="G435" s="32" t="str">
        <f t="shared" si="13"/>
        <v/>
      </c>
      <c r="H435" s="99" t="str">
        <f ca="1">IF(OR(MOD(ROW(B435)-1,gamesPerRound)=1,B435="",ISNA(MATCH(B435,OFFSET($B$1,1+($A435-1)*gamesPerRound,0):B434,0))),"","duplicate result")</f>
        <v/>
      </c>
    </row>
    <row r="436" spans="1:8" x14ac:dyDescent="0.2">
      <c r="A436" s="32" t="str">
        <f>Pairings!B436</f>
        <v/>
      </c>
      <c r="B436" s="45"/>
      <c r="C436" s="45"/>
      <c r="D436" s="32" t="str">
        <f ca="1">IF($B436&gt;0,VLOOKUP($B436,OFFSET(Pairings!$C$2,($A436-1)*gamesPerRound,0,gamesPerRound,3),2,FALSE),"")</f>
        <v/>
      </c>
      <c r="E436" s="32" t="str">
        <f ca="1">IF($B436&gt;0,VLOOKUP($B436,OFFSET(Pairings!$C$2,($A436-1)*gamesPerRound,0,gamesPerRound,3),3,FALSE),"")</f>
        <v/>
      </c>
      <c r="F436" s="32" t="str">
        <f t="shared" si="12"/>
        <v/>
      </c>
      <c r="G436" s="32" t="str">
        <f t="shared" si="13"/>
        <v/>
      </c>
      <c r="H436" s="99" t="str">
        <f ca="1">IF(OR(MOD(ROW(B436)-1,gamesPerRound)=1,B436="",ISNA(MATCH(B436,OFFSET($B$1,1+($A436-1)*gamesPerRound,0):B435,0))),"","duplicate result")</f>
        <v/>
      </c>
    </row>
    <row r="437" spans="1:8" x14ac:dyDescent="0.2">
      <c r="A437" s="32" t="str">
        <f>Pairings!B437</f>
        <v/>
      </c>
      <c r="B437" s="45"/>
      <c r="C437" s="45"/>
      <c r="D437" s="32" t="str">
        <f ca="1">IF($B437&gt;0,VLOOKUP($B437,OFFSET(Pairings!$C$2,($A437-1)*gamesPerRound,0,gamesPerRound,3),2,FALSE),"")</f>
        <v/>
      </c>
      <c r="E437" s="32" t="str">
        <f ca="1">IF($B437&gt;0,VLOOKUP($B437,OFFSET(Pairings!$C$2,($A437-1)*gamesPerRound,0,gamesPerRound,3),3,FALSE),"")</f>
        <v/>
      </c>
      <c r="F437" s="32" t="str">
        <f t="shared" si="12"/>
        <v/>
      </c>
      <c r="G437" s="32" t="str">
        <f t="shared" si="13"/>
        <v/>
      </c>
      <c r="H437" s="99" t="str">
        <f ca="1">IF(OR(MOD(ROW(B437)-1,gamesPerRound)=1,B437="",ISNA(MATCH(B437,OFFSET($B$1,1+($A437-1)*gamesPerRound,0):B436,0))),"","duplicate result")</f>
        <v/>
      </c>
    </row>
    <row r="438" spans="1:8" x14ac:dyDescent="0.2">
      <c r="A438" s="32" t="str">
        <f>Pairings!B438</f>
        <v/>
      </c>
      <c r="B438" s="45"/>
      <c r="C438" s="45"/>
      <c r="D438" s="32" t="str">
        <f ca="1">IF($B438&gt;0,VLOOKUP($B438,OFFSET(Pairings!$C$2,($A438-1)*gamesPerRound,0,gamesPerRound,3),2,FALSE),"")</f>
        <v/>
      </c>
      <c r="E438" s="32" t="str">
        <f ca="1">IF($B438&gt;0,VLOOKUP($B438,OFFSET(Pairings!$C$2,($A438-1)*gamesPerRound,0,gamesPerRound,3),3,FALSE),"")</f>
        <v/>
      </c>
      <c r="F438" s="32" t="str">
        <f t="shared" si="12"/>
        <v/>
      </c>
      <c r="G438" s="32" t="str">
        <f t="shared" si="13"/>
        <v/>
      </c>
      <c r="H438" s="99" t="str">
        <f ca="1">IF(OR(MOD(ROW(B438)-1,gamesPerRound)=1,B438="",ISNA(MATCH(B438,OFFSET($B$1,1+($A438-1)*gamesPerRound,0):B437,0))),"","duplicate result")</f>
        <v/>
      </c>
    </row>
    <row r="439" spans="1:8" x14ac:dyDescent="0.2">
      <c r="A439" s="32" t="str">
        <f>Pairings!B439</f>
        <v/>
      </c>
      <c r="B439" s="45"/>
      <c r="C439" s="45"/>
      <c r="D439" s="32" t="str">
        <f ca="1">IF($B439&gt;0,VLOOKUP($B439,OFFSET(Pairings!$C$2,($A439-1)*gamesPerRound,0,gamesPerRound,3),2,FALSE),"")</f>
        <v/>
      </c>
      <c r="E439" s="32" t="str">
        <f ca="1">IF($B439&gt;0,VLOOKUP($B439,OFFSET(Pairings!$C$2,($A439-1)*gamesPerRound,0,gamesPerRound,3),3,FALSE),"")</f>
        <v/>
      </c>
      <c r="F439" s="32" t="str">
        <f t="shared" si="12"/>
        <v/>
      </c>
      <c r="G439" s="32" t="str">
        <f t="shared" si="13"/>
        <v/>
      </c>
      <c r="H439" s="99" t="str">
        <f ca="1">IF(OR(MOD(ROW(B439)-1,gamesPerRound)=1,B439="",ISNA(MATCH(B439,OFFSET($B$1,1+($A439-1)*gamesPerRound,0):B438,0))),"","duplicate result")</f>
        <v/>
      </c>
    </row>
    <row r="440" spans="1:8" x14ac:dyDescent="0.2">
      <c r="A440" s="32" t="str">
        <f>Pairings!B440</f>
        <v/>
      </c>
      <c r="B440" s="45"/>
      <c r="C440" s="45"/>
      <c r="D440" s="32" t="str">
        <f ca="1">IF($B440&gt;0,VLOOKUP($B440,OFFSET(Pairings!$C$2,($A440-1)*gamesPerRound,0,gamesPerRound,3),2,FALSE),"")</f>
        <v/>
      </c>
      <c r="E440" s="32" t="str">
        <f ca="1">IF($B440&gt;0,VLOOKUP($B440,OFFSET(Pairings!$C$2,($A440-1)*gamesPerRound,0,gamesPerRound,3),3,FALSE),"")</f>
        <v/>
      </c>
      <c r="F440" s="32" t="str">
        <f t="shared" si="12"/>
        <v/>
      </c>
      <c r="G440" s="32" t="str">
        <f t="shared" si="13"/>
        <v/>
      </c>
      <c r="H440" s="99" t="str">
        <f ca="1">IF(OR(MOD(ROW(B440)-1,gamesPerRound)=1,B440="",ISNA(MATCH(B440,OFFSET($B$1,1+($A440-1)*gamesPerRound,0):B439,0))),"","duplicate result")</f>
        <v/>
      </c>
    </row>
    <row r="441" spans="1:8" x14ac:dyDescent="0.2">
      <c r="A441" s="32" t="str">
        <f>Pairings!B441</f>
        <v/>
      </c>
      <c r="B441" s="45"/>
      <c r="C441" s="45"/>
      <c r="D441" s="32" t="str">
        <f ca="1">IF($B441&gt;0,VLOOKUP($B441,OFFSET(Pairings!$C$2,($A441-1)*gamesPerRound,0,gamesPerRound,3),2,FALSE),"")</f>
        <v/>
      </c>
      <c r="E441" s="32" t="str">
        <f ca="1">IF($B441&gt;0,VLOOKUP($B441,OFFSET(Pairings!$C$2,($A441-1)*gamesPerRound,0,gamesPerRound,3),3,FALSE),"")</f>
        <v/>
      </c>
      <c r="F441" s="32" t="str">
        <f t="shared" si="12"/>
        <v/>
      </c>
      <c r="G441" s="32" t="str">
        <f t="shared" si="13"/>
        <v/>
      </c>
      <c r="H441" s="99" t="str">
        <f ca="1">IF(OR(MOD(ROW(B441)-1,gamesPerRound)=1,B441="",ISNA(MATCH(B441,OFFSET($B$1,1+($A441-1)*gamesPerRound,0):B440,0))),"","duplicate result")</f>
        <v/>
      </c>
    </row>
    <row r="442" spans="1:8" x14ac:dyDescent="0.2">
      <c r="A442" s="32" t="str">
        <f>Pairings!B442</f>
        <v/>
      </c>
      <c r="B442" s="45"/>
      <c r="C442" s="45"/>
      <c r="D442" s="32" t="str">
        <f ca="1">IF($B442&gt;0,VLOOKUP($B442,OFFSET(Pairings!$C$2,($A442-1)*gamesPerRound,0,gamesPerRound,3),2,FALSE),"")</f>
        <v/>
      </c>
      <c r="E442" s="32" t="str">
        <f ca="1">IF($B442&gt;0,VLOOKUP($B442,OFFSET(Pairings!$C$2,($A442-1)*gamesPerRound,0,gamesPerRound,3),3,FALSE),"")</f>
        <v/>
      </c>
      <c r="F442" s="32" t="str">
        <f t="shared" si="12"/>
        <v/>
      </c>
      <c r="G442" s="32" t="str">
        <f t="shared" si="13"/>
        <v/>
      </c>
      <c r="H442" s="99" t="str">
        <f ca="1">IF(OR(MOD(ROW(B442)-1,gamesPerRound)=1,B442="",ISNA(MATCH(B442,OFFSET($B$1,1+($A442-1)*gamesPerRound,0):B441,0))),"","duplicate result")</f>
        <v/>
      </c>
    </row>
    <row r="443" spans="1:8" x14ac:dyDescent="0.2">
      <c r="A443" s="32" t="str">
        <f>Pairings!B443</f>
        <v/>
      </c>
      <c r="B443" s="45"/>
      <c r="C443" s="45"/>
      <c r="D443" s="32" t="str">
        <f ca="1">IF($B443&gt;0,VLOOKUP($B443,OFFSET(Pairings!$C$2,($A443-1)*gamesPerRound,0,gamesPerRound,3),2,FALSE),"")</f>
        <v/>
      </c>
      <c r="E443" s="32" t="str">
        <f ca="1">IF($B443&gt;0,VLOOKUP($B443,OFFSET(Pairings!$C$2,($A443-1)*gamesPerRound,0,gamesPerRound,3),3,FALSE),"")</f>
        <v/>
      </c>
      <c r="F443" s="32" t="str">
        <f t="shared" si="12"/>
        <v/>
      </c>
      <c r="G443" s="32" t="str">
        <f t="shared" si="13"/>
        <v/>
      </c>
      <c r="H443" s="99" t="str">
        <f ca="1">IF(OR(MOD(ROW(B443)-1,gamesPerRound)=1,B443="",ISNA(MATCH(B443,OFFSET($B$1,1+($A443-1)*gamesPerRound,0):B442,0))),"","duplicate result")</f>
        <v/>
      </c>
    </row>
    <row r="444" spans="1:8" x14ac:dyDescent="0.2">
      <c r="A444" s="32" t="str">
        <f>Pairings!B444</f>
        <v/>
      </c>
      <c r="B444" s="45"/>
      <c r="C444" s="45"/>
      <c r="D444" s="32" t="str">
        <f ca="1">IF($B444&gt;0,VLOOKUP($B444,OFFSET(Pairings!$C$2,($A444-1)*gamesPerRound,0,gamesPerRound,3),2,FALSE),"")</f>
        <v/>
      </c>
      <c r="E444" s="32" t="str">
        <f ca="1">IF($B444&gt;0,VLOOKUP($B444,OFFSET(Pairings!$C$2,($A444-1)*gamesPerRound,0,gamesPerRound,3),3,FALSE),"")</f>
        <v/>
      </c>
      <c r="F444" s="32" t="str">
        <f t="shared" si="12"/>
        <v/>
      </c>
      <c r="G444" s="32" t="str">
        <f t="shared" si="13"/>
        <v/>
      </c>
      <c r="H444" s="99" t="str">
        <f ca="1">IF(OR(MOD(ROW(B444)-1,gamesPerRound)=1,B444="",ISNA(MATCH(B444,OFFSET($B$1,1+($A444-1)*gamesPerRound,0):B443,0))),"","duplicate result")</f>
        <v/>
      </c>
    </row>
    <row r="445" spans="1:8" x14ac:dyDescent="0.2">
      <c r="A445" s="32" t="str">
        <f>Pairings!B445</f>
        <v/>
      </c>
      <c r="B445" s="45"/>
      <c r="C445" s="45"/>
      <c r="D445" s="32" t="str">
        <f ca="1">IF($B445&gt;0,VLOOKUP($B445,OFFSET(Pairings!$C$2,($A445-1)*gamesPerRound,0,gamesPerRound,3),2,FALSE),"")</f>
        <v/>
      </c>
      <c r="E445" s="32" t="str">
        <f ca="1">IF($B445&gt;0,VLOOKUP($B445,OFFSET(Pairings!$C$2,($A445-1)*gamesPerRound,0,gamesPerRound,3),3,FALSE),"")</f>
        <v/>
      </c>
      <c r="F445" s="32" t="str">
        <f t="shared" si="12"/>
        <v/>
      </c>
      <c r="G445" s="32" t="str">
        <f t="shared" si="13"/>
        <v/>
      </c>
      <c r="H445" s="99" t="str">
        <f ca="1">IF(OR(MOD(ROW(B445)-1,gamesPerRound)=1,B445="",ISNA(MATCH(B445,OFFSET($B$1,1+($A445-1)*gamesPerRound,0):B444,0))),"","duplicate result")</f>
        <v/>
      </c>
    </row>
    <row r="446" spans="1:8" x14ac:dyDescent="0.2">
      <c r="A446" s="32" t="str">
        <f>Pairings!B446</f>
        <v/>
      </c>
      <c r="B446" s="45"/>
      <c r="C446" s="45"/>
      <c r="D446" s="32" t="str">
        <f ca="1">IF($B446&gt;0,VLOOKUP($B446,OFFSET(Pairings!$C$2,($A446-1)*gamesPerRound,0,gamesPerRound,3),2,FALSE),"")</f>
        <v/>
      </c>
      <c r="E446" s="32" t="str">
        <f ca="1">IF($B446&gt;0,VLOOKUP($B446,OFFSET(Pairings!$C$2,($A446-1)*gamesPerRound,0,gamesPerRound,3),3,FALSE),"")</f>
        <v/>
      </c>
      <c r="F446" s="32" t="str">
        <f t="shared" si="12"/>
        <v/>
      </c>
      <c r="G446" s="32" t="str">
        <f t="shared" si="13"/>
        <v/>
      </c>
      <c r="H446" s="99" t="str">
        <f ca="1">IF(OR(MOD(ROW(B446)-1,gamesPerRound)=1,B446="",ISNA(MATCH(B446,OFFSET($B$1,1+($A446-1)*gamesPerRound,0):B445,0))),"","duplicate result")</f>
        <v/>
      </c>
    </row>
    <row r="447" spans="1:8" x14ac:dyDescent="0.2">
      <c r="A447" s="32" t="str">
        <f>Pairings!B447</f>
        <v/>
      </c>
      <c r="B447" s="45"/>
      <c r="C447" s="45"/>
      <c r="D447" s="32" t="str">
        <f ca="1">IF($B447&gt;0,VLOOKUP($B447,OFFSET(Pairings!$C$2,($A447-1)*gamesPerRound,0,gamesPerRound,3),2,FALSE),"")</f>
        <v/>
      </c>
      <c r="E447" s="32" t="str">
        <f ca="1">IF($B447&gt;0,VLOOKUP($B447,OFFSET(Pairings!$C$2,($A447-1)*gamesPerRound,0,gamesPerRound,3),3,FALSE),"")</f>
        <v/>
      </c>
      <c r="F447" s="32" t="str">
        <f t="shared" si="12"/>
        <v/>
      </c>
      <c r="G447" s="32" t="str">
        <f t="shared" si="13"/>
        <v/>
      </c>
      <c r="H447" s="99" t="str">
        <f ca="1">IF(OR(MOD(ROW(B447)-1,gamesPerRound)=1,B447="",ISNA(MATCH(B447,OFFSET($B$1,1+($A447-1)*gamesPerRound,0):B446,0))),"","duplicate result")</f>
        <v/>
      </c>
    </row>
    <row r="448" spans="1:8" x14ac:dyDescent="0.2">
      <c r="A448" s="32" t="str">
        <f>Pairings!B448</f>
        <v/>
      </c>
      <c r="B448" s="45"/>
      <c r="C448" s="45"/>
      <c r="D448" s="32" t="str">
        <f ca="1">IF($B448&gt;0,VLOOKUP($B448,OFFSET(Pairings!$C$2,($A448-1)*gamesPerRound,0,gamesPerRound,3),2,FALSE),"")</f>
        <v/>
      </c>
      <c r="E448" s="32" t="str">
        <f ca="1">IF($B448&gt;0,VLOOKUP($B448,OFFSET(Pairings!$C$2,($A448-1)*gamesPerRound,0,gamesPerRound,3),3,FALSE),"")</f>
        <v/>
      </c>
      <c r="F448" s="32" t="str">
        <f t="shared" si="12"/>
        <v/>
      </c>
      <c r="G448" s="32" t="str">
        <f t="shared" si="13"/>
        <v/>
      </c>
      <c r="H448" s="99" t="str">
        <f ca="1">IF(OR(MOD(ROW(B448)-1,gamesPerRound)=1,B448="",ISNA(MATCH(B448,OFFSET($B$1,1+($A448-1)*gamesPerRound,0):B447,0))),"","duplicate result")</f>
        <v/>
      </c>
    </row>
    <row r="449" spans="1:8" x14ac:dyDescent="0.2">
      <c r="A449" s="32" t="str">
        <f>Pairings!B449</f>
        <v/>
      </c>
      <c r="B449" s="45"/>
      <c r="C449" s="45"/>
      <c r="D449" s="32" t="str">
        <f ca="1">IF($B449&gt;0,VLOOKUP($B449,OFFSET(Pairings!$C$2,($A449-1)*gamesPerRound,0,gamesPerRound,3),2,FALSE),"")</f>
        <v/>
      </c>
      <c r="E449" s="32" t="str">
        <f ca="1">IF($B449&gt;0,VLOOKUP($B449,OFFSET(Pairings!$C$2,($A449-1)*gamesPerRound,0,gamesPerRound,3),3,FALSE),"")</f>
        <v/>
      </c>
      <c r="F449" s="32" t="str">
        <f t="shared" si="12"/>
        <v/>
      </c>
      <c r="G449" s="32" t="str">
        <f t="shared" si="13"/>
        <v/>
      </c>
      <c r="H449" s="99" t="str">
        <f ca="1">IF(OR(MOD(ROW(B449)-1,gamesPerRound)=1,B449="",ISNA(MATCH(B449,OFFSET($B$1,1+($A449-1)*gamesPerRound,0):B448,0))),"","duplicate result")</f>
        <v/>
      </c>
    </row>
    <row r="450" spans="1:8" x14ac:dyDescent="0.2">
      <c r="A450" s="32" t="str">
        <f>Pairings!B450</f>
        <v/>
      </c>
      <c r="B450" s="45"/>
      <c r="C450" s="45"/>
      <c r="D450" s="32" t="str">
        <f ca="1">IF($B450&gt;0,VLOOKUP($B450,OFFSET(Pairings!$C$2,($A450-1)*gamesPerRound,0,gamesPerRound,3),2,FALSE),"")</f>
        <v/>
      </c>
      <c r="E450" s="32" t="str">
        <f ca="1">IF($B450&gt;0,VLOOKUP($B450,OFFSET(Pairings!$C$2,($A450-1)*gamesPerRound,0,gamesPerRound,3),3,FALSE),"")</f>
        <v/>
      </c>
      <c r="F450" s="32" t="str">
        <f t="shared" ref="F450:F513" si="14">IF(C450="","",IF(C450="n",0,IF(C450="d",0.5,C450)))</f>
        <v/>
      </c>
      <c r="G450" s="32" t="str">
        <f t="shared" ref="G450:G513" si="15">IF(C450="","",IF(C450="n",0,1-F450))</f>
        <v/>
      </c>
      <c r="H450" s="99" t="str">
        <f ca="1">IF(OR(MOD(ROW(B450)-1,gamesPerRound)=1,B450="",ISNA(MATCH(B450,OFFSET($B$1,1+($A450-1)*gamesPerRound,0):B449,0))),"","duplicate result")</f>
        <v/>
      </c>
    </row>
    <row r="451" spans="1:8" x14ac:dyDescent="0.2">
      <c r="A451" s="32" t="str">
        <f>Pairings!B451</f>
        <v/>
      </c>
      <c r="B451" s="45"/>
      <c r="C451" s="45"/>
      <c r="D451" s="32" t="str">
        <f ca="1">IF($B451&gt;0,VLOOKUP($B451,OFFSET(Pairings!$C$2,($A451-1)*gamesPerRound,0,gamesPerRound,3),2,FALSE),"")</f>
        <v/>
      </c>
      <c r="E451" s="32" t="str">
        <f ca="1">IF($B451&gt;0,VLOOKUP($B451,OFFSET(Pairings!$C$2,($A451-1)*gamesPerRound,0,gamesPerRound,3),3,FALSE),"")</f>
        <v/>
      </c>
      <c r="F451" s="32" t="str">
        <f t="shared" si="14"/>
        <v/>
      </c>
      <c r="G451" s="32" t="str">
        <f t="shared" si="15"/>
        <v/>
      </c>
      <c r="H451" s="99" t="str">
        <f ca="1">IF(OR(MOD(ROW(B451)-1,gamesPerRound)=1,B451="",ISNA(MATCH(B451,OFFSET($B$1,1+($A451-1)*gamesPerRound,0):B450,0))),"","duplicate result")</f>
        <v/>
      </c>
    </row>
    <row r="452" spans="1:8" x14ac:dyDescent="0.2">
      <c r="A452" s="32" t="str">
        <f>Pairings!B452</f>
        <v/>
      </c>
      <c r="B452" s="45"/>
      <c r="C452" s="45"/>
      <c r="D452" s="32" t="str">
        <f ca="1">IF($B452&gt;0,VLOOKUP($B452,OFFSET(Pairings!$C$2,($A452-1)*gamesPerRound,0,gamesPerRound,3),2,FALSE),"")</f>
        <v/>
      </c>
      <c r="E452" s="32" t="str">
        <f ca="1">IF($B452&gt;0,VLOOKUP($B452,OFFSET(Pairings!$C$2,($A452-1)*gamesPerRound,0,gamesPerRound,3),3,FALSE),"")</f>
        <v/>
      </c>
      <c r="F452" s="32" t="str">
        <f t="shared" si="14"/>
        <v/>
      </c>
      <c r="G452" s="32" t="str">
        <f t="shared" si="15"/>
        <v/>
      </c>
      <c r="H452" s="99" t="str">
        <f ca="1">IF(OR(MOD(ROW(B452)-1,gamesPerRound)=1,B452="",ISNA(MATCH(B452,OFFSET($B$1,1+($A452-1)*gamesPerRound,0):B451,0))),"","duplicate result")</f>
        <v/>
      </c>
    </row>
    <row r="453" spans="1:8" x14ac:dyDescent="0.2">
      <c r="A453" s="32" t="str">
        <f>Pairings!B453</f>
        <v/>
      </c>
      <c r="B453" s="45"/>
      <c r="C453" s="45"/>
      <c r="D453" s="32" t="str">
        <f ca="1">IF($B453&gt;0,VLOOKUP($B453,OFFSET(Pairings!$C$2,($A453-1)*gamesPerRound,0,gamesPerRound,3),2,FALSE),"")</f>
        <v/>
      </c>
      <c r="E453" s="32" t="str">
        <f ca="1">IF($B453&gt;0,VLOOKUP($B453,OFFSET(Pairings!$C$2,($A453-1)*gamesPerRound,0,gamesPerRound,3),3,FALSE),"")</f>
        <v/>
      </c>
      <c r="F453" s="32" t="str">
        <f t="shared" si="14"/>
        <v/>
      </c>
      <c r="G453" s="32" t="str">
        <f t="shared" si="15"/>
        <v/>
      </c>
      <c r="H453" s="99" t="str">
        <f ca="1">IF(OR(MOD(ROW(B453)-1,gamesPerRound)=1,B453="",ISNA(MATCH(B453,OFFSET($B$1,1+($A453-1)*gamesPerRound,0):B452,0))),"","duplicate result")</f>
        <v/>
      </c>
    </row>
    <row r="454" spans="1:8" x14ac:dyDescent="0.2">
      <c r="A454" s="32" t="str">
        <f>Pairings!B454</f>
        <v/>
      </c>
      <c r="B454" s="45"/>
      <c r="C454" s="45"/>
      <c r="D454" s="32" t="str">
        <f ca="1">IF($B454&gt;0,VLOOKUP($B454,OFFSET(Pairings!$C$2,($A454-1)*gamesPerRound,0,gamesPerRound,3),2,FALSE),"")</f>
        <v/>
      </c>
      <c r="E454" s="32" t="str">
        <f ca="1">IF($B454&gt;0,VLOOKUP($B454,OFFSET(Pairings!$C$2,($A454-1)*gamesPerRound,0,gamesPerRound,3),3,FALSE),"")</f>
        <v/>
      </c>
      <c r="F454" s="32" t="str">
        <f t="shared" si="14"/>
        <v/>
      </c>
      <c r="G454" s="32" t="str">
        <f t="shared" si="15"/>
        <v/>
      </c>
      <c r="H454" s="99" t="str">
        <f ca="1">IF(OR(MOD(ROW(B454)-1,gamesPerRound)=1,B454="",ISNA(MATCH(B454,OFFSET($B$1,1+($A454-1)*gamesPerRound,0):B453,0))),"","duplicate result")</f>
        <v/>
      </c>
    </row>
    <row r="455" spans="1:8" x14ac:dyDescent="0.2">
      <c r="A455" s="32" t="str">
        <f>Pairings!B455</f>
        <v/>
      </c>
      <c r="B455" s="45"/>
      <c r="C455" s="45"/>
      <c r="D455" s="32" t="str">
        <f ca="1">IF($B455&gt;0,VLOOKUP($B455,OFFSET(Pairings!$C$2,($A455-1)*gamesPerRound,0,gamesPerRound,3),2,FALSE),"")</f>
        <v/>
      </c>
      <c r="E455" s="32" t="str">
        <f ca="1">IF($B455&gt;0,VLOOKUP($B455,OFFSET(Pairings!$C$2,($A455-1)*gamesPerRound,0,gamesPerRound,3),3,FALSE),"")</f>
        <v/>
      </c>
      <c r="F455" s="32" t="str">
        <f t="shared" si="14"/>
        <v/>
      </c>
      <c r="G455" s="32" t="str">
        <f t="shared" si="15"/>
        <v/>
      </c>
      <c r="H455" s="99" t="str">
        <f ca="1">IF(OR(MOD(ROW(B455)-1,gamesPerRound)=1,B455="",ISNA(MATCH(B455,OFFSET($B$1,1+($A455-1)*gamesPerRound,0):B454,0))),"","duplicate result")</f>
        <v/>
      </c>
    </row>
    <row r="456" spans="1:8" x14ac:dyDescent="0.2">
      <c r="A456" s="32" t="str">
        <f>Pairings!B456</f>
        <v/>
      </c>
      <c r="B456" s="45"/>
      <c r="C456" s="45"/>
      <c r="D456" s="32" t="str">
        <f ca="1">IF($B456&gt;0,VLOOKUP($B456,OFFSET(Pairings!$C$2,($A456-1)*gamesPerRound,0,gamesPerRound,3),2,FALSE),"")</f>
        <v/>
      </c>
      <c r="E456" s="32" t="str">
        <f ca="1">IF($B456&gt;0,VLOOKUP($B456,OFFSET(Pairings!$C$2,($A456-1)*gamesPerRound,0,gamesPerRound,3),3,FALSE),"")</f>
        <v/>
      </c>
      <c r="F456" s="32" t="str">
        <f t="shared" si="14"/>
        <v/>
      </c>
      <c r="G456" s="32" t="str">
        <f t="shared" si="15"/>
        <v/>
      </c>
      <c r="H456" s="99" t="str">
        <f ca="1">IF(OR(MOD(ROW(B456)-1,gamesPerRound)=1,B456="",ISNA(MATCH(B456,OFFSET($B$1,1+($A456-1)*gamesPerRound,0):B455,0))),"","duplicate result")</f>
        <v/>
      </c>
    </row>
    <row r="457" spans="1:8" x14ac:dyDescent="0.2">
      <c r="A457" s="32" t="str">
        <f>Pairings!B457</f>
        <v/>
      </c>
      <c r="B457" s="45"/>
      <c r="C457" s="45"/>
      <c r="D457" s="32" t="str">
        <f ca="1">IF($B457&gt;0,VLOOKUP($B457,OFFSET(Pairings!$C$2,($A457-1)*gamesPerRound,0,gamesPerRound,3),2,FALSE),"")</f>
        <v/>
      </c>
      <c r="E457" s="32" t="str">
        <f ca="1">IF($B457&gt;0,VLOOKUP($B457,OFFSET(Pairings!$C$2,($A457-1)*gamesPerRound,0,gamesPerRound,3),3,FALSE),"")</f>
        <v/>
      </c>
      <c r="F457" s="32" t="str">
        <f t="shared" si="14"/>
        <v/>
      </c>
      <c r="G457" s="32" t="str">
        <f t="shared" si="15"/>
        <v/>
      </c>
      <c r="H457" s="99" t="str">
        <f ca="1">IF(OR(MOD(ROW(B457)-1,gamesPerRound)=1,B457="",ISNA(MATCH(B457,OFFSET($B$1,1+($A457-1)*gamesPerRound,0):B456,0))),"","duplicate result")</f>
        <v/>
      </c>
    </row>
    <row r="458" spans="1:8" x14ac:dyDescent="0.2">
      <c r="A458" s="32" t="str">
        <f>Pairings!B458</f>
        <v/>
      </c>
      <c r="B458" s="45"/>
      <c r="C458" s="45"/>
      <c r="D458" s="32" t="str">
        <f ca="1">IF($B458&gt;0,VLOOKUP($B458,OFFSET(Pairings!$C$2,($A458-1)*gamesPerRound,0,gamesPerRound,3),2,FALSE),"")</f>
        <v/>
      </c>
      <c r="E458" s="32" t="str">
        <f ca="1">IF($B458&gt;0,VLOOKUP($B458,OFFSET(Pairings!$C$2,($A458-1)*gamesPerRound,0,gamesPerRound,3),3,FALSE),"")</f>
        <v/>
      </c>
      <c r="F458" s="32" t="str">
        <f t="shared" si="14"/>
        <v/>
      </c>
      <c r="G458" s="32" t="str">
        <f t="shared" si="15"/>
        <v/>
      </c>
      <c r="H458" s="99" t="str">
        <f ca="1">IF(OR(MOD(ROW(B458)-1,gamesPerRound)=1,B458="",ISNA(MATCH(B458,OFFSET($B$1,1+($A458-1)*gamesPerRound,0):B457,0))),"","duplicate result")</f>
        <v/>
      </c>
    </row>
    <row r="459" spans="1:8" x14ac:dyDescent="0.2">
      <c r="A459" s="32" t="str">
        <f>Pairings!B459</f>
        <v/>
      </c>
      <c r="B459" s="45"/>
      <c r="C459" s="45"/>
      <c r="D459" s="32" t="str">
        <f ca="1">IF($B459&gt;0,VLOOKUP($B459,OFFSET(Pairings!$C$2,($A459-1)*gamesPerRound,0,gamesPerRound,3),2,FALSE),"")</f>
        <v/>
      </c>
      <c r="E459" s="32" t="str">
        <f ca="1">IF($B459&gt;0,VLOOKUP($B459,OFFSET(Pairings!$C$2,($A459-1)*gamesPerRound,0,gamesPerRound,3),3,FALSE),"")</f>
        <v/>
      </c>
      <c r="F459" s="32" t="str">
        <f t="shared" si="14"/>
        <v/>
      </c>
      <c r="G459" s="32" t="str">
        <f t="shared" si="15"/>
        <v/>
      </c>
      <c r="H459" s="99" t="str">
        <f ca="1">IF(OR(MOD(ROW(B459)-1,gamesPerRound)=1,B459="",ISNA(MATCH(B459,OFFSET($B$1,1+($A459-1)*gamesPerRound,0):B458,0))),"","duplicate result")</f>
        <v/>
      </c>
    </row>
    <row r="460" spans="1:8" x14ac:dyDescent="0.2">
      <c r="A460" s="32" t="str">
        <f>Pairings!B460</f>
        <v/>
      </c>
      <c r="B460" s="45"/>
      <c r="C460" s="45"/>
      <c r="D460" s="32" t="str">
        <f ca="1">IF($B460&gt;0,VLOOKUP($B460,OFFSET(Pairings!$C$2,($A460-1)*gamesPerRound,0,gamesPerRound,3),2,FALSE),"")</f>
        <v/>
      </c>
      <c r="E460" s="32" t="str">
        <f ca="1">IF($B460&gt;0,VLOOKUP($B460,OFFSET(Pairings!$C$2,($A460-1)*gamesPerRound,0,gamesPerRound,3),3,FALSE),"")</f>
        <v/>
      </c>
      <c r="F460" s="32" t="str">
        <f t="shared" si="14"/>
        <v/>
      </c>
      <c r="G460" s="32" t="str">
        <f t="shared" si="15"/>
        <v/>
      </c>
      <c r="H460" s="99" t="str">
        <f ca="1">IF(OR(MOD(ROW(B460)-1,gamesPerRound)=1,B460="",ISNA(MATCH(B460,OFFSET($B$1,1+($A460-1)*gamesPerRound,0):B459,0))),"","duplicate result")</f>
        <v/>
      </c>
    </row>
    <row r="461" spans="1:8" x14ac:dyDescent="0.2">
      <c r="A461" s="32" t="str">
        <f>Pairings!B461</f>
        <v/>
      </c>
      <c r="B461" s="45"/>
      <c r="C461" s="45"/>
      <c r="D461" s="32" t="str">
        <f ca="1">IF($B461&gt;0,VLOOKUP($B461,OFFSET(Pairings!$C$2,($A461-1)*gamesPerRound,0,gamesPerRound,3),2,FALSE),"")</f>
        <v/>
      </c>
      <c r="E461" s="32" t="str">
        <f ca="1">IF($B461&gt;0,VLOOKUP($B461,OFFSET(Pairings!$C$2,($A461-1)*gamesPerRound,0,gamesPerRound,3),3,FALSE),"")</f>
        <v/>
      </c>
      <c r="F461" s="32" t="str">
        <f t="shared" si="14"/>
        <v/>
      </c>
      <c r="G461" s="32" t="str">
        <f t="shared" si="15"/>
        <v/>
      </c>
      <c r="H461" s="99" t="str">
        <f ca="1">IF(OR(MOD(ROW(B461)-1,gamesPerRound)=1,B461="",ISNA(MATCH(B461,OFFSET($B$1,1+($A461-1)*gamesPerRound,0):B460,0))),"","duplicate result")</f>
        <v/>
      </c>
    </row>
    <row r="462" spans="1:8" x14ac:dyDescent="0.2">
      <c r="A462" s="32" t="str">
        <f>Pairings!B462</f>
        <v/>
      </c>
      <c r="B462" s="45"/>
      <c r="C462" s="45"/>
      <c r="D462" s="32" t="str">
        <f ca="1">IF($B462&gt;0,VLOOKUP($B462,OFFSET(Pairings!$C$2,($A462-1)*gamesPerRound,0,gamesPerRound,3),2,FALSE),"")</f>
        <v/>
      </c>
      <c r="E462" s="32" t="str">
        <f ca="1">IF($B462&gt;0,VLOOKUP($B462,OFFSET(Pairings!$C$2,($A462-1)*gamesPerRound,0,gamesPerRound,3),3,FALSE),"")</f>
        <v/>
      </c>
      <c r="F462" s="32" t="str">
        <f t="shared" si="14"/>
        <v/>
      </c>
      <c r="G462" s="32" t="str">
        <f t="shared" si="15"/>
        <v/>
      </c>
      <c r="H462" s="99" t="str">
        <f ca="1">IF(OR(MOD(ROW(B462)-1,gamesPerRound)=1,B462="",ISNA(MATCH(B462,OFFSET($B$1,1+($A462-1)*gamesPerRound,0):B461,0))),"","duplicate result")</f>
        <v/>
      </c>
    </row>
    <row r="463" spans="1:8" x14ac:dyDescent="0.2">
      <c r="A463" s="32" t="str">
        <f>Pairings!B463</f>
        <v/>
      </c>
      <c r="B463" s="45"/>
      <c r="C463" s="45"/>
      <c r="D463" s="32" t="str">
        <f ca="1">IF($B463&gt;0,VLOOKUP($B463,OFFSET(Pairings!$C$2,($A463-1)*gamesPerRound,0,gamesPerRound,3),2,FALSE),"")</f>
        <v/>
      </c>
      <c r="E463" s="32" t="str">
        <f ca="1">IF($B463&gt;0,VLOOKUP($B463,OFFSET(Pairings!$C$2,($A463-1)*gamesPerRound,0,gamesPerRound,3),3,FALSE),"")</f>
        <v/>
      </c>
      <c r="F463" s="32" t="str">
        <f t="shared" si="14"/>
        <v/>
      </c>
      <c r="G463" s="32" t="str">
        <f t="shared" si="15"/>
        <v/>
      </c>
      <c r="H463" s="99" t="str">
        <f ca="1">IF(OR(MOD(ROW(B463)-1,gamesPerRound)=1,B463="",ISNA(MATCH(B463,OFFSET($B$1,1+($A463-1)*gamesPerRound,0):B462,0))),"","duplicate result")</f>
        <v/>
      </c>
    </row>
    <row r="464" spans="1:8" x14ac:dyDescent="0.2">
      <c r="A464" s="32" t="str">
        <f>Pairings!B464</f>
        <v/>
      </c>
      <c r="B464" s="45"/>
      <c r="C464" s="45"/>
      <c r="D464" s="32" t="str">
        <f ca="1">IF($B464&gt;0,VLOOKUP($B464,OFFSET(Pairings!$C$2,($A464-1)*gamesPerRound,0,gamesPerRound,3),2,FALSE),"")</f>
        <v/>
      </c>
      <c r="E464" s="32" t="str">
        <f ca="1">IF($B464&gt;0,VLOOKUP($B464,OFFSET(Pairings!$C$2,($A464-1)*gamesPerRound,0,gamesPerRound,3),3,FALSE),"")</f>
        <v/>
      </c>
      <c r="F464" s="32" t="str">
        <f t="shared" si="14"/>
        <v/>
      </c>
      <c r="G464" s="32" t="str">
        <f t="shared" si="15"/>
        <v/>
      </c>
      <c r="H464" s="99" t="str">
        <f ca="1">IF(OR(MOD(ROW(B464)-1,gamesPerRound)=1,B464="",ISNA(MATCH(B464,OFFSET($B$1,1+($A464-1)*gamesPerRound,0):B463,0))),"","duplicate result")</f>
        <v/>
      </c>
    </row>
    <row r="465" spans="1:8" x14ac:dyDescent="0.2">
      <c r="A465" s="32" t="str">
        <f>Pairings!B465</f>
        <v/>
      </c>
      <c r="B465" s="45"/>
      <c r="C465" s="45"/>
      <c r="D465" s="32" t="str">
        <f ca="1">IF($B465&gt;0,VLOOKUP($B465,OFFSET(Pairings!$C$2,($A465-1)*gamesPerRound,0,gamesPerRound,3),2,FALSE),"")</f>
        <v/>
      </c>
      <c r="E465" s="32" t="str">
        <f ca="1">IF($B465&gt;0,VLOOKUP($B465,OFFSET(Pairings!$C$2,($A465-1)*gamesPerRound,0,gamesPerRound,3),3,FALSE),"")</f>
        <v/>
      </c>
      <c r="F465" s="32" t="str">
        <f t="shared" si="14"/>
        <v/>
      </c>
      <c r="G465" s="32" t="str">
        <f t="shared" si="15"/>
        <v/>
      </c>
      <c r="H465" s="99" t="str">
        <f ca="1">IF(OR(MOD(ROW(B465)-1,gamesPerRound)=1,B465="",ISNA(MATCH(B465,OFFSET($B$1,1+($A465-1)*gamesPerRound,0):B464,0))),"","duplicate result")</f>
        <v/>
      </c>
    </row>
    <row r="466" spans="1:8" x14ac:dyDescent="0.2">
      <c r="A466" s="32" t="str">
        <f>Pairings!B466</f>
        <v/>
      </c>
      <c r="B466" s="45"/>
      <c r="C466" s="45"/>
      <c r="D466" s="32" t="str">
        <f ca="1">IF($B466&gt;0,VLOOKUP($B466,OFFSET(Pairings!$C$2,($A466-1)*gamesPerRound,0,gamesPerRound,3),2,FALSE),"")</f>
        <v/>
      </c>
      <c r="E466" s="32" t="str">
        <f ca="1">IF($B466&gt;0,VLOOKUP($B466,OFFSET(Pairings!$C$2,($A466-1)*gamesPerRound,0,gamesPerRound,3),3,FALSE),"")</f>
        <v/>
      </c>
      <c r="F466" s="32" t="str">
        <f t="shared" si="14"/>
        <v/>
      </c>
      <c r="G466" s="32" t="str">
        <f t="shared" si="15"/>
        <v/>
      </c>
      <c r="H466" s="99" t="str">
        <f ca="1">IF(OR(MOD(ROW(B466)-1,gamesPerRound)=1,B466="",ISNA(MATCH(B466,OFFSET($B$1,1+($A466-1)*gamesPerRound,0):B465,0))),"","duplicate result")</f>
        <v/>
      </c>
    </row>
    <row r="467" spans="1:8" x14ac:dyDescent="0.2">
      <c r="A467" s="32" t="str">
        <f>Pairings!B467</f>
        <v/>
      </c>
      <c r="B467" s="45"/>
      <c r="C467" s="45"/>
      <c r="D467" s="32" t="str">
        <f ca="1">IF($B467&gt;0,VLOOKUP($B467,OFFSET(Pairings!$C$2,($A467-1)*gamesPerRound,0,gamesPerRound,3),2,FALSE),"")</f>
        <v/>
      </c>
      <c r="E467" s="32" t="str">
        <f ca="1">IF($B467&gt;0,VLOOKUP($B467,OFFSET(Pairings!$C$2,($A467-1)*gamesPerRound,0,gamesPerRound,3),3,FALSE),"")</f>
        <v/>
      </c>
      <c r="F467" s="32" t="str">
        <f t="shared" si="14"/>
        <v/>
      </c>
      <c r="G467" s="32" t="str">
        <f t="shared" si="15"/>
        <v/>
      </c>
      <c r="H467" s="99" t="str">
        <f ca="1">IF(OR(MOD(ROW(B467)-1,gamesPerRound)=1,B467="",ISNA(MATCH(B467,OFFSET($B$1,1+($A467-1)*gamesPerRound,0):B466,0))),"","duplicate result")</f>
        <v/>
      </c>
    </row>
    <row r="468" spans="1:8" x14ac:dyDescent="0.2">
      <c r="A468" s="32" t="str">
        <f>Pairings!B468</f>
        <v/>
      </c>
      <c r="B468" s="45"/>
      <c r="C468" s="45"/>
      <c r="D468" s="32" t="str">
        <f ca="1">IF($B468&gt;0,VLOOKUP($B468,OFFSET(Pairings!$C$2,($A468-1)*gamesPerRound,0,gamesPerRound,3),2,FALSE),"")</f>
        <v/>
      </c>
      <c r="E468" s="32" t="str">
        <f ca="1">IF($B468&gt;0,VLOOKUP($B468,OFFSET(Pairings!$C$2,($A468-1)*gamesPerRound,0,gamesPerRound,3),3,FALSE),"")</f>
        <v/>
      </c>
      <c r="F468" s="32" t="str">
        <f t="shared" si="14"/>
        <v/>
      </c>
      <c r="G468" s="32" t="str">
        <f t="shared" si="15"/>
        <v/>
      </c>
      <c r="H468" s="99" t="str">
        <f ca="1">IF(OR(MOD(ROW(B468)-1,gamesPerRound)=1,B468="",ISNA(MATCH(B468,OFFSET($B$1,1+($A468-1)*gamesPerRound,0):B467,0))),"","duplicate result")</f>
        <v/>
      </c>
    </row>
    <row r="469" spans="1:8" x14ac:dyDescent="0.2">
      <c r="A469" s="32" t="str">
        <f>Pairings!B469</f>
        <v/>
      </c>
      <c r="B469" s="45"/>
      <c r="C469" s="45"/>
      <c r="D469" s="32" t="str">
        <f ca="1">IF($B469&gt;0,VLOOKUP($B469,OFFSET(Pairings!$C$2,($A469-1)*gamesPerRound,0,gamesPerRound,3),2,FALSE),"")</f>
        <v/>
      </c>
      <c r="E469" s="32" t="str">
        <f ca="1">IF($B469&gt;0,VLOOKUP($B469,OFFSET(Pairings!$C$2,($A469-1)*gamesPerRound,0,gamesPerRound,3),3,FALSE),"")</f>
        <v/>
      </c>
      <c r="F469" s="32" t="str">
        <f t="shared" si="14"/>
        <v/>
      </c>
      <c r="G469" s="32" t="str">
        <f t="shared" si="15"/>
        <v/>
      </c>
      <c r="H469" s="99" t="str">
        <f ca="1">IF(OR(MOD(ROW(B469)-1,gamesPerRound)=1,B469="",ISNA(MATCH(B469,OFFSET($B$1,1+($A469-1)*gamesPerRound,0):B468,0))),"","duplicate result")</f>
        <v/>
      </c>
    </row>
    <row r="470" spans="1:8" x14ac:dyDescent="0.2">
      <c r="A470" s="32" t="str">
        <f>Pairings!B470</f>
        <v/>
      </c>
      <c r="B470" s="45"/>
      <c r="C470" s="45"/>
      <c r="D470" s="32" t="str">
        <f ca="1">IF($B470&gt;0,VLOOKUP($B470,OFFSET(Pairings!$C$2,($A470-1)*gamesPerRound,0,gamesPerRound,3),2,FALSE),"")</f>
        <v/>
      </c>
      <c r="E470" s="32" t="str">
        <f ca="1">IF($B470&gt;0,VLOOKUP($B470,OFFSET(Pairings!$C$2,($A470-1)*gamesPerRound,0,gamesPerRound,3),3,FALSE),"")</f>
        <v/>
      </c>
      <c r="F470" s="32" t="str">
        <f t="shared" si="14"/>
        <v/>
      </c>
      <c r="G470" s="32" t="str">
        <f t="shared" si="15"/>
        <v/>
      </c>
      <c r="H470" s="99" t="str">
        <f ca="1">IF(OR(MOD(ROW(B470)-1,gamesPerRound)=1,B470="",ISNA(MATCH(B470,OFFSET($B$1,1+($A470-1)*gamesPerRound,0):B469,0))),"","duplicate result")</f>
        <v/>
      </c>
    </row>
    <row r="471" spans="1:8" x14ac:dyDescent="0.2">
      <c r="A471" s="32" t="str">
        <f>Pairings!B471</f>
        <v/>
      </c>
      <c r="B471" s="45"/>
      <c r="C471" s="45"/>
      <c r="D471" s="32" t="str">
        <f ca="1">IF($B471&gt;0,VLOOKUP($B471,OFFSET(Pairings!$C$2,($A471-1)*gamesPerRound,0,gamesPerRound,3),2,FALSE),"")</f>
        <v/>
      </c>
      <c r="E471" s="32" t="str">
        <f ca="1">IF($B471&gt;0,VLOOKUP($B471,OFFSET(Pairings!$C$2,($A471-1)*gamesPerRound,0,gamesPerRound,3),3,FALSE),"")</f>
        <v/>
      </c>
      <c r="F471" s="32" t="str">
        <f t="shared" si="14"/>
        <v/>
      </c>
      <c r="G471" s="32" t="str">
        <f t="shared" si="15"/>
        <v/>
      </c>
      <c r="H471" s="99" t="str">
        <f ca="1">IF(OR(MOD(ROW(B471)-1,gamesPerRound)=1,B471="",ISNA(MATCH(B471,OFFSET($B$1,1+($A471-1)*gamesPerRound,0):B470,0))),"","duplicate result")</f>
        <v/>
      </c>
    </row>
    <row r="472" spans="1:8" x14ac:dyDescent="0.2">
      <c r="A472" s="32" t="str">
        <f>Pairings!B472</f>
        <v/>
      </c>
      <c r="B472" s="45"/>
      <c r="C472" s="45"/>
      <c r="D472" s="32" t="str">
        <f ca="1">IF($B472&gt;0,VLOOKUP($B472,OFFSET(Pairings!$C$2,($A472-1)*gamesPerRound,0,gamesPerRound,3),2,FALSE),"")</f>
        <v/>
      </c>
      <c r="E472" s="32" t="str">
        <f ca="1">IF($B472&gt;0,VLOOKUP($B472,OFFSET(Pairings!$C$2,($A472-1)*gamesPerRound,0,gamesPerRound,3),3,FALSE),"")</f>
        <v/>
      </c>
      <c r="F472" s="32" t="str">
        <f t="shared" si="14"/>
        <v/>
      </c>
      <c r="G472" s="32" t="str">
        <f t="shared" si="15"/>
        <v/>
      </c>
      <c r="H472" s="99" t="str">
        <f ca="1">IF(OR(MOD(ROW(B472)-1,gamesPerRound)=1,B472="",ISNA(MATCH(B472,OFFSET($B$1,1+($A472-1)*gamesPerRound,0):B471,0))),"","duplicate result")</f>
        <v/>
      </c>
    </row>
    <row r="473" spans="1:8" x14ac:dyDescent="0.2">
      <c r="A473" s="32" t="str">
        <f>Pairings!B473</f>
        <v/>
      </c>
      <c r="B473" s="45"/>
      <c r="C473" s="45"/>
      <c r="D473" s="32" t="str">
        <f ca="1">IF($B473&gt;0,VLOOKUP($B473,OFFSET(Pairings!$C$2,($A473-1)*gamesPerRound,0,gamesPerRound,3),2,FALSE),"")</f>
        <v/>
      </c>
      <c r="E473" s="32" t="str">
        <f ca="1">IF($B473&gt;0,VLOOKUP($B473,OFFSET(Pairings!$C$2,($A473-1)*gamesPerRound,0,gamesPerRound,3),3,FALSE),"")</f>
        <v/>
      </c>
      <c r="F473" s="32" t="str">
        <f t="shared" si="14"/>
        <v/>
      </c>
      <c r="G473" s="32" t="str">
        <f t="shared" si="15"/>
        <v/>
      </c>
      <c r="H473" s="99" t="str">
        <f ca="1">IF(OR(MOD(ROW(B473)-1,gamesPerRound)=1,B473="",ISNA(MATCH(B473,OFFSET($B$1,1+($A473-1)*gamesPerRound,0):B472,0))),"","duplicate result")</f>
        <v/>
      </c>
    </row>
    <row r="474" spans="1:8" x14ac:dyDescent="0.2">
      <c r="A474" s="32" t="str">
        <f>Pairings!B474</f>
        <v/>
      </c>
      <c r="B474" s="45"/>
      <c r="C474" s="45"/>
      <c r="D474" s="32" t="str">
        <f ca="1">IF($B474&gt;0,VLOOKUP($B474,OFFSET(Pairings!$C$2,($A474-1)*gamesPerRound,0,gamesPerRound,3),2,FALSE),"")</f>
        <v/>
      </c>
      <c r="E474" s="32" t="str">
        <f ca="1">IF($B474&gt;0,VLOOKUP($B474,OFFSET(Pairings!$C$2,($A474-1)*gamesPerRound,0,gamesPerRound,3),3,FALSE),"")</f>
        <v/>
      </c>
      <c r="F474" s="32" t="str">
        <f t="shared" si="14"/>
        <v/>
      </c>
      <c r="G474" s="32" t="str">
        <f t="shared" si="15"/>
        <v/>
      </c>
      <c r="H474" s="99" t="str">
        <f ca="1">IF(OR(MOD(ROW(B474)-1,gamesPerRound)=1,B474="",ISNA(MATCH(B474,OFFSET($B$1,1+($A474-1)*gamesPerRound,0):B473,0))),"","duplicate result")</f>
        <v/>
      </c>
    </row>
    <row r="475" spans="1:8" x14ac:dyDescent="0.2">
      <c r="A475" s="32" t="str">
        <f>Pairings!B475</f>
        <v/>
      </c>
      <c r="B475" s="45"/>
      <c r="C475" s="45"/>
      <c r="D475" s="32" t="str">
        <f ca="1">IF($B475&gt;0,VLOOKUP($B475,OFFSET(Pairings!$C$2,($A475-1)*gamesPerRound,0,gamesPerRound,3),2,FALSE),"")</f>
        <v/>
      </c>
      <c r="E475" s="32" t="str">
        <f ca="1">IF($B475&gt;0,VLOOKUP($B475,OFFSET(Pairings!$C$2,($A475-1)*gamesPerRound,0,gamesPerRound,3),3,FALSE),"")</f>
        <v/>
      </c>
      <c r="F475" s="32" t="str">
        <f t="shared" si="14"/>
        <v/>
      </c>
      <c r="G475" s="32" t="str">
        <f t="shared" si="15"/>
        <v/>
      </c>
      <c r="H475" s="99" t="str">
        <f ca="1">IF(OR(MOD(ROW(B475)-1,gamesPerRound)=1,B475="",ISNA(MATCH(B475,OFFSET($B$1,1+($A475-1)*gamesPerRound,0):B474,0))),"","duplicate result")</f>
        <v/>
      </c>
    </row>
    <row r="476" spans="1:8" x14ac:dyDescent="0.2">
      <c r="A476" s="32" t="str">
        <f>Pairings!B476</f>
        <v/>
      </c>
      <c r="B476" s="45"/>
      <c r="C476" s="45"/>
      <c r="D476" s="32" t="str">
        <f ca="1">IF($B476&gt;0,VLOOKUP($B476,OFFSET(Pairings!$C$2,($A476-1)*gamesPerRound,0,gamesPerRound,3),2,FALSE),"")</f>
        <v/>
      </c>
      <c r="E476" s="32" t="str">
        <f ca="1">IF($B476&gt;0,VLOOKUP($B476,OFFSET(Pairings!$C$2,($A476-1)*gamesPerRound,0,gamesPerRound,3),3,FALSE),"")</f>
        <v/>
      </c>
      <c r="F476" s="32" t="str">
        <f t="shared" si="14"/>
        <v/>
      </c>
      <c r="G476" s="32" t="str">
        <f t="shared" si="15"/>
        <v/>
      </c>
      <c r="H476" s="99" t="str">
        <f ca="1">IF(OR(MOD(ROW(B476)-1,gamesPerRound)=1,B476="",ISNA(MATCH(B476,OFFSET($B$1,1+($A476-1)*gamesPerRound,0):B475,0))),"","duplicate result")</f>
        <v/>
      </c>
    </row>
    <row r="477" spans="1:8" x14ac:dyDescent="0.2">
      <c r="A477" s="32" t="str">
        <f>Pairings!B477</f>
        <v/>
      </c>
      <c r="B477" s="45"/>
      <c r="C477" s="45"/>
      <c r="D477" s="32" t="str">
        <f ca="1">IF($B477&gt;0,VLOOKUP($B477,OFFSET(Pairings!$C$2,($A477-1)*gamesPerRound,0,gamesPerRound,3),2,FALSE),"")</f>
        <v/>
      </c>
      <c r="E477" s="32" t="str">
        <f ca="1">IF($B477&gt;0,VLOOKUP($B477,OFFSET(Pairings!$C$2,($A477-1)*gamesPerRound,0,gamesPerRound,3),3,FALSE),"")</f>
        <v/>
      </c>
      <c r="F477" s="32" t="str">
        <f t="shared" si="14"/>
        <v/>
      </c>
      <c r="G477" s="32" t="str">
        <f t="shared" si="15"/>
        <v/>
      </c>
      <c r="H477" s="99" t="str">
        <f ca="1">IF(OR(MOD(ROW(B477)-1,gamesPerRound)=1,B477="",ISNA(MATCH(B477,OFFSET($B$1,1+($A477-1)*gamesPerRound,0):B476,0))),"","duplicate result")</f>
        <v/>
      </c>
    </row>
    <row r="478" spans="1:8" x14ac:dyDescent="0.2">
      <c r="A478" s="32" t="str">
        <f>Pairings!B478</f>
        <v/>
      </c>
      <c r="B478" s="45"/>
      <c r="C478" s="45"/>
      <c r="D478" s="32" t="str">
        <f ca="1">IF($B478&gt;0,VLOOKUP($B478,OFFSET(Pairings!$C$2,($A478-1)*gamesPerRound,0,gamesPerRound,3),2,FALSE),"")</f>
        <v/>
      </c>
      <c r="E478" s="32" t="str">
        <f ca="1">IF($B478&gt;0,VLOOKUP($B478,OFFSET(Pairings!$C$2,($A478-1)*gamesPerRound,0,gamesPerRound,3),3,FALSE),"")</f>
        <v/>
      </c>
      <c r="F478" s="32" t="str">
        <f t="shared" si="14"/>
        <v/>
      </c>
      <c r="G478" s="32" t="str">
        <f t="shared" si="15"/>
        <v/>
      </c>
      <c r="H478" s="99" t="str">
        <f ca="1">IF(OR(MOD(ROW(B478)-1,gamesPerRound)=1,B478="",ISNA(MATCH(B478,OFFSET($B$1,1+($A478-1)*gamesPerRound,0):B477,0))),"","duplicate result")</f>
        <v/>
      </c>
    </row>
    <row r="479" spans="1:8" x14ac:dyDescent="0.2">
      <c r="A479" s="32" t="str">
        <f>Pairings!B479</f>
        <v/>
      </c>
      <c r="B479" s="45"/>
      <c r="C479" s="45"/>
      <c r="D479" s="32" t="str">
        <f ca="1">IF($B479&gt;0,VLOOKUP($B479,OFFSET(Pairings!$C$2,($A479-1)*gamesPerRound,0,gamesPerRound,3),2,FALSE),"")</f>
        <v/>
      </c>
      <c r="E479" s="32" t="str">
        <f ca="1">IF($B479&gt;0,VLOOKUP($B479,OFFSET(Pairings!$C$2,($A479-1)*gamesPerRound,0,gamesPerRound,3),3,FALSE),"")</f>
        <v/>
      </c>
      <c r="F479" s="32" t="str">
        <f t="shared" si="14"/>
        <v/>
      </c>
      <c r="G479" s="32" t="str">
        <f t="shared" si="15"/>
        <v/>
      </c>
      <c r="H479" s="99" t="str">
        <f ca="1">IF(OR(MOD(ROW(B479)-1,gamesPerRound)=1,B479="",ISNA(MATCH(B479,OFFSET($B$1,1+($A479-1)*gamesPerRound,0):B478,0))),"","duplicate result")</f>
        <v/>
      </c>
    </row>
    <row r="480" spans="1:8" x14ac:dyDescent="0.2">
      <c r="A480" s="32" t="str">
        <f>Pairings!B480</f>
        <v/>
      </c>
      <c r="B480" s="45"/>
      <c r="C480" s="45"/>
      <c r="D480" s="32" t="str">
        <f ca="1">IF($B480&gt;0,VLOOKUP($B480,OFFSET(Pairings!$C$2,($A480-1)*gamesPerRound,0,gamesPerRound,3),2,FALSE),"")</f>
        <v/>
      </c>
      <c r="E480" s="32" t="str">
        <f ca="1">IF($B480&gt;0,VLOOKUP($B480,OFFSET(Pairings!$C$2,($A480-1)*gamesPerRound,0,gamesPerRound,3),3,FALSE),"")</f>
        <v/>
      </c>
      <c r="F480" s="32" t="str">
        <f t="shared" si="14"/>
        <v/>
      </c>
      <c r="G480" s="32" t="str">
        <f t="shared" si="15"/>
        <v/>
      </c>
      <c r="H480" s="99" t="str">
        <f ca="1">IF(OR(MOD(ROW(B480)-1,gamesPerRound)=1,B480="",ISNA(MATCH(B480,OFFSET($B$1,1+($A480-1)*gamesPerRound,0):B479,0))),"","duplicate result")</f>
        <v/>
      </c>
    </row>
    <row r="481" spans="1:8" x14ac:dyDescent="0.2">
      <c r="A481" s="32" t="str">
        <f>Pairings!B481</f>
        <v/>
      </c>
      <c r="B481" s="45"/>
      <c r="C481" s="45"/>
      <c r="D481" s="32" t="str">
        <f ca="1">IF($B481&gt;0,VLOOKUP($B481,OFFSET(Pairings!$C$2,($A481-1)*gamesPerRound,0,gamesPerRound,3),2,FALSE),"")</f>
        <v/>
      </c>
      <c r="E481" s="32" t="str">
        <f ca="1">IF($B481&gt;0,VLOOKUP($B481,OFFSET(Pairings!$C$2,($A481-1)*gamesPerRound,0,gamesPerRound,3),3,FALSE),"")</f>
        <v/>
      </c>
      <c r="F481" s="32" t="str">
        <f t="shared" si="14"/>
        <v/>
      </c>
      <c r="G481" s="32" t="str">
        <f t="shared" si="15"/>
        <v/>
      </c>
      <c r="H481" s="99" t="str">
        <f ca="1">IF(OR(MOD(ROW(B481)-1,gamesPerRound)=1,B481="",ISNA(MATCH(B481,OFFSET($B$1,1+($A481-1)*gamesPerRound,0):B480,0))),"","duplicate result")</f>
        <v/>
      </c>
    </row>
    <row r="482" spans="1:8" x14ac:dyDescent="0.2">
      <c r="A482" s="32" t="str">
        <f>Pairings!B482</f>
        <v/>
      </c>
      <c r="B482" s="45"/>
      <c r="C482" s="45"/>
      <c r="D482" s="32" t="str">
        <f ca="1">IF($B482&gt;0,VLOOKUP($B482,OFFSET(Pairings!$C$2,($A482-1)*gamesPerRound,0,gamesPerRound,3),2,FALSE),"")</f>
        <v/>
      </c>
      <c r="E482" s="32" t="str">
        <f ca="1">IF($B482&gt;0,VLOOKUP($B482,OFFSET(Pairings!$C$2,($A482-1)*gamesPerRound,0,gamesPerRound,3),3,FALSE),"")</f>
        <v/>
      </c>
      <c r="F482" s="32" t="str">
        <f t="shared" si="14"/>
        <v/>
      </c>
      <c r="G482" s="32" t="str">
        <f t="shared" si="15"/>
        <v/>
      </c>
      <c r="H482" s="99" t="str">
        <f ca="1">IF(OR(MOD(ROW(B482)-1,gamesPerRound)=1,B482="",ISNA(MATCH(B482,OFFSET($B$1,1+($A482-1)*gamesPerRound,0):B481,0))),"","duplicate result")</f>
        <v/>
      </c>
    </row>
    <row r="483" spans="1:8" x14ac:dyDescent="0.2">
      <c r="A483" s="32" t="str">
        <f>Pairings!B483</f>
        <v/>
      </c>
      <c r="B483" s="45"/>
      <c r="C483" s="45"/>
      <c r="D483" s="32" t="str">
        <f ca="1">IF($B483&gt;0,VLOOKUP($B483,OFFSET(Pairings!$C$2,($A483-1)*gamesPerRound,0,gamesPerRound,3),2,FALSE),"")</f>
        <v/>
      </c>
      <c r="E483" s="32" t="str">
        <f ca="1">IF($B483&gt;0,VLOOKUP($B483,OFFSET(Pairings!$C$2,($A483-1)*gamesPerRound,0,gamesPerRound,3),3,FALSE),"")</f>
        <v/>
      </c>
      <c r="F483" s="32" t="str">
        <f t="shared" si="14"/>
        <v/>
      </c>
      <c r="G483" s="32" t="str">
        <f t="shared" si="15"/>
        <v/>
      </c>
      <c r="H483" s="99" t="str">
        <f ca="1">IF(OR(MOD(ROW(B483)-1,gamesPerRound)=1,B483="",ISNA(MATCH(B483,OFFSET($B$1,1+($A483-1)*gamesPerRound,0):B482,0))),"","duplicate result")</f>
        <v/>
      </c>
    </row>
    <row r="484" spans="1:8" x14ac:dyDescent="0.2">
      <c r="A484" s="32" t="str">
        <f>Pairings!B484</f>
        <v/>
      </c>
      <c r="B484" s="45"/>
      <c r="C484" s="45"/>
      <c r="D484" s="32" t="str">
        <f ca="1">IF($B484&gt;0,VLOOKUP($B484,OFFSET(Pairings!$C$2,($A484-1)*gamesPerRound,0,gamesPerRound,3),2,FALSE),"")</f>
        <v/>
      </c>
      <c r="E484" s="32" t="str">
        <f ca="1">IF($B484&gt;0,VLOOKUP($B484,OFFSET(Pairings!$C$2,($A484-1)*gamesPerRound,0,gamesPerRound,3),3,FALSE),"")</f>
        <v/>
      </c>
      <c r="F484" s="32" t="str">
        <f t="shared" si="14"/>
        <v/>
      </c>
      <c r="G484" s="32" t="str">
        <f t="shared" si="15"/>
        <v/>
      </c>
      <c r="H484" s="99" t="str">
        <f ca="1">IF(OR(MOD(ROW(B484)-1,gamesPerRound)=1,B484="",ISNA(MATCH(B484,OFFSET($B$1,1+($A484-1)*gamesPerRound,0):B483,0))),"","duplicate result")</f>
        <v/>
      </c>
    </row>
    <row r="485" spans="1:8" x14ac:dyDescent="0.2">
      <c r="A485" s="32" t="str">
        <f>Pairings!B485</f>
        <v/>
      </c>
      <c r="B485" s="45"/>
      <c r="C485" s="45"/>
      <c r="D485" s="32" t="str">
        <f ca="1">IF($B485&gt;0,VLOOKUP($B485,OFFSET(Pairings!$C$2,($A485-1)*gamesPerRound,0,gamesPerRound,3),2,FALSE),"")</f>
        <v/>
      </c>
      <c r="E485" s="32" t="str">
        <f ca="1">IF($B485&gt;0,VLOOKUP($B485,OFFSET(Pairings!$C$2,($A485-1)*gamesPerRound,0,gamesPerRound,3),3,FALSE),"")</f>
        <v/>
      </c>
      <c r="F485" s="32" t="str">
        <f t="shared" si="14"/>
        <v/>
      </c>
      <c r="G485" s="32" t="str">
        <f t="shared" si="15"/>
        <v/>
      </c>
      <c r="H485" s="99" t="str">
        <f ca="1">IF(OR(MOD(ROW(B485)-1,gamesPerRound)=1,B485="",ISNA(MATCH(B485,OFFSET($B$1,1+($A485-1)*gamesPerRound,0):B484,0))),"","duplicate result")</f>
        <v/>
      </c>
    </row>
    <row r="486" spans="1:8" x14ac:dyDescent="0.2">
      <c r="A486" s="32" t="str">
        <f>Pairings!B486</f>
        <v/>
      </c>
      <c r="B486" s="45"/>
      <c r="C486" s="45"/>
      <c r="D486" s="32" t="str">
        <f ca="1">IF($B486&gt;0,VLOOKUP($B486,OFFSET(Pairings!$C$2,($A486-1)*gamesPerRound,0,gamesPerRound,3),2,FALSE),"")</f>
        <v/>
      </c>
      <c r="E486" s="32" t="str">
        <f ca="1">IF($B486&gt;0,VLOOKUP($B486,OFFSET(Pairings!$C$2,($A486-1)*gamesPerRound,0,gamesPerRound,3),3,FALSE),"")</f>
        <v/>
      </c>
      <c r="F486" s="32" t="str">
        <f t="shared" si="14"/>
        <v/>
      </c>
      <c r="G486" s="32" t="str">
        <f t="shared" si="15"/>
        <v/>
      </c>
      <c r="H486" s="99" t="str">
        <f ca="1">IF(OR(MOD(ROW(B486)-1,gamesPerRound)=1,B486="",ISNA(MATCH(B486,OFFSET($B$1,1+($A486-1)*gamesPerRound,0):B485,0))),"","duplicate result")</f>
        <v/>
      </c>
    </row>
    <row r="487" spans="1:8" x14ac:dyDescent="0.2">
      <c r="A487" s="32" t="str">
        <f>Pairings!B487</f>
        <v/>
      </c>
      <c r="B487" s="45"/>
      <c r="C487" s="45"/>
      <c r="D487" s="32" t="str">
        <f ca="1">IF($B487&gt;0,VLOOKUP($B487,OFFSET(Pairings!$C$2,($A487-1)*gamesPerRound,0,gamesPerRound,3),2,FALSE),"")</f>
        <v/>
      </c>
      <c r="E487" s="32" t="str">
        <f ca="1">IF($B487&gt;0,VLOOKUP($B487,OFFSET(Pairings!$C$2,($A487-1)*gamesPerRound,0,gamesPerRound,3),3,FALSE),"")</f>
        <v/>
      </c>
      <c r="F487" s="32" t="str">
        <f t="shared" si="14"/>
        <v/>
      </c>
      <c r="G487" s="32" t="str">
        <f t="shared" si="15"/>
        <v/>
      </c>
      <c r="H487" s="99" t="str">
        <f ca="1">IF(OR(MOD(ROW(B487)-1,gamesPerRound)=1,B487="",ISNA(MATCH(B487,OFFSET($B$1,1+($A487-1)*gamesPerRound,0):B486,0))),"","duplicate result")</f>
        <v/>
      </c>
    </row>
    <row r="488" spans="1:8" x14ac:dyDescent="0.2">
      <c r="A488" s="32" t="str">
        <f>Pairings!B488</f>
        <v/>
      </c>
      <c r="B488" s="45"/>
      <c r="C488" s="45"/>
      <c r="D488" s="32" t="str">
        <f ca="1">IF($B488&gt;0,VLOOKUP($B488,OFFSET(Pairings!$C$2,($A488-1)*gamesPerRound,0,gamesPerRound,3),2,FALSE),"")</f>
        <v/>
      </c>
      <c r="E488" s="32" t="str">
        <f ca="1">IF($B488&gt;0,VLOOKUP($B488,OFFSET(Pairings!$C$2,($A488-1)*gamesPerRound,0,gamesPerRound,3),3,FALSE),"")</f>
        <v/>
      </c>
      <c r="F488" s="32" t="str">
        <f t="shared" si="14"/>
        <v/>
      </c>
      <c r="G488" s="32" t="str">
        <f t="shared" si="15"/>
        <v/>
      </c>
      <c r="H488" s="99" t="str">
        <f ca="1">IF(OR(MOD(ROW(B488)-1,gamesPerRound)=1,B488="",ISNA(MATCH(B488,OFFSET($B$1,1+($A488-1)*gamesPerRound,0):B487,0))),"","duplicate result")</f>
        <v/>
      </c>
    </row>
    <row r="489" spans="1:8" x14ac:dyDescent="0.2">
      <c r="A489" s="32" t="str">
        <f>Pairings!B489</f>
        <v/>
      </c>
      <c r="B489" s="45"/>
      <c r="C489" s="45"/>
      <c r="D489" s="32" t="str">
        <f ca="1">IF($B489&gt;0,VLOOKUP($B489,OFFSET(Pairings!$C$2,($A489-1)*gamesPerRound,0,gamesPerRound,3),2,FALSE),"")</f>
        <v/>
      </c>
      <c r="E489" s="32" t="str">
        <f ca="1">IF($B489&gt;0,VLOOKUP($B489,OFFSET(Pairings!$C$2,($A489-1)*gamesPerRound,0,gamesPerRound,3),3,FALSE),"")</f>
        <v/>
      </c>
      <c r="F489" s="32" t="str">
        <f t="shared" si="14"/>
        <v/>
      </c>
      <c r="G489" s="32" t="str">
        <f t="shared" si="15"/>
        <v/>
      </c>
      <c r="H489" s="99" t="str">
        <f ca="1">IF(OR(MOD(ROW(B489)-1,gamesPerRound)=1,B489="",ISNA(MATCH(B489,OFFSET($B$1,1+($A489-1)*gamesPerRound,0):B488,0))),"","duplicate result")</f>
        <v/>
      </c>
    </row>
    <row r="490" spans="1:8" x14ac:dyDescent="0.2">
      <c r="A490" s="32" t="str">
        <f>Pairings!B490</f>
        <v/>
      </c>
      <c r="B490" s="45"/>
      <c r="C490" s="45"/>
      <c r="D490" s="32" t="str">
        <f ca="1">IF($B490&gt;0,VLOOKUP($B490,OFFSET(Pairings!$C$2,($A490-1)*gamesPerRound,0,gamesPerRound,3),2,FALSE),"")</f>
        <v/>
      </c>
      <c r="E490" s="32" t="str">
        <f ca="1">IF($B490&gt;0,VLOOKUP($B490,OFFSET(Pairings!$C$2,($A490-1)*gamesPerRound,0,gamesPerRound,3),3,FALSE),"")</f>
        <v/>
      </c>
      <c r="F490" s="32" t="str">
        <f t="shared" si="14"/>
        <v/>
      </c>
      <c r="G490" s="32" t="str">
        <f t="shared" si="15"/>
        <v/>
      </c>
      <c r="H490" s="99" t="str">
        <f ca="1">IF(OR(MOD(ROW(B490)-1,gamesPerRound)=1,B490="",ISNA(MATCH(B490,OFFSET($B$1,1+($A490-1)*gamesPerRound,0):B489,0))),"","duplicate result")</f>
        <v/>
      </c>
    </row>
    <row r="491" spans="1:8" x14ac:dyDescent="0.2">
      <c r="A491" s="32" t="str">
        <f>Pairings!B491</f>
        <v/>
      </c>
      <c r="B491" s="45"/>
      <c r="C491" s="45"/>
      <c r="D491" s="32" t="str">
        <f ca="1">IF($B491&gt;0,VLOOKUP($B491,OFFSET(Pairings!$C$2,($A491-1)*gamesPerRound,0,gamesPerRound,3),2,FALSE),"")</f>
        <v/>
      </c>
      <c r="E491" s="32" t="str">
        <f ca="1">IF($B491&gt;0,VLOOKUP($B491,OFFSET(Pairings!$C$2,($A491-1)*gamesPerRound,0,gamesPerRound,3),3,FALSE),"")</f>
        <v/>
      </c>
      <c r="F491" s="32" t="str">
        <f t="shared" si="14"/>
        <v/>
      </c>
      <c r="G491" s="32" t="str">
        <f t="shared" si="15"/>
        <v/>
      </c>
      <c r="H491" s="99" t="str">
        <f ca="1">IF(OR(MOD(ROW(B491)-1,gamesPerRound)=1,B491="",ISNA(MATCH(B491,OFFSET($B$1,1+($A491-1)*gamesPerRound,0):B490,0))),"","duplicate result")</f>
        <v/>
      </c>
    </row>
    <row r="492" spans="1:8" x14ac:dyDescent="0.2">
      <c r="A492" s="32" t="str">
        <f>Pairings!B492</f>
        <v/>
      </c>
      <c r="B492" s="45"/>
      <c r="C492" s="45"/>
      <c r="D492" s="32" t="str">
        <f ca="1">IF($B492&gt;0,VLOOKUP($B492,OFFSET(Pairings!$C$2,($A492-1)*gamesPerRound,0,gamesPerRound,3),2,FALSE),"")</f>
        <v/>
      </c>
      <c r="E492" s="32" t="str">
        <f ca="1">IF($B492&gt;0,VLOOKUP($B492,OFFSET(Pairings!$C$2,($A492-1)*gamesPerRound,0,gamesPerRound,3),3,FALSE),"")</f>
        <v/>
      </c>
      <c r="F492" s="32" t="str">
        <f t="shared" si="14"/>
        <v/>
      </c>
      <c r="G492" s="32" t="str">
        <f t="shared" si="15"/>
        <v/>
      </c>
      <c r="H492" s="99" t="str">
        <f ca="1">IF(OR(MOD(ROW(B492)-1,gamesPerRound)=1,B492="",ISNA(MATCH(B492,OFFSET($B$1,1+($A492-1)*gamesPerRound,0):B491,0))),"","duplicate result")</f>
        <v/>
      </c>
    </row>
    <row r="493" spans="1:8" x14ac:dyDescent="0.2">
      <c r="A493" s="32" t="str">
        <f>Pairings!B493</f>
        <v/>
      </c>
      <c r="B493" s="45"/>
      <c r="C493" s="45"/>
      <c r="D493" s="32" t="str">
        <f ca="1">IF($B493&gt;0,VLOOKUP($B493,OFFSET(Pairings!$C$2,($A493-1)*gamesPerRound,0,gamesPerRound,3),2,FALSE),"")</f>
        <v/>
      </c>
      <c r="E493" s="32" t="str">
        <f ca="1">IF($B493&gt;0,VLOOKUP($B493,OFFSET(Pairings!$C$2,($A493-1)*gamesPerRound,0,gamesPerRound,3),3,FALSE),"")</f>
        <v/>
      </c>
      <c r="F493" s="32" t="str">
        <f t="shared" si="14"/>
        <v/>
      </c>
      <c r="G493" s="32" t="str">
        <f t="shared" si="15"/>
        <v/>
      </c>
      <c r="H493" s="99" t="str">
        <f ca="1">IF(OR(MOD(ROW(B493)-1,gamesPerRound)=1,B493="",ISNA(MATCH(B493,OFFSET($B$1,1+($A493-1)*gamesPerRound,0):B492,0))),"","duplicate result")</f>
        <v/>
      </c>
    </row>
    <row r="494" spans="1:8" x14ac:dyDescent="0.2">
      <c r="A494" s="32" t="str">
        <f>Pairings!B494</f>
        <v/>
      </c>
      <c r="B494" s="45"/>
      <c r="C494" s="45"/>
      <c r="D494" s="32" t="str">
        <f ca="1">IF($B494&gt;0,VLOOKUP($B494,OFFSET(Pairings!$C$2,($A494-1)*gamesPerRound,0,gamesPerRound,3),2,FALSE),"")</f>
        <v/>
      </c>
      <c r="E494" s="32" t="str">
        <f ca="1">IF($B494&gt;0,VLOOKUP($B494,OFFSET(Pairings!$C$2,($A494-1)*gamesPerRound,0,gamesPerRound,3),3,FALSE),"")</f>
        <v/>
      </c>
      <c r="F494" s="32" t="str">
        <f t="shared" si="14"/>
        <v/>
      </c>
      <c r="G494" s="32" t="str">
        <f t="shared" si="15"/>
        <v/>
      </c>
      <c r="H494" s="99" t="str">
        <f ca="1">IF(OR(MOD(ROW(B494)-1,gamesPerRound)=1,B494="",ISNA(MATCH(B494,OFFSET($B$1,1+($A494-1)*gamesPerRound,0):B493,0))),"","duplicate result")</f>
        <v/>
      </c>
    </row>
    <row r="495" spans="1:8" x14ac:dyDescent="0.2">
      <c r="A495" s="32" t="str">
        <f>Pairings!B495</f>
        <v/>
      </c>
      <c r="B495" s="45"/>
      <c r="C495" s="45"/>
      <c r="D495" s="32" t="str">
        <f ca="1">IF($B495&gt;0,VLOOKUP($B495,OFFSET(Pairings!$C$2,($A495-1)*gamesPerRound,0,gamesPerRound,3),2,FALSE),"")</f>
        <v/>
      </c>
      <c r="E495" s="32" t="str">
        <f ca="1">IF($B495&gt;0,VLOOKUP($B495,OFFSET(Pairings!$C$2,($A495-1)*gamesPerRound,0,gamesPerRound,3),3,FALSE),"")</f>
        <v/>
      </c>
      <c r="F495" s="32" t="str">
        <f t="shared" si="14"/>
        <v/>
      </c>
      <c r="G495" s="32" t="str">
        <f t="shared" si="15"/>
        <v/>
      </c>
      <c r="H495" s="99" t="str">
        <f ca="1">IF(OR(MOD(ROW(B495)-1,gamesPerRound)=1,B495="",ISNA(MATCH(B495,OFFSET($B$1,1+($A495-1)*gamesPerRound,0):B494,0))),"","duplicate result")</f>
        <v/>
      </c>
    </row>
    <row r="496" spans="1:8" x14ac:dyDescent="0.2">
      <c r="A496" s="32" t="str">
        <f>Pairings!B496</f>
        <v/>
      </c>
      <c r="B496" s="45"/>
      <c r="C496" s="45"/>
      <c r="D496" s="32" t="str">
        <f ca="1">IF($B496&gt;0,VLOOKUP($B496,OFFSET(Pairings!$C$2,($A496-1)*gamesPerRound,0,gamesPerRound,3),2,FALSE),"")</f>
        <v/>
      </c>
      <c r="E496" s="32" t="str">
        <f ca="1">IF($B496&gt;0,VLOOKUP($B496,OFFSET(Pairings!$C$2,($A496-1)*gamesPerRound,0,gamesPerRound,3),3,FALSE),"")</f>
        <v/>
      </c>
      <c r="F496" s="32" t="str">
        <f t="shared" si="14"/>
        <v/>
      </c>
      <c r="G496" s="32" t="str">
        <f t="shared" si="15"/>
        <v/>
      </c>
      <c r="H496" s="99" t="str">
        <f ca="1">IF(OR(MOD(ROW(B496)-1,gamesPerRound)=1,B496="",ISNA(MATCH(B496,OFFSET($B$1,1+($A496-1)*gamesPerRound,0):B495,0))),"","duplicate result")</f>
        <v/>
      </c>
    </row>
    <row r="497" spans="1:8" x14ac:dyDescent="0.2">
      <c r="A497" s="32" t="str">
        <f>Pairings!B497</f>
        <v/>
      </c>
      <c r="B497" s="45"/>
      <c r="C497" s="45"/>
      <c r="D497" s="32" t="str">
        <f ca="1">IF($B497&gt;0,VLOOKUP($B497,OFFSET(Pairings!$C$2,($A497-1)*gamesPerRound,0,gamesPerRound,3),2,FALSE),"")</f>
        <v/>
      </c>
      <c r="E497" s="32" t="str">
        <f ca="1">IF($B497&gt;0,VLOOKUP($B497,OFFSET(Pairings!$C$2,($A497-1)*gamesPerRound,0,gamesPerRound,3),3,FALSE),"")</f>
        <v/>
      </c>
      <c r="F497" s="32" t="str">
        <f t="shared" si="14"/>
        <v/>
      </c>
      <c r="G497" s="32" t="str">
        <f t="shared" si="15"/>
        <v/>
      </c>
      <c r="H497" s="99" t="str">
        <f ca="1">IF(OR(MOD(ROW(B497)-1,gamesPerRound)=1,B497="",ISNA(MATCH(B497,OFFSET($B$1,1+($A497-1)*gamesPerRound,0):B496,0))),"","duplicate result")</f>
        <v/>
      </c>
    </row>
    <row r="498" spans="1:8" x14ac:dyDescent="0.2">
      <c r="A498" s="32" t="str">
        <f>Pairings!B498</f>
        <v/>
      </c>
      <c r="B498" s="45"/>
      <c r="C498" s="45"/>
      <c r="D498" s="32" t="str">
        <f ca="1">IF($B498&gt;0,VLOOKUP($B498,OFFSET(Pairings!$C$2,($A498-1)*gamesPerRound,0,gamesPerRound,3),2,FALSE),"")</f>
        <v/>
      </c>
      <c r="E498" s="32" t="str">
        <f ca="1">IF($B498&gt;0,VLOOKUP($B498,OFFSET(Pairings!$C$2,($A498-1)*gamesPerRound,0,gamesPerRound,3),3,FALSE),"")</f>
        <v/>
      </c>
      <c r="F498" s="32" t="str">
        <f t="shared" si="14"/>
        <v/>
      </c>
      <c r="G498" s="32" t="str">
        <f t="shared" si="15"/>
        <v/>
      </c>
      <c r="H498" s="99" t="str">
        <f ca="1">IF(OR(MOD(ROW(B498)-1,gamesPerRound)=1,B498="",ISNA(MATCH(B498,OFFSET($B$1,1+($A498-1)*gamesPerRound,0):B497,0))),"","duplicate result")</f>
        <v/>
      </c>
    </row>
    <row r="499" spans="1:8" x14ac:dyDescent="0.2">
      <c r="A499" s="32" t="str">
        <f>Pairings!B499</f>
        <v/>
      </c>
      <c r="B499" s="45"/>
      <c r="C499" s="45"/>
      <c r="D499" s="32" t="str">
        <f ca="1">IF($B499&gt;0,VLOOKUP($B499,OFFSET(Pairings!$C$2,($A499-1)*gamesPerRound,0,gamesPerRound,3),2,FALSE),"")</f>
        <v/>
      </c>
      <c r="E499" s="32" t="str">
        <f ca="1">IF($B499&gt;0,VLOOKUP($B499,OFFSET(Pairings!$C$2,($A499-1)*gamesPerRound,0,gamesPerRound,3),3,FALSE),"")</f>
        <v/>
      </c>
      <c r="F499" s="32" t="str">
        <f t="shared" si="14"/>
        <v/>
      </c>
      <c r="G499" s="32" t="str">
        <f t="shared" si="15"/>
        <v/>
      </c>
      <c r="H499" s="99" t="str">
        <f ca="1">IF(OR(MOD(ROW(B499)-1,gamesPerRound)=1,B499="",ISNA(MATCH(B499,OFFSET($B$1,1+($A499-1)*gamesPerRound,0):B498,0))),"","duplicate result")</f>
        <v/>
      </c>
    </row>
    <row r="500" spans="1:8" x14ac:dyDescent="0.2">
      <c r="A500" s="32" t="str">
        <f>Pairings!B500</f>
        <v/>
      </c>
      <c r="B500" s="45"/>
      <c r="C500" s="45"/>
      <c r="D500" s="32" t="str">
        <f ca="1">IF($B500&gt;0,VLOOKUP($B500,OFFSET(Pairings!$C$2,($A500-1)*gamesPerRound,0,gamesPerRound,3),2,FALSE),"")</f>
        <v/>
      </c>
      <c r="E500" s="32" t="str">
        <f ca="1">IF($B500&gt;0,VLOOKUP($B500,OFFSET(Pairings!$C$2,($A500-1)*gamesPerRound,0,gamesPerRound,3),3,FALSE),"")</f>
        <v/>
      </c>
      <c r="F500" s="32" t="str">
        <f t="shared" si="14"/>
        <v/>
      </c>
      <c r="G500" s="32" t="str">
        <f t="shared" si="15"/>
        <v/>
      </c>
      <c r="H500" s="99" t="str">
        <f ca="1">IF(OR(MOD(ROW(B500)-1,gamesPerRound)=1,B500="",ISNA(MATCH(B500,OFFSET($B$1,1+($A500-1)*gamesPerRound,0):B499,0))),"","duplicate result")</f>
        <v/>
      </c>
    </row>
    <row r="501" spans="1:8" x14ac:dyDescent="0.2">
      <c r="A501" s="32" t="str">
        <f>Pairings!B501</f>
        <v/>
      </c>
      <c r="B501" s="45"/>
      <c r="C501" s="45"/>
      <c r="D501" s="32" t="str">
        <f ca="1">IF($B501&gt;0,VLOOKUP($B501,OFFSET(Pairings!$C$2,($A501-1)*gamesPerRound,0,gamesPerRound,3),2,FALSE),"")</f>
        <v/>
      </c>
      <c r="E501" s="32" t="str">
        <f ca="1">IF($B501&gt;0,VLOOKUP($B501,OFFSET(Pairings!$C$2,($A501-1)*gamesPerRound,0,gamesPerRound,3),3,FALSE),"")</f>
        <v/>
      </c>
      <c r="F501" s="32" t="str">
        <f t="shared" si="14"/>
        <v/>
      </c>
      <c r="G501" s="32" t="str">
        <f t="shared" si="15"/>
        <v/>
      </c>
      <c r="H501" s="99" t="str">
        <f ca="1">IF(OR(MOD(ROW(B501)-1,gamesPerRound)=1,B501="",ISNA(MATCH(B501,OFFSET($B$1,1+($A501-1)*gamesPerRound,0):B500,0))),"","duplicate result")</f>
        <v/>
      </c>
    </row>
    <row r="502" spans="1:8" x14ac:dyDescent="0.2">
      <c r="A502" s="32" t="str">
        <f>Pairings!B502</f>
        <v/>
      </c>
      <c r="B502" s="45"/>
      <c r="C502" s="45"/>
      <c r="D502" s="32" t="str">
        <f ca="1">IF($B502&gt;0,VLOOKUP($B502,OFFSET(Pairings!$C$2,($A502-1)*gamesPerRound,0,gamesPerRound,3),2,FALSE),"")</f>
        <v/>
      </c>
      <c r="E502" s="32" t="str">
        <f ca="1">IF($B502&gt;0,VLOOKUP($B502,OFFSET(Pairings!$C$2,($A502-1)*gamesPerRound,0,gamesPerRound,3),3,FALSE),"")</f>
        <v/>
      </c>
      <c r="F502" s="32" t="str">
        <f t="shared" si="14"/>
        <v/>
      </c>
      <c r="G502" s="32" t="str">
        <f t="shared" si="15"/>
        <v/>
      </c>
      <c r="H502" s="99" t="str">
        <f ca="1">IF(OR(MOD(ROW(B502)-1,gamesPerRound)=1,B502="",ISNA(MATCH(B502,OFFSET($B$1,1+($A502-1)*gamesPerRound,0):B501,0))),"","duplicate result")</f>
        <v/>
      </c>
    </row>
    <row r="503" spans="1:8" x14ac:dyDescent="0.2">
      <c r="A503" s="32" t="str">
        <f>Pairings!B503</f>
        <v/>
      </c>
      <c r="B503" s="45"/>
      <c r="C503" s="45"/>
      <c r="D503" s="32" t="str">
        <f ca="1">IF($B503&gt;0,VLOOKUP($B503,OFFSET(Pairings!$C$2,($A503-1)*gamesPerRound,0,gamesPerRound,3),2,FALSE),"")</f>
        <v/>
      </c>
      <c r="E503" s="32" t="str">
        <f ca="1">IF($B503&gt;0,VLOOKUP($B503,OFFSET(Pairings!$C$2,($A503-1)*gamesPerRound,0,gamesPerRound,3),3,FALSE),"")</f>
        <v/>
      </c>
      <c r="F503" s="32" t="str">
        <f t="shared" si="14"/>
        <v/>
      </c>
      <c r="G503" s="32" t="str">
        <f t="shared" si="15"/>
        <v/>
      </c>
      <c r="H503" s="99" t="str">
        <f ca="1">IF(OR(MOD(ROW(B503)-1,gamesPerRound)=1,B503="",ISNA(MATCH(B503,OFFSET($B$1,1+($A503-1)*gamesPerRound,0):B502,0))),"","duplicate result")</f>
        <v/>
      </c>
    </row>
    <row r="504" spans="1:8" x14ac:dyDescent="0.2">
      <c r="A504" s="32" t="str">
        <f>Pairings!B504</f>
        <v/>
      </c>
      <c r="B504" s="45"/>
      <c r="C504" s="45"/>
      <c r="D504" s="32" t="str">
        <f ca="1">IF($B504&gt;0,VLOOKUP($B504,OFFSET(Pairings!$C$2,($A504-1)*gamesPerRound,0,gamesPerRound,3),2,FALSE),"")</f>
        <v/>
      </c>
      <c r="E504" s="32" t="str">
        <f ca="1">IF($B504&gt;0,VLOOKUP($B504,OFFSET(Pairings!$C$2,($A504-1)*gamesPerRound,0,gamesPerRound,3),3,FALSE),"")</f>
        <v/>
      </c>
      <c r="F504" s="32" t="str">
        <f t="shared" si="14"/>
        <v/>
      </c>
      <c r="G504" s="32" t="str">
        <f t="shared" si="15"/>
        <v/>
      </c>
      <c r="H504" s="99" t="str">
        <f ca="1">IF(OR(MOD(ROW(B504)-1,gamesPerRound)=1,B504="",ISNA(MATCH(B504,OFFSET($B$1,1+($A504-1)*gamesPerRound,0):B503,0))),"","duplicate result")</f>
        <v/>
      </c>
    </row>
    <row r="505" spans="1:8" x14ac:dyDescent="0.2">
      <c r="A505" s="32" t="str">
        <f>Pairings!B505</f>
        <v/>
      </c>
      <c r="B505" s="45"/>
      <c r="C505" s="45"/>
      <c r="D505" s="32" t="str">
        <f ca="1">IF($B505&gt;0,VLOOKUP($B505,OFFSET(Pairings!$C$2,($A505-1)*gamesPerRound,0,gamesPerRound,3),2,FALSE),"")</f>
        <v/>
      </c>
      <c r="E505" s="32" t="str">
        <f ca="1">IF($B505&gt;0,VLOOKUP($B505,OFFSET(Pairings!$C$2,($A505-1)*gamesPerRound,0,gamesPerRound,3),3,FALSE),"")</f>
        <v/>
      </c>
      <c r="F505" s="32" t="str">
        <f t="shared" si="14"/>
        <v/>
      </c>
      <c r="G505" s="32" t="str">
        <f t="shared" si="15"/>
        <v/>
      </c>
      <c r="H505" s="99" t="str">
        <f ca="1">IF(OR(MOD(ROW(B505)-1,gamesPerRound)=1,B505="",ISNA(MATCH(B505,OFFSET($B$1,1+($A505-1)*gamesPerRound,0):B504,0))),"","duplicate result")</f>
        <v/>
      </c>
    </row>
    <row r="506" spans="1:8" x14ac:dyDescent="0.2">
      <c r="A506" s="32" t="str">
        <f>Pairings!B506</f>
        <v/>
      </c>
      <c r="B506" s="45"/>
      <c r="C506" s="45"/>
      <c r="D506" s="32" t="str">
        <f ca="1">IF($B506&gt;0,VLOOKUP($B506,OFFSET(Pairings!$C$2,($A506-1)*gamesPerRound,0,gamesPerRound,3),2,FALSE),"")</f>
        <v/>
      </c>
      <c r="E506" s="32" t="str">
        <f ca="1">IF($B506&gt;0,VLOOKUP($B506,OFFSET(Pairings!$C$2,($A506-1)*gamesPerRound,0,gamesPerRound,3),3,FALSE),"")</f>
        <v/>
      </c>
      <c r="F506" s="32" t="str">
        <f t="shared" si="14"/>
        <v/>
      </c>
      <c r="G506" s="32" t="str">
        <f t="shared" si="15"/>
        <v/>
      </c>
      <c r="H506" s="99" t="str">
        <f ca="1">IF(OR(MOD(ROW(B506)-1,gamesPerRound)=1,B506="",ISNA(MATCH(B506,OFFSET($B$1,1+($A506-1)*gamesPerRound,0):B505,0))),"","duplicate result")</f>
        <v/>
      </c>
    </row>
    <row r="507" spans="1:8" x14ac:dyDescent="0.2">
      <c r="A507" s="32" t="str">
        <f>Pairings!B507</f>
        <v/>
      </c>
      <c r="B507" s="45"/>
      <c r="C507" s="45"/>
      <c r="D507" s="32" t="str">
        <f ca="1">IF($B507&gt;0,VLOOKUP($B507,OFFSET(Pairings!$C$2,($A507-1)*gamesPerRound,0,gamesPerRound,3),2,FALSE),"")</f>
        <v/>
      </c>
      <c r="E507" s="32" t="str">
        <f ca="1">IF($B507&gt;0,VLOOKUP($B507,OFFSET(Pairings!$C$2,($A507-1)*gamesPerRound,0,gamesPerRound,3),3,FALSE),"")</f>
        <v/>
      </c>
      <c r="F507" s="32" t="str">
        <f t="shared" si="14"/>
        <v/>
      </c>
      <c r="G507" s="32" t="str">
        <f t="shared" si="15"/>
        <v/>
      </c>
      <c r="H507" s="99" t="str">
        <f ca="1">IF(OR(MOD(ROW(B507)-1,gamesPerRound)=1,B507="",ISNA(MATCH(B507,OFFSET($B$1,1+($A507-1)*gamesPerRound,0):B506,0))),"","duplicate result")</f>
        <v/>
      </c>
    </row>
    <row r="508" spans="1:8" x14ac:dyDescent="0.2">
      <c r="A508" s="32" t="str">
        <f>Pairings!B508</f>
        <v/>
      </c>
      <c r="B508" s="45"/>
      <c r="C508" s="45"/>
      <c r="D508" s="32" t="str">
        <f ca="1">IF($B508&gt;0,VLOOKUP($B508,OFFSET(Pairings!$C$2,($A508-1)*gamesPerRound,0,gamesPerRound,3),2,FALSE),"")</f>
        <v/>
      </c>
      <c r="E508" s="32" t="str">
        <f ca="1">IF($B508&gt;0,VLOOKUP($B508,OFFSET(Pairings!$C$2,($A508-1)*gamesPerRound,0,gamesPerRound,3),3,FALSE),"")</f>
        <v/>
      </c>
      <c r="F508" s="32" t="str">
        <f t="shared" si="14"/>
        <v/>
      </c>
      <c r="G508" s="32" t="str">
        <f t="shared" si="15"/>
        <v/>
      </c>
      <c r="H508" s="99" t="str">
        <f ca="1">IF(OR(MOD(ROW(B508)-1,gamesPerRound)=1,B508="",ISNA(MATCH(B508,OFFSET($B$1,1+($A508-1)*gamesPerRound,0):B507,0))),"","duplicate result")</f>
        <v/>
      </c>
    </row>
    <row r="509" spans="1:8" x14ac:dyDescent="0.2">
      <c r="A509" s="32" t="str">
        <f>Pairings!B509</f>
        <v/>
      </c>
      <c r="B509" s="45"/>
      <c r="C509" s="45"/>
      <c r="D509" s="32" t="str">
        <f ca="1">IF($B509&gt;0,VLOOKUP($B509,OFFSET(Pairings!$C$2,($A509-1)*gamesPerRound,0,gamesPerRound,3),2,FALSE),"")</f>
        <v/>
      </c>
      <c r="E509" s="32" t="str">
        <f ca="1">IF($B509&gt;0,VLOOKUP($B509,OFFSET(Pairings!$C$2,($A509-1)*gamesPerRound,0,gamesPerRound,3),3,FALSE),"")</f>
        <v/>
      </c>
      <c r="F509" s="32" t="str">
        <f t="shared" si="14"/>
        <v/>
      </c>
      <c r="G509" s="32" t="str">
        <f t="shared" si="15"/>
        <v/>
      </c>
      <c r="H509" s="99" t="str">
        <f ca="1">IF(OR(MOD(ROW(B509)-1,gamesPerRound)=1,B509="",ISNA(MATCH(B509,OFFSET($B$1,1+($A509-1)*gamesPerRound,0):B508,0))),"","duplicate result")</f>
        <v/>
      </c>
    </row>
    <row r="510" spans="1:8" x14ac:dyDescent="0.2">
      <c r="A510" s="32" t="str">
        <f>Pairings!B510</f>
        <v/>
      </c>
      <c r="B510" s="45"/>
      <c r="C510" s="45"/>
      <c r="D510" s="32" t="str">
        <f ca="1">IF($B510&gt;0,VLOOKUP($B510,OFFSET(Pairings!$C$2,($A510-1)*gamesPerRound,0,gamesPerRound,3),2,FALSE),"")</f>
        <v/>
      </c>
      <c r="E510" s="32" t="str">
        <f ca="1">IF($B510&gt;0,VLOOKUP($B510,OFFSET(Pairings!$C$2,($A510-1)*gamesPerRound,0,gamesPerRound,3),3,FALSE),"")</f>
        <v/>
      </c>
      <c r="F510" s="32" t="str">
        <f t="shared" si="14"/>
        <v/>
      </c>
      <c r="G510" s="32" t="str">
        <f t="shared" si="15"/>
        <v/>
      </c>
      <c r="H510" s="99" t="str">
        <f ca="1">IF(OR(MOD(ROW(B510)-1,gamesPerRound)=1,B510="",ISNA(MATCH(B510,OFFSET($B$1,1+($A510-1)*gamesPerRound,0):B509,0))),"","duplicate result")</f>
        <v/>
      </c>
    </row>
    <row r="511" spans="1:8" x14ac:dyDescent="0.2">
      <c r="A511" s="32" t="str">
        <f>Pairings!B511</f>
        <v/>
      </c>
      <c r="B511" s="45"/>
      <c r="C511" s="45"/>
      <c r="D511" s="32" t="str">
        <f ca="1">IF($B511&gt;0,VLOOKUP($B511,OFFSET(Pairings!$C$2,($A511-1)*gamesPerRound,0,gamesPerRound,3),2,FALSE),"")</f>
        <v/>
      </c>
      <c r="E511" s="32" t="str">
        <f ca="1">IF($B511&gt;0,VLOOKUP($B511,OFFSET(Pairings!$C$2,($A511-1)*gamesPerRound,0,gamesPerRound,3),3,FALSE),"")</f>
        <v/>
      </c>
      <c r="F511" s="32" t="str">
        <f t="shared" si="14"/>
        <v/>
      </c>
      <c r="G511" s="32" t="str">
        <f t="shared" si="15"/>
        <v/>
      </c>
      <c r="H511" s="99" t="str">
        <f ca="1">IF(OR(MOD(ROW(B511)-1,gamesPerRound)=1,B511="",ISNA(MATCH(B511,OFFSET($B$1,1+($A511-1)*gamesPerRound,0):B510,0))),"","duplicate result")</f>
        <v/>
      </c>
    </row>
    <row r="512" spans="1:8" x14ac:dyDescent="0.2">
      <c r="A512" s="32" t="str">
        <f>Pairings!B512</f>
        <v/>
      </c>
      <c r="B512" s="45"/>
      <c r="C512" s="45"/>
      <c r="D512" s="32" t="str">
        <f ca="1">IF($B512&gt;0,VLOOKUP($B512,OFFSET(Pairings!$C$2,($A512-1)*gamesPerRound,0,gamesPerRound,3),2,FALSE),"")</f>
        <v/>
      </c>
      <c r="E512" s="32" t="str">
        <f ca="1">IF($B512&gt;0,VLOOKUP($B512,OFFSET(Pairings!$C$2,($A512-1)*gamesPerRound,0,gamesPerRound,3),3,FALSE),"")</f>
        <v/>
      </c>
      <c r="F512" s="32" t="str">
        <f t="shared" si="14"/>
        <v/>
      </c>
      <c r="G512" s="32" t="str">
        <f t="shared" si="15"/>
        <v/>
      </c>
      <c r="H512" s="99" t="str">
        <f ca="1">IF(OR(MOD(ROW(B512)-1,gamesPerRound)=1,B512="",ISNA(MATCH(B512,OFFSET($B$1,1+($A512-1)*gamesPerRound,0):B511,0))),"","duplicate result")</f>
        <v/>
      </c>
    </row>
    <row r="513" spans="1:8" x14ac:dyDescent="0.2">
      <c r="A513" s="32" t="str">
        <f>Pairings!B513</f>
        <v/>
      </c>
      <c r="B513" s="45"/>
      <c r="C513" s="45"/>
      <c r="D513" s="32" t="str">
        <f ca="1">IF($B513&gt;0,VLOOKUP($B513,OFFSET(Pairings!$C$2,($A513-1)*gamesPerRound,0,gamesPerRound,3),2,FALSE),"")</f>
        <v/>
      </c>
      <c r="E513" s="32" t="str">
        <f ca="1">IF($B513&gt;0,VLOOKUP($B513,OFFSET(Pairings!$C$2,($A513-1)*gamesPerRound,0,gamesPerRound,3),3,FALSE),"")</f>
        <v/>
      </c>
      <c r="F513" s="32" t="str">
        <f t="shared" si="14"/>
        <v/>
      </c>
      <c r="G513" s="32" t="str">
        <f t="shared" si="15"/>
        <v/>
      </c>
      <c r="H513" s="99" t="str">
        <f ca="1">IF(OR(MOD(ROW(B513)-1,gamesPerRound)=1,B513="",ISNA(MATCH(B513,OFFSET($B$1,1+($A513-1)*gamesPerRound,0):B512,0))),"","duplicate result")</f>
        <v/>
      </c>
    </row>
    <row r="514" spans="1:8" x14ac:dyDescent="0.2">
      <c r="A514" s="32" t="str">
        <f>Pairings!B514</f>
        <v/>
      </c>
      <c r="B514" s="45"/>
      <c r="C514" s="45"/>
      <c r="D514" s="32" t="str">
        <f ca="1">IF($B514&gt;0,VLOOKUP($B514,OFFSET(Pairings!$C$2,($A514-1)*gamesPerRound,0,gamesPerRound,3),2,FALSE),"")</f>
        <v/>
      </c>
      <c r="E514" s="32" t="str">
        <f ca="1">IF($B514&gt;0,VLOOKUP($B514,OFFSET(Pairings!$C$2,($A514-1)*gamesPerRound,0,gamesPerRound,3),3,FALSE),"")</f>
        <v/>
      </c>
      <c r="F514" s="32" t="str">
        <f t="shared" ref="F514:F577" si="16">IF(C514="","",IF(C514="n",0,IF(C514="d",0.5,C514)))</f>
        <v/>
      </c>
      <c r="G514" s="32" t="str">
        <f t="shared" ref="G514:G577" si="17">IF(C514="","",IF(C514="n",0,1-F514))</f>
        <v/>
      </c>
      <c r="H514" s="99" t="str">
        <f ca="1">IF(OR(MOD(ROW(B514)-1,gamesPerRound)=1,B514="",ISNA(MATCH(B514,OFFSET($B$1,1+($A514-1)*gamesPerRound,0):B513,0))),"","duplicate result")</f>
        <v/>
      </c>
    </row>
    <row r="515" spans="1:8" x14ac:dyDescent="0.2">
      <c r="A515" s="32" t="str">
        <f>Pairings!B515</f>
        <v/>
      </c>
      <c r="B515" s="45"/>
      <c r="C515" s="45"/>
      <c r="D515" s="32" t="str">
        <f ca="1">IF($B515&gt;0,VLOOKUP($B515,OFFSET(Pairings!$C$2,($A515-1)*gamesPerRound,0,gamesPerRound,3),2,FALSE),"")</f>
        <v/>
      </c>
      <c r="E515" s="32" t="str">
        <f ca="1">IF($B515&gt;0,VLOOKUP($B515,OFFSET(Pairings!$C$2,($A515-1)*gamesPerRound,0,gamesPerRound,3),3,FALSE),"")</f>
        <v/>
      </c>
      <c r="F515" s="32" t="str">
        <f t="shared" si="16"/>
        <v/>
      </c>
      <c r="G515" s="32" t="str">
        <f t="shared" si="17"/>
        <v/>
      </c>
      <c r="H515" s="99" t="str">
        <f ca="1">IF(OR(MOD(ROW(B515)-1,gamesPerRound)=1,B515="",ISNA(MATCH(B515,OFFSET($B$1,1+($A515-1)*gamesPerRound,0):B514,0))),"","duplicate result")</f>
        <v/>
      </c>
    </row>
    <row r="516" spans="1:8" x14ac:dyDescent="0.2">
      <c r="A516" s="32" t="str">
        <f>Pairings!B516</f>
        <v/>
      </c>
      <c r="B516" s="45"/>
      <c r="C516" s="45"/>
      <c r="D516" s="32" t="str">
        <f ca="1">IF($B516&gt;0,VLOOKUP($B516,OFFSET(Pairings!$C$2,($A516-1)*gamesPerRound,0,gamesPerRound,3),2,FALSE),"")</f>
        <v/>
      </c>
      <c r="E516" s="32" t="str">
        <f ca="1">IF($B516&gt;0,VLOOKUP($B516,OFFSET(Pairings!$C$2,($A516-1)*gamesPerRound,0,gamesPerRound,3),3,FALSE),"")</f>
        <v/>
      </c>
      <c r="F516" s="32" t="str">
        <f t="shared" si="16"/>
        <v/>
      </c>
      <c r="G516" s="32" t="str">
        <f t="shared" si="17"/>
        <v/>
      </c>
      <c r="H516" s="99" t="str">
        <f ca="1">IF(OR(MOD(ROW(B516)-1,gamesPerRound)=1,B516="",ISNA(MATCH(B516,OFFSET($B$1,1+($A516-1)*gamesPerRound,0):B515,0))),"","duplicate result")</f>
        <v/>
      </c>
    </row>
    <row r="517" spans="1:8" x14ac:dyDescent="0.2">
      <c r="A517" s="32" t="str">
        <f>Pairings!B517</f>
        <v/>
      </c>
      <c r="B517" s="45"/>
      <c r="C517" s="45"/>
      <c r="D517" s="32" t="str">
        <f ca="1">IF($B517&gt;0,VLOOKUP($B517,OFFSET(Pairings!$C$2,($A517-1)*gamesPerRound,0,gamesPerRound,3),2,FALSE),"")</f>
        <v/>
      </c>
      <c r="E517" s="32" t="str">
        <f ca="1">IF($B517&gt;0,VLOOKUP($B517,OFFSET(Pairings!$C$2,($A517-1)*gamesPerRound,0,gamesPerRound,3),3,FALSE),"")</f>
        <v/>
      </c>
      <c r="F517" s="32" t="str">
        <f t="shared" si="16"/>
        <v/>
      </c>
      <c r="G517" s="32" t="str">
        <f t="shared" si="17"/>
        <v/>
      </c>
      <c r="H517" s="99" t="str">
        <f ca="1">IF(OR(MOD(ROW(B517)-1,gamesPerRound)=1,B517="",ISNA(MATCH(B517,OFFSET($B$1,1+($A517-1)*gamesPerRound,0):B516,0))),"","duplicate result")</f>
        <v/>
      </c>
    </row>
    <row r="518" spans="1:8" x14ac:dyDescent="0.2">
      <c r="A518" s="32" t="str">
        <f>Pairings!B518</f>
        <v/>
      </c>
      <c r="B518" s="45"/>
      <c r="C518" s="45"/>
      <c r="D518" s="32" t="str">
        <f ca="1">IF($B518&gt;0,VLOOKUP($B518,OFFSET(Pairings!$C$2,($A518-1)*gamesPerRound,0,gamesPerRound,3),2,FALSE),"")</f>
        <v/>
      </c>
      <c r="E518" s="32" t="str">
        <f ca="1">IF($B518&gt;0,VLOOKUP($B518,OFFSET(Pairings!$C$2,($A518-1)*gamesPerRound,0,gamesPerRound,3),3,FALSE),"")</f>
        <v/>
      </c>
      <c r="F518" s="32" t="str">
        <f t="shared" si="16"/>
        <v/>
      </c>
      <c r="G518" s="32" t="str">
        <f t="shared" si="17"/>
        <v/>
      </c>
      <c r="H518" s="99" t="str">
        <f ca="1">IF(OR(MOD(ROW(B518)-1,gamesPerRound)=1,B518="",ISNA(MATCH(B518,OFFSET($B$1,1+($A518-1)*gamesPerRound,0):B517,0))),"","duplicate result")</f>
        <v/>
      </c>
    </row>
    <row r="519" spans="1:8" x14ac:dyDescent="0.2">
      <c r="A519" s="32" t="str">
        <f>Pairings!B519</f>
        <v/>
      </c>
      <c r="B519" s="45"/>
      <c r="C519" s="45"/>
      <c r="D519" s="32" t="str">
        <f ca="1">IF($B519&gt;0,VLOOKUP($B519,OFFSET(Pairings!$C$2,($A519-1)*gamesPerRound,0,gamesPerRound,3),2,FALSE),"")</f>
        <v/>
      </c>
      <c r="E519" s="32" t="str">
        <f ca="1">IF($B519&gt;0,VLOOKUP($B519,OFFSET(Pairings!$C$2,($A519-1)*gamesPerRound,0,gamesPerRound,3),3,FALSE),"")</f>
        <v/>
      </c>
      <c r="F519" s="32" t="str">
        <f t="shared" si="16"/>
        <v/>
      </c>
      <c r="G519" s="32" t="str">
        <f t="shared" si="17"/>
        <v/>
      </c>
      <c r="H519" s="99" t="str">
        <f ca="1">IF(OR(MOD(ROW(B519)-1,gamesPerRound)=1,B519="",ISNA(MATCH(B519,OFFSET($B$1,1+($A519-1)*gamesPerRound,0):B518,0))),"","duplicate result")</f>
        <v/>
      </c>
    </row>
    <row r="520" spans="1:8" x14ac:dyDescent="0.2">
      <c r="A520" s="32" t="str">
        <f>Pairings!B520</f>
        <v/>
      </c>
      <c r="B520" s="45"/>
      <c r="C520" s="45"/>
      <c r="D520" s="32" t="str">
        <f ca="1">IF($B520&gt;0,VLOOKUP($B520,OFFSET(Pairings!$C$2,($A520-1)*gamesPerRound,0,gamesPerRound,3),2,FALSE),"")</f>
        <v/>
      </c>
      <c r="E520" s="32" t="str">
        <f ca="1">IF($B520&gt;0,VLOOKUP($B520,OFFSET(Pairings!$C$2,($A520-1)*gamesPerRound,0,gamesPerRound,3),3,FALSE),"")</f>
        <v/>
      </c>
      <c r="F520" s="32" t="str">
        <f t="shared" si="16"/>
        <v/>
      </c>
      <c r="G520" s="32" t="str">
        <f t="shared" si="17"/>
        <v/>
      </c>
      <c r="H520" s="99" t="str">
        <f ca="1">IF(OR(MOD(ROW(B520)-1,gamesPerRound)=1,B520="",ISNA(MATCH(B520,OFFSET($B$1,1+($A520-1)*gamesPerRound,0):B519,0))),"","duplicate result")</f>
        <v/>
      </c>
    </row>
    <row r="521" spans="1:8" x14ac:dyDescent="0.2">
      <c r="A521" s="32" t="str">
        <f>Pairings!B521</f>
        <v/>
      </c>
      <c r="B521" s="45"/>
      <c r="C521" s="45"/>
      <c r="D521" s="32" t="str">
        <f ca="1">IF($B521&gt;0,VLOOKUP($B521,OFFSET(Pairings!$C$2,($A521-1)*gamesPerRound,0,gamesPerRound,3),2,FALSE),"")</f>
        <v/>
      </c>
      <c r="E521" s="32" t="str">
        <f ca="1">IF($B521&gt;0,VLOOKUP($B521,OFFSET(Pairings!$C$2,($A521-1)*gamesPerRound,0,gamesPerRound,3),3,FALSE),"")</f>
        <v/>
      </c>
      <c r="F521" s="32" t="str">
        <f t="shared" si="16"/>
        <v/>
      </c>
      <c r="G521" s="32" t="str">
        <f t="shared" si="17"/>
        <v/>
      </c>
      <c r="H521" s="99" t="str">
        <f ca="1">IF(OR(MOD(ROW(B521)-1,gamesPerRound)=1,B521="",ISNA(MATCH(B521,OFFSET($B$1,1+($A521-1)*gamesPerRound,0):B520,0))),"","duplicate result")</f>
        <v/>
      </c>
    </row>
    <row r="522" spans="1:8" x14ac:dyDescent="0.2">
      <c r="A522" s="32" t="str">
        <f>Pairings!B522</f>
        <v/>
      </c>
      <c r="B522" s="45"/>
      <c r="C522" s="45"/>
      <c r="D522" s="32" t="str">
        <f ca="1">IF($B522&gt;0,VLOOKUP($B522,OFFSET(Pairings!$C$2,($A522-1)*gamesPerRound,0,gamesPerRound,3),2,FALSE),"")</f>
        <v/>
      </c>
      <c r="E522" s="32" t="str">
        <f ca="1">IF($B522&gt;0,VLOOKUP($B522,OFFSET(Pairings!$C$2,($A522-1)*gamesPerRound,0,gamesPerRound,3),3,FALSE),"")</f>
        <v/>
      </c>
      <c r="F522" s="32" t="str">
        <f t="shared" si="16"/>
        <v/>
      </c>
      <c r="G522" s="32" t="str">
        <f t="shared" si="17"/>
        <v/>
      </c>
      <c r="H522" s="99" t="str">
        <f ca="1">IF(OR(MOD(ROW(B522)-1,gamesPerRound)=1,B522="",ISNA(MATCH(B522,OFFSET($B$1,1+($A522-1)*gamesPerRound,0):B521,0))),"","duplicate result")</f>
        <v/>
      </c>
    </row>
    <row r="523" spans="1:8" x14ac:dyDescent="0.2">
      <c r="A523" s="32" t="str">
        <f>Pairings!B523</f>
        <v/>
      </c>
      <c r="B523" s="45"/>
      <c r="C523" s="45"/>
      <c r="D523" s="32" t="str">
        <f ca="1">IF($B523&gt;0,VLOOKUP($B523,OFFSET(Pairings!$C$2,($A523-1)*gamesPerRound,0,gamesPerRound,3),2,FALSE),"")</f>
        <v/>
      </c>
      <c r="E523" s="32" t="str">
        <f ca="1">IF($B523&gt;0,VLOOKUP($B523,OFFSET(Pairings!$C$2,($A523-1)*gamesPerRound,0,gamesPerRound,3),3,FALSE),"")</f>
        <v/>
      </c>
      <c r="F523" s="32" t="str">
        <f t="shared" si="16"/>
        <v/>
      </c>
      <c r="G523" s="32" t="str">
        <f t="shared" si="17"/>
        <v/>
      </c>
      <c r="H523" s="99" t="str">
        <f ca="1">IF(OR(MOD(ROW(B523)-1,gamesPerRound)=1,B523="",ISNA(MATCH(B523,OFFSET($B$1,1+($A523-1)*gamesPerRound,0):B522,0))),"","duplicate result")</f>
        <v/>
      </c>
    </row>
    <row r="524" spans="1:8" x14ac:dyDescent="0.2">
      <c r="A524" s="32" t="str">
        <f>Pairings!B524</f>
        <v/>
      </c>
      <c r="B524" s="45"/>
      <c r="C524" s="45"/>
      <c r="D524" s="32" t="str">
        <f ca="1">IF($B524&gt;0,VLOOKUP($B524,OFFSET(Pairings!$C$2,($A524-1)*gamesPerRound,0,gamesPerRound,3),2,FALSE),"")</f>
        <v/>
      </c>
      <c r="E524" s="32" t="str">
        <f ca="1">IF($B524&gt;0,VLOOKUP($B524,OFFSET(Pairings!$C$2,($A524-1)*gamesPerRound,0,gamesPerRound,3),3,FALSE),"")</f>
        <v/>
      </c>
      <c r="F524" s="32" t="str">
        <f t="shared" si="16"/>
        <v/>
      </c>
      <c r="G524" s="32" t="str">
        <f t="shared" si="17"/>
        <v/>
      </c>
      <c r="H524" s="99" t="str">
        <f ca="1">IF(OR(MOD(ROW(B524)-1,gamesPerRound)=1,B524="",ISNA(MATCH(B524,OFFSET($B$1,1+($A524-1)*gamesPerRound,0):B523,0))),"","duplicate result")</f>
        <v/>
      </c>
    </row>
    <row r="525" spans="1:8" x14ac:dyDescent="0.2">
      <c r="A525" s="32" t="str">
        <f>Pairings!B525</f>
        <v/>
      </c>
      <c r="B525" s="45"/>
      <c r="C525" s="45"/>
      <c r="D525" s="32" t="str">
        <f ca="1">IF($B525&gt;0,VLOOKUP($B525,OFFSET(Pairings!$C$2,($A525-1)*gamesPerRound,0,gamesPerRound,3),2,FALSE),"")</f>
        <v/>
      </c>
      <c r="E525" s="32" t="str">
        <f ca="1">IF($B525&gt;0,VLOOKUP($B525,OFFSET(Pairings!$C$2,($A525-1)*gamesPerRound,0,gamesPerRound,3),3,FALSE),"")</f>
        <v/>
      </c>
      <c r="F525" s="32" t="str">
        <f t="shared" si="16"/>
        <v/>
      </c>
      <c r="G525" s="32" t="str">
        <f t="shared" si="17"/>
        <v/>
      </c>
      <c r="H525" s="99" t="str">
        <f ca="1">IF(OR(MOD(ROW(B525)-1,gamesPerRound)=1,B525="",ISNA(MATCH(B525,OFFSET($B$1,1+($A525-1)*gamesPerRound,0):B524,0))),"","duplicate result")</f>
        <v/>
      </c>
    </row>
    <row r="526" spans="1:8" x14ac:dyDescent="0.2">
      <c r="A526" s="32" t="str">
        <f>Pairings!B526</f>
        <v/>
      </c>
      <c r="B526" s="45"/>
      <c r="C526" s="45"/>
      <c r="D526" s="32" t="str">
        <f ca="1">IF($B526&gt;0,VLOOKUP($B526,OFFSET(Pairings!$C$2,($A526-1)*gamesPerRound,0,gamesPerRound,3),2,FALSE),"")</f>
        <v/>
      </c>
      <c r="E526" s="32" t="str">
        <f ca="1">IF($B526&gt;0,VLOOKUP($B526,OFFSET(Pairings!$C$2,($A526-1)*gamesPerRound,0,gamesPerRound,3),3,FALSE),"")</f>
        <v/>
      </c>
      <c r="F526" s="32" t="str">
        <f t="shared" si="16"/>
        <v/>
      </c>
      <c r="G526" s="32" t="str">
        <f t="shared" si="17"/>
        <v/>
      </c>
      <c r="H526" s="99" t="str">
        <f ca="1">IF(OR(MOD(ROW(B526)-1,gamesPerRound)=1,B526="",ISNA(MATCH(B526,OFFSET($B$1,1+($A526-1)*gamesPerRound,0):B525,0))),"","duplicate result")</f>
        <v/>
      </c>
    </row>
    <row r="527" spans="1:8" x14ac:dyDescent="0.2">
      <c r="A527" s="32" t="str">
        <f>Pairings!B527</f>
        <v/>
      </c>
      <c r="B527" s="45"/>
      <c r="C527" s="45"/>
      <c r="D527" s="32" t="str">
        <f ca="1">IF($B527&gt;0,VLOOKUP($B527,OFFSET(Pairings!$C$2,($A527-1)*gamesPerRound,0,gamesPerRound,3),2,FALSE),"")</f>
        <v/>
      </c>
      <c r="E527" s="32" t="str">
        <f ca="1">IF($B527&gt;0,VLOOKUP($B527,OFFSET(Pairings!$C$2,($A527-1)*gamesPerRound,0,gamesPerRound,3),3,FALSE),"")</f>
        <v/>
      </c>
      <c r="F527" s="32" t="str">
        <f t="shared" si="16"/>
        <v/>
      </c>
      <c r="G527" s="32" t="str">
        <f t="shared" si="17"/>
        <v/>
      </c>
      <c r="H527" s="99" t="str">
        <f ca="1">IF(OR(MOD(ROW(B527)-1,gamesPerRound)=1,B527="",ISNA(MATCH(B527,OFFSET($B$1,1+($A527-1)*gamesPerRound,0):B526,0))),"","duplicate result")</f>
        <v/>
      </c>
    </row>
    <row r="528" spans="1:8" x14ac:dyDescent="0.2">
      <c r="A528" s="32" t="str">
        <f>Pairings!B528</f>
        <v/>
      </c>
      <c r="B528" s="45"/>
      <c r="C528" s="45"/>
      <c r="D528" s="32" t="str">
        <f ca="1">IF($B528&gt;0,VLOOKUP($B528,OFFSET(Pairings!$C$2,($A528-1)*gamesPerRound,0,gamesPerRound,3),2,FALSE),"")</f>
        <v/>
      </c>
      <c r="E528" s="32" t="str">
        <f ca="1">IF($B528&gt;0,VLOOKUP($B528,OFFSET(Pairings!$C$2,($A528-1)*gamesPerRound,0,gamesPerRound,3),3,FALSE),"")</f>
        <v/>
      </c>
      <c r="F528" s="32" t="str">
        <f t="shared" si="16"/>
        <v/>
      </c>
      <c r="G528" s="32" t="str">
        <f t="shared" si="17"/>
        <v/>
      </c>
      <c r="H528" s="99" t="str">
        <f ca="1">IF(OR(MOD(ROW(B528)-1,gamesPerRound)=1,B528="",ISNA(MATCH(B528,OFFSET($B$1,1+($A528-1)*gamesPerRound,0):B527,0))),"","duplicate result")</f>
        <v/>
      </c>
    </row>
    <row r="529" spans="1:8" x14ac:dyDescent="0.2">
      <c r="A529" s="32" t="str">
        <f>Pairings!B529</f>
        <v/>
      </c>
      <c r="B529" s="45"/>
      <c r="C529" s="45"/>
      <c r="D529" s="32" t="str">
        <f ca="1">IF($B529&gt;0,VLOOKUP($B529,OFFSET(Pairings!$C$2,($A529-1)*gamesPerRound,0,gamesPerRound,3),2,FALSE),"")</f>
        <v/>
      </c>
      <c r="E529" s="32" t="str">
        <f ca="1">IF($B529&gt;0,VLOOKUP($B529,OFFSET(Pairings!$C$2,($A529-1)*gamesPerRound,0,gamesPerRound,3),3,FALSE),"")</f>
        <v/>
      </c>
      <c r="F529" s="32" t="str">
        <f t="shared" si="16"/>
        <v/>
      </c>
      <c r="G529" s="32" t="str">
        <f t="shared" si="17"/>
        <v/>
      </c>
      <c r="H529" s="99" t="str">
        <f ca="1">IF(OR(MOD(ROW(B529)-1,gamesPerRound)=1,B529="",ISNA(MATCH(B529,OFFSET($B$1,1+($A529-1)*gamesPerRound,0):B528,0))),"","duplicate result")</f>
        <v/>
      </c>
    </row>
    <row r="530" spans="1:8" x14ac:dyDescent="0.2">
      <c r="A530" s="32" t="str">
        <f>Pairings!B530</f>
        <v/>
      </c>
      <c r="B530" s="45"/>
      <c r="C530" s="45"/>
      <c r="D530" s="32" t="str">
        <f ca="1">IF($B530&gt;0,VLOOKUP($B530,OFFSET(Pairings!$C$2,($A530-1)*gamesPerRound,0,gamesPerRound,3),2,FALSE),"")</f>
        <v/>
      </c>
      <c r="E530" s="32" t="str">
        <f ca="1">IF($B530&gt;0,VLOOKUP($B530,OFFSET(Pairings!$C$2,($A530-1)*gamesPerRound,0,gamesPerRound,3),3,FALSE),"")</f>
        <v/>
      </c>
      <c r="F530" s="32" t="str">
        <f t="shared" si="16"/>
        <v/>
      </c>
      <c r="G530" s="32" t="str">
        <f t="shared" si="17"/>
        <v/>
      </c>
      <c r="H530" s="99" t="str">
        <f ca="1">IF(OR(MOD(ROW(B530)-1,gamesPerRound)=1,B530="",ISNA(MATCH(B530,OFFSET($B$1,1+($A530-1)*gamesPerRound,0):B529,0))),"","duplicate result")</f>
        <v/>
      </c>
    </row>
    <row r="531" spans="1:8" x14ac:dyDescent="0.2">
      <c r="A531" s="32" t="str">
        <f>Pairings!B531</f>
        <v/>
      </c>
      <c r="B531" s="45"/>
      <c r="C531" s="45"/>
      <c r="D531" s="32" t="str">
        <f ca="1">IF($B531&gt;0,VLOOKUP($B531,OFFSET(Pairings!$C$2,($A531-1)*gamesPerRound,0,gamesPerRound,3),2,FALSE),"")</f>
        <v/>
      </c>
      <c r="E531" s="32" t="str">
        <f ca="1">IF($B531&gt;0,VLOOKUP($B531,OFFSET(Pairings!$C$2,($A531-1)*gamesPerRound,0,gamesPerRound,3),3,FALSE),"")</f>
        <v/>
      </c>
      <c r="F531" s="32" t="str">
        <f t="shared" si="16"/>
        <v/>
      </c>
      <c r="G531" s="32" t="str">
        <f t="shared" si="17"/>
        <v/>
      </c>
      <c r="H531" s="99" t="str">
        <f ca="1">IF(OR(MOD(ROW(B531)-1,gamesPerRound)=1,B531="",ISNA(MATCH(B531,OFFSET($B$1,1+($A531-1)*gamesPerRound,0):B530,0))),"","duplicate result")</f>
        <v/>
      </c>
    </row>
    <row r="532" spans="1:8" x14ac:dyDescent="0.2">
      <c r="A532" s="32" t="str">
        <f>Pairings!B532</f>
        <v/>
      </c>
      <c r="B532" s="45"/>
      <c r="C532" s="45"/>
      <c r="D532" s="32" t="str">
        <f ca="1">IF($B532&gt;0,VLOOKUP($B532,OFFSET(Pairings!$C$2,($A532-1)*gamesPerRound,0,gamesPerRound,3),2,FALSE),"")</f>
        <v/>
      </c>
      <c r="E532" s="32" t="str">
        <f ca="1">IF($B532&gt;0,VLOOKUP($B532,OFFSET(Pairings!$C$2,($A532-1)*gamesPerRound,0,gamesPerRound,3),3,FALSE),"")</f>
        <v/>
      </c>
      <c r="F532" s="32" t="str">
        <f t="shared" si="16"/>
        <v/>
      </c>
      <c r="G532" s="32" t="str">
        <f t="shared" si="17"/>
        <v/>
      </c>
      <c r="H532" s="99" t="str">
        <f ca="1">IF(OR(MOD(ROW(B532)-1,gamesPerRound)=1,B532="",ISNA(MATCH(B532,OFFSET($B$1,1+($A532-1)*gamesPerRound,0):B531,0))),"","duplicate result")</f>
        <v/>
      </c>
    </row>
    <row r="533" spans="1:8" x14ac:dyDescent="0.2">
      <c r="A533" s="32" t="str">
        <f>Pairings!B533</f>
        <v/>
      </c>
      <c r="B533" s="45"/>
      <c r="C533" s="45"/>
      <c r="D533" s="32" t="str">
        <f ca="1">IF($B533&gt;0,VLOOKUP($B533,OFFSET(Pairings!$C$2,($A533-1)*gamesPerRound,0,gamesPerRound,3),2,FALSE),"")</f>
        <v/>
      </c>
      <c r="E533" s="32" t="str">
        <f ca="1">IF($B533&gt;0,VLOOKUP($B533,OFFSET(Pairings!$C$2,($A533-1)*gamesPerRound,0,gamesPerRound,3),3,FALSE),"")</f>
        <v/>
      </c>
      <c r="F533" s="32" t="str">
        <f t="shared" si="16"/>
        <v/>
      </c>
      <c r="G533" s="32" t="str">
        <f t="shared" si="17"/>
        <v/>
      </c>
      <c r="H533" s="99" t="str">
        <f ca="1">IF(OR(MOD(ROW(B533)-1,gamesPerRound)=1,B533="",ISNA(MATCH(B533,OFFSET($B$1,1+($A533-1)*gamesPerRound,0):B532,0))),"","duplicate result")</f>
        <v/>
      </c>
    </row>
    <row r="534" spans="1:8" x14ac:dyDescent="0.2">
      <c r="A534" s="32" t="str">
        <f>Pairings!B534</f>
        <v/>
      </c>
      <c r="B534" s="45"/>
      <c r="C534" s="45"/>
      <c r="D534" s="32" t="str">
        <f ca="1">IF($B534&gt;0,VLOOKUP($B534,OFFSET(Pairings!$C$2,($A534-1)*gamesPerRound,0,gamesPerRound,3),2,FALSE),"")</f>
        <v/>
      </c>
      <c r="E534" s="32" t="str">
        <f ca="1">IF($B534&gt;0,VLOOKUP($B534,OFFSET(Pairings!$C$2,($A534-1)*gamesPerRound,0,gamesPerRound,3),3,FALSE),"")</f>
        <v/>
      </c>
      <c r="F534" s="32" t="str">
        <f t="shared" si="16"/>
        <v/>
      </c>
      <c r="G534" s="32" t="str">
        <f t="shared" si="17"/>
        <v/>
      </c>
      <c r="H534" s="99" t="str">
        <f ca="1">IF(OR(MOD(ROW(B534)-1,gamesPerRound)=1,B534="",ISNA(MATCH(B534,OFFSET($B$1,1+($A534-1)*gamesPerRound,0):B533,0))),"","duplicate result")</f>
        <v/>
      </c>
    </row>
    <row r="535" spans="1:8" x14ac:dyDescent="0.2">
      <c r="A535" s="32" t="str">
        <f>Pairings!B535</f>
        <v/>
      </c>
      <c r="B535" s="45"/>
      <c r="C535" s="45"/>
      <c r="D535" s="32" t="str">
        <f ca="1">IF($B535&gt;0,VLOOKUP($B535,OFFSET(Pairings!$C$2,($A535-1)*gamesPerRound,0,gamesPerRound,3),2,FALSE),"")</f>
        <v/>
      </c>
      <c r="E535" s="32" t="str">
        <f ca="1">IF($B535&gt;0,VLOOKUP($B535,OFFSET(Pairings!$C$2,($A535-1)*gamesPerRound,0,gamesPerRound,3),3,FALSE),"")</f>
        <v/>
      </c>
      <c r="F535" s="32" t="str">
        <f t="shared" si="16"/>
        <v/>
      </c>
      <c r="G535" s="32" t="str">
        <f t="shared" si="17"/>
        <v/>
      </c>
      <c r="H535" s="99" t="str">
        <f ca="1">IF(OR(MOD(ROW(B535)-1,gamesPerRound)=1,B535="",ISNA(MATCH(B535,OFFSET($B$1,1+($A535-1)*gamesPerRound,0):B534,0))),"","duplicate result")</f>
        <v/>
      </c>
    </row>
    <row r="536" spans="1:8" x14ac:dyDescent="0.2">
      <c r="A536" s="32" t="str">
        <f>Pairings!B536</f>
        <v/>
      </c>
      <c r="B536" s="45"/>
      <c r="C536" s="45"/>
      <c r="D536" s="32" t="str">
        <f ca="1">IF($B536&gt;0,VLOOKUP($B536,OFFSET(Pairings!$C$2,($A536-1)*gamesPerRound,0,gamesPerRound,3),2,FALSE),"")</f>
        <v/>
      </c>
      <c r="E536" s="32" t="str">
        <f ca="1">IF($B536&gt;0,VLOOKUP($B536,OFFSET(Pairings!$C$2,($A536-1)*gamesPerRound,0,gamesPerRound,3),3,FALSE),"")</f>
        <v/>
      </c>
      <c r="F536" s="32" t="str">
        <f t="shared" si="16"/>
        <v/>
      </c>
      <c r="G536" s="32" t="str">
        <f t="shared" si="17"/>
        <v/>
      </c>
      <c r="H536" s="99" t="str">
        <f ca="1">IF(OR(MOD(ROW(B536)-1,gamesPerRound)=1,B536="",ISNA(MATCH(B536,OFFSET($B$1,1+($A536-1)*gamesPerRound,0):B535,0))),"","duplicate result")</f>
        <v/>
      </c>
    </row>
    <row r="537" spans="1:8" x14ac:dyDescent="0.2">
      <c r="A537" s="32" t="str">
        <f>Pairings!B537</f>
        <v/>
      </c>
      <c r="B537" s="45"/>
      <c r="C537" s="45"/>
      <c r="D537" s="32" t="str">
        <f ca="1">IF($B537&gt;0,VLOOKUP($B537,OFFSET(Pairings!$C$2,($A537-1)*gamesPerRound,0,gamesPerRound,3),2,FALSE),"")</f>
        <v/>
      </c>
      <c r="E537" s="32" t="str">
        <f ca="1">IF($B537&gt;0,VLOOKUP($B537,OFFSET(Pairings!$C$2,($A537-1)*gamesPerRound,0,gamesPerRound,3),3,FALSE),"")</f>
        <v/>
      </c>
      <c r="F537" s="32" t="str">
        <f t="shared" si="16"/>
        <v/>
      </c>
      <c r="G537" s="32" t="str">
        <f t="shared" si="17"/>
        <v/>
      </c>
      <c r="H537" s="99" t="str">
        <f ca="1">IF(OR(MOD(ROW(B537)-1,gamesPerRound)=1,B537="",ISNA(MATCH(B537,OFFSET($B$1,1+($A537-1)*gamesPerRound,0):B536,0))),"","duplicate result")</f>
        <v/>
      </c>
    </row>
    <row r="538" spans="1:8" x14ac:dyDescent="0.2">
      <c r="A538" s="32" t="str">
        <f>Pairings!B538</f>
        <v/>
      </c>
      <c r="B538" s="45"/>
      <c r="C538" s="45"/>
      <c r="D538" s="32" t="str">
        <f ca="1">IF($B538&gt;0,VLOOKUP($B538,OFFSET(Pairings!$C$2,($A538-1)*gamesPerRound,0,gamesPerRound,3),2,FALSE),"")</f>
        <v/>
      </c>
      <c r="E538" s="32" t="str">
        <f ca="1">IF($B538&gt;0,VLOOKUP($B538,OFFSET(Pairings!$C$2,($A538-1)*gamesPerRound,0,gamesPerRound,3),3,FALSE),"")</f>
        <v/>
      </c>
      <c r="F538" s="32" t="str">
        <f t="shared" si="16"/>
        <v/>
      </c>
      <c r="G538" s="32" t="str">
        <f t="shared" si="17"/>
        <v/>
      </c>
      <c r="H538" s="99" t="str">
        <f ca="1">IF(OR(MOD(ROW(B538)-1,gamesPerRound)=1,B538="",ISNA(MATCH(B538,OFFSET($B$1,1+($A538-1)*gamesPerRound,0):B537,0))),"","duplicate result")</f>
        <v/>
      </c>
    </row>
    <row r="539" spans="1:8" x14ac:dyDescent="0.2">
      <c r="A539" s="32" t="str">
        <f>Pairings!B539</f>
        <v/>
      </c>
      <c r="B539" s="45"/>
      <c r="C539" s="45"/>
      <c r="D539" s="32" t="str">
        <f ca="1">IF($B539&gt;0,VLOOKUP($B539,OFFSET(Pairings!$C$2,($A539-1)*gamesPerRound,0,gamesPerRound,3),2,FALSE),"")</f>
        <v/>
      </c>
      <c r="E539" s="32" t="str">
        <f ca="1">IF($B539&gt;0,VLOOKUP($B539,OFFSET(Pairings!$C$2,($A539-1)*gamesPerRound,0,gamesPerRound,3),3,FALSE),"")</f>
        <v/>
      </c>
      <c r="F539" s="32" t="str">
        <f t="shared" si="16"/>
        <v/>
      </c>
      <c r="G539" s="32" t="str">
        <f t="shared" si="17"/>
        <v/>
      </c>
      <c r="H539" s="99" t="str">
        <f ca="1">IF(OR(MOD(ROW(B539)-1,gamesPerRound)=1,B539="",ISNA(MATCH(B539,OFFSET($B$1,1+($A539-1)*gamesPerRound,0):B538,0))),"","duplicate result")</f>
        <v/>
      </c>
    </row>
    <row r="540" spans="1:8" x14ac:dyDescent="0.2">
      <c r="A540" s="32" t="str">
        <f>Pairings!B540</f>
        <v/>
      </c>
      <c r="B540" s="45"/>
      <c r="C540" s="45"/>
      <c r="D540" s="32" t="str">
        <f ca="1">IF($B540&gt;0,VLOOKUP($B540,OFFSET(Pairings!$C$2,($A540-1)*gamesPerRound,0,gamesPerRound,3),2,FALSE),"")</f>
        <v/>
      </c>
      <c r="E540" s="32" t="str">
        <f ca="1">IF($B540&gt;0,VLOOKUP($B540,OFFSET(Pairings!$C$2,($A540-1)*gamesPerRound,0,gamesPerRound,3),3,FALSE),"")</f>
        <v/>
      </c>
      <c r="F540" s="32" t="str">
        <f t="shared" si="16"/>
        <v/>
      </c>
      <c r="G540" s="32" t="str">
        <f t="shared" si="17"/>
        <v/>
      </c>
      <c r="H540" s="99" t="str">
        <f ca="1">IF(OR(MOD(ROW(B540)-1,gamesPerRound)=1,B540="",ISNA(MATCH(B540,OFFSET($B$1,1+($A540-1)*gamesPerRound,0):B539,0))),"","duplicate result")</f>
        <v/>
      </c>
    </row>
    <row r="541" spans="1:8" x14ac:dyDescent="0.2">
      <c r="A541" s="32" t="str">
        <f>Pairings!B541</f>
        <v/>
      </c>
      <c r="B541" s="45"/>
      <c r="C541" s="45"/>
      <c r="D541" s="32" t="str">
        <f ca="1">IF($B541&gt;0,VLOOKUP($B541,OFFSET(Pairings!$C$2,($A541-1)*gamesPerRound,0,gamesPerRound,3),2,FALSE),"")</f>
        <v/>
      </c>
      <c r="E541" s="32" t="str">
        <f ca="1">IF($B541&gt;0,VLOOKUP($B541,OFFSET(Pairings!$C$2,($A541-1)*gamesPerRound,0,gamesPerRound,3),3,FALSE),"")</f>
        <v/>
      </c>
      <c r="F541" s="32" t="str">
        <f t="shared" si="16"/>
        <v/>
      </c>
      <c r="G541" s="32" t="str">
        <f t="shared" si="17"/>
        <v/>
      </c>
      <c r="H541" s="99" t="str">
        <f ca="1">IF(OR(MOD(ROW(B541)-1,gamesPerRound)=1,B541="",ISNA(MATCH(B541,OFFSET($B$1,1+($A541-1)*gamesPerRound,0):B540,0))),"","duplicate result")</f>
        <v/>
      </c>
    </row>
    <row r="542" spans="1:8" x14ac:dyDescent="0.2">
      <c r="A542" s="32" t="str">
        <f>Pairings!B542</f>
        <v/>
      </c>
      <c r="B542" s="45"/>
      <c r="C542" s="45"/>
      <c r="D542" s="32" t="str">
        <f ca="1">IF($B542&gt;0,VLOOKUP($B542,OFFSET(Pairings!$C$2,($A542-1)*gamesPerRound,0,gamesPerRound,3),2,FALSE),"")</f>
        <v/>
      </c>
      <c r="E542" s="32" t="str">
        <f ca="1">IF($B542&gt;0,VLOOKUP($B542,OFFSET(Pairings!$C$2,($A542-1)*gamesPerRound,0,gamesPerRound,3),3,FALSE),"")</f>
        <v/>
      </c>
      <c r="F542" s="32" t="str">
        <f t="shared" si="16"/>
        <v/>
      </c>
      <c r="G542" s="32" t="str">
        <f t="shared" si="17"/>
        <v/>
      </c>
      <c r="H542" s="99" t="str">
        <f ca="1">IF(OR(MOD(ROW(B542)-1,gamesPerRound)=1,B542="",ISNA(MATCH(B542,OFFSET($B$1,1+($A542-1)*gamesPerRound,0):B541,0))),"","duplicate result")</f>
        <v/>
      </c>
    </row>
    <row r="543" spans="1:8" x14ac:dyDescent="0.2">
      <c r="A543" s="32" t="str">
        <f>Pairings!B543</f>
        <v/>
      </c>
      <c r="B543" s="45"/>
      <c r="C543" s="45"/>
      <c r="D543" s="32" t="str">
        <f ca="1">IF($B543&gt;0,VLOOKUP($B543,OFFSET(Pairings!$C$2,($A543-1)*gamesPerRound,0,gamesPerRound,3),2,FALSE),"")</f>
        <v/>
      </c>
      <c r="E543" s="32" t="str">
        <f ca="1">IF($B543&gt;0,VLOOKUP($B543,OFFSET(Pairings!$C$2,($A543-1)*gamesPerRound,0,gamesPerRound,3),3,FALSE),"")</f>
        <v/>
      </c>
      <c r="F543" s="32" t="str">
        <f t="shared" si="16"/>
        <v/>
      </c>
      <c r="G543" s="32" t="str">
        <f t="shared" si="17"/>
        <v/>
      </c>
      <c r="H543" s="99" t="str">
        <f ca="1">IF(OR(MOD(ROW(B543)-1,gamesPerRound)=1,B543="",ISNA(MATCH(B543,OFFSET($B$1,1+($A543-1)*gamesPerRound,0):B542,0))),"","duplicate result")</f>
        <v/>
      </c>
    </row>
    <row r="544" spans="1:8" x14ac:dyDescent="0.2">
      <c r="A544" s="32" t="str">
        <f>Pairings!B544</f>
        <v/>
      </c>
      <c r="B544" s="45"/>
      <c r="C544" s="45"/>
      <c r="D544" s="32" t="str">
        <f ca="1">IF($B544&gt;0,VLOOKUP($B544,OFFSET(Pairings!$C$2,($A544-1)*gamesPerRound,0,gamesPerRound,3),2,FALSE),"")</f>
        <v/>
      </c>
      <c r="E544" s="32" t="str">
        <f ca="1">IF($B544&gt;0,VLOOKUP($B544,OFFSET(Pairings!$C$2,($A544-1)*gamesPerRound,0,gamesPerRound,3),3,FALSE),"")</f>
        <v/>
      </c>
      <c r="F544" s="32" t="str">
        <f t="shared" si="16"/>
        <v/>
      </c>
      <c r="G544" s="32" t="str">
        <f t="shared" si="17"/>
        <v/>
      </c>
      <c r="H544" s="99" t="str">
        <f ca="1">IF(OR(MOD(ROW(B544)-1,gamesPerRound)=1,B544="",ISNA(MATCH(B544,OFFSET($B$1,1+($A544-1)*gamesPerRound,0):B543,0))),"","duplicate result")</f>
        <v/>
      </c>
    </row>
    <row r="545" spans="1:8" x14ac:dyDescent="0.2">
      <c r="A545" s="32" t="str">
        <f>Pairings!B545</f>
        <v/>
      </c>
      <c r="B545" s="45"/>
      <c r="C545" s="45"/>
      <c r="D545" s="32" t="str">
        <f ca="1">IF($B545&gt;0,VLOOKUP($B545,OFFSET(Pairings!$C$2,($A545-1)*gamesPerRound,0,gamesPerRound,3),2,FALSE),"")</f>
        <v/>
      </c>
      <c r="E545" s="32" t="str">
        <f ca="1">IF($B545&gt;0,VLOOKUP($B545,OFFSET(Pairings!$C$2,($A545-1)*gamesPerRound,0,gamesPerRound,3),3,FALSE),"")</f>
        <v/>
      </c>
      <c r="F545" s="32" t="str">
        <f t="shared" si="16"/>
        <v/>
      </c>
      <c r="G545" s="32" t="str">
        <f t="shared" si="17"/>
        <v/>
      </c>
      <c r="H545" s="99" t="str">
        <f ca="1">IF(OR(MOD(ROW(B545)-1,gamesPerRound)=1,B545="",ISNA(MATCH(B545,OFFSET($B$1,1+($A545-1)*gamesPerRound,0):B544,0))),"","duplicate result")</f>
        <v/>
      </c>
    </row>
    <row r="546" spans="1:8" x14ac:dyDescent="0.2">
      <c r="A546" s="32" t="str">
        <f>Pairings!B546</f>
        <v/>
      </c>
      <c r="B546" s="45"/>
      <c r="C546" s="45"/>
      <c r="D546" s="32" t="str">
        <f ca="1">IF($B546&gt;0,VLOOKUP($B546,OFFSET(Pairings!$C$2,($A546-1)*gamesPerRound,0,gamesPerRound,3),2,FALSE),"")</f>
        <v/>
      </c>
      <c r="E546" s="32" t="str">
        <f ca="1">IF($B546&gt;0,VLOOKUP($B546,OFFSET(Pairings!$C$2,($A546-1)*gamesPerRound,0,gamesPerRound,3),3,FALSE),"")</f>
        <v/>
      </c>
      <c r="F546" s="32" t="str">
        <f t="shared" si="16"/>
        <v/>
      </c>
      <c r="G546" s="32" t="str">
        <f t="shared" si="17"/>
        <v/>
      </c>
      <c r="H546" s="99" t="str">
        <f ca="1">IF(OR(MOD(ROW(B546)-1,gamesPerRound)=1,B546="",ISNA(MATCH(B546,OFFSET($B$1,1+($A546-1)*gamesPerRound,0):B545,0))),"","duplicate result")</f>
        <v/>
      </c>
    </row>
    <row r="547" spans="1:8" x14ac:dyDescent="0.2">
      <c r="A547" s="32" t="str">
        <f>Pairings!B547</f>
        <v/>
      </c>
      <c r="B547" s="45"/>
      <c r="C547" s="45"/>
      <c r="D547" s="32" t="str">
        <f ca="1">IF($B547&gt;0,VLOOKUP($B547,OFFSET(Pairings!$C$2,($A547-1)*gamesPerRound,0,gamesPerRound,3),2,FALSE),"")</f>
        <v/>
      </c>
      <c r="E547" s="32" t="str">
        <f ca="1">IF($B547&gt;0,VLOOKUP($B547,OFFSET(Pairings!$C$2,($A547-1)*gamesPerRound,0,gamesPerRound,3),3,FALSE),"")</f>
        <v/>
      </c>
      <c r="F547" s="32" t="str">
        <f t="shared" si="16"/>
        <v/>
      </c>
      <c r="G547" s="32" t="str">
        <f t="shared" si="17"/>
        <v/>
      </c>
      <c r="H547" s="99" t="str">
        <f ca="1">IF(OR(MOD(ROW(B547)-1,gamesPerRound)=1,B547="",ISNA(MATCH(B547,OFFSET($B$1,1+($A547-1)*gamesPerRound,0):B546,0))),"","duplicate result")</f>
        <v/>
      </c>
    </row>
    <row r="548" spans="1:8" x14ac:dyDescent="0.2">
      <c r="A548" s="32" t="str">
        <f>Pairings!B548</f>
        <v/>
      </c>
      <c r="B548" s="45"/>
      <c r="C548" s="45"/>
      <c r="D548" s="32" t="str">
        <f ca="1">IF($B548&gt;0,VLOOKUP($B548,OFFSET(Pairings!$C$2,($A548-1)*gamesPerRound,0,gamesPerRound,3),2,FALSE),"")</f>
        <v/>
      </c>
      <c r="E548" s="32" t="str">
        <f ca="1">IF($B548&gt;0,VLOOKUP($B548,OFFSET(Pairings!$C$2,($A548-1)*gamesPerRound,0,gamesPerRound,3),3,FALSE),"")</f>
        <v/>
      </c>
      <c r="F548" s="32" t="str">
        <f t="shared" si="16"/>
        <v/>
      </c>
      <c r="G548" s="32" t="str">
        <f t="shared" si="17"/>
        <v/>
      </c>
      <c r="H548" s="99" t="str">
        <f ca="1">IF(OR(MOD(ROW(B548)-1,gamesPerRound)=1,B548="",ISNA(MATCH(B548,OFFSET($B$1,1+($A548-1)*gamesPerRound,0):B547,0))),"","duplicate result")</f>
        <v/>
      </c>
    </row>
    <row r="549" spans="1:8" x14ac:dyDescent="0.2">
      <c r="A549" s="32" t="str">
        <f>Pairings!B549</f>
        <v/>
      </c>
      <c r="B549" s="45"/>
      <c r="C549" s="45"/>
      <c r="D549" s="32" t="str">
        <f ca="1">IF($B549&gt;0,VLOOKUP($B549,OFFSET(Pairings!$C$2,($A549-1)*gamesPerRound,0,gamesPerRound,3),2,FALSE),"")</f>
        <v/>
      </c>
      <c r="E549" s="32" t="str">
        <f ca="1">IF($B549&gt;0,VLOOKUP($B549,OFFSET(Pairings!$C$2,($A549-1)*gamesPerRound,0,gamesPerRound,3),3,FALSE),"")</f>
        <v/>
      </c>
      <c r="F549" s="32" t="str">
        <f t="shared" si="16"/>
        <v/>
      </c>
      <c r="G549" s="32" t="str">
        <f t="shared" si="17"/>
        <v/>
      </c>
      <c r="H549" s="99" t="str">
        <f ca="1">IF(OR(MOD(ROW(B549)-1,gamesPerRound)=1,B549="",ISNA(MATCH(B549,OFFSET($B$1,1+($A549-1)*gamesPerRound,0):B548,0))),"","duplicate result")</f>
        <v/>
      </c>
    </row>
    <row r="550" spans="1:8" x14ac:dyDescent="0.2">
      <c r="A550" s="32" t="str">
        <f>Pairings!B550</f>
        <v/>
      </c>
      <c r="B550" s="45"/>
      <c r="C550" s="45"/>
      <c r="D550" s="32" t="str">
        <f ca="1">IF($B550&gt;0,VLOOKUP($B550,OFFSET(Pairings!$C$2,($A550-1)*gamesPerRound,0,gamesPerRound,3),2,FALSE),"")</f>
        <v/>
      </c>
      <c r="E550" s="32" t="str">
        <f ca="1">IF($B550&gt;0,VLOOKUP($B550,OFFSET(Pairings!$C$2,($A550-1)*gamesPerRound,0,gamesPerRound,3),3,FALSE),"")</f>
        <v/>
      </c>
      <c r="F550" s="32" t="str">
        <f t="shared" si="16"/>
        <v/>
      </c>
      <c r="G550" s="32" t="str">
        <f t="shared" si="17"/>
        <v/>
      </c>
      <c r="H550" s="99" t="str">
        <f ca="1">IF(OR(MOD(ROW(B550)-1,gamesPerRound)=1,B550="",ISNA(MATCH(B550,OFFSET($B$1,1+($A550-1)*gamesPerRound,0):B549,0))),"","duplicate result")</f>
        <v/>
      </c>
    </row>
    <row r="551" spans="1:8" x14ac:dyDescent="0.2">
      <c r="A551" s="32" t="str">
        <f>Pairings!B551</f>
        <v/>
      </c>
      <c r="B551" s="45"/>
      <c r="C551" s="45"/>
      <c r="D551" s="32" t="str">
        <f ca="1">IF($B551&gt;0,VLOOKUP($B551,OFFSET(Pairings!$C$2,($A551-1)*gamesPerRound,0,gamesPerRound,3),2,FALSE),"")</f>
        <v/>
      </c>
      <c r="E551" s="32" t="str">
        <f ca="1">IF($B551&gt;0,VLOOKUP($B551,OFFSET(Pairings!$C$2,($A551-1)*gamesPerRound,0,gamesPerRound,3),3,FALSE),"")</f>
        <v/>
      </c>
      <c r="F551" s="32" t="str">
        <f t="shared" si="16"/>
        <v/>
      </c>
      <c r="G551" s="32" t="str">
        <f t="shared" si="17"/>
        <v/>
      </c>
      <c r="H551" s="99" t="str">
        <f ca="1">IF(OR(MOD(ROW(B551)-1,gamesPerRound)=1,B551="",ISNA(MATCH(B551,OFFSET($B$1,1+($A551-1)*gamesPerRound,0):B550,0))),"","duplicate result")</f>
        <v/>
      </c>
    </row>
    <row r="552" spans="1:8" x14ac:dyDescent="0.2">
      <c r="A552" s="32" t="str">
        <f>Pairings!B552</f>
        <v/>
      </c>
      <c r="B552" s="45"/>
      <c r="C552" s="45"/>
      <c r="D552" s="32" t="str">
        <f ca="1">IF($B552&gt;0,VLOOKUP($B552,OFFSET(Pairings!$C$2,($A552-1)*gamesPerRound,0,gamesPerRound,3),2,FALSE),"")</f>
        <v/>
      </c>
      <c r="E552" s="32" t="str">
        <f ca="1">IF($B552&gt;0,VLOOKUP($B552,OFFSET(Pairings!$C$2,($A552-1)*gamesPerRound,0,gamesPerRound,3),3,FALSE),"")</f>
        <v/>
      </c>
      <c r="F552" s="32" t="str">
        <f t="shared" si="16"/>
        <v/>
      </c>
      <c r="G552" s="32" t="str">
        <f t="shared" si="17"/>
        <v/>
      </c>
      <c r="H552" s="99" t="str">
        <f ca="1">IF(OR(MOD(ROW(B552)-1,gamesPerRound)=1,B552="",ISNA(MATCH(B552,OFFSET($B$1,1+($A552-1)*gamesPerRound,0):B551,0))),"","duplicate result")</f>
        <v/>
      </c>
    </row>
    <row r="553" spans="1:8" x14ac:dyDescent="0.2">
      <c r="A553" s="32" t="str">
        <f>Pairings!B553</f>
        <v/>
      </c>
      <c r="B553" s="45"/>
      <c r="C553" s="45"/>
      <c r="D553" s="32" t="str">
        <f ca="1">IF($B553&gt;0,VLOOKUP($B553,OFFSET(Pairings!$C$2,($A553-1)*gamesPerRound,0,gamesPerRound,3),2,FALSE),"")</f>
        <v/>
      </c>
      <c r="E553" s="32" t="str">
        <f ca="1">IF($B553&gt;0,VLOOKUP($B553,OFFSET(Pairings!$C$2,($A553-1)*gamesPerRound,0,gamesPerRound,3),3,FALSE),"")</f>
        <v/>
      </c>
      <c r="F553" s="32" t="str">
        <f t="shared" si="16"/>
        <v/>
      </c>
      <c r="G553" s="32" t="str">
        <f t="shared" si="17"/>
        <v/>
      </c>
      <c r="H553" s="99" t="str">
        <f ca="1">IF(OR(MOD(ROW(B553)-1,gamesPerRound)=1,B553="",ISNA(MATCH(B553,OFFSET($B$1,1+($A553-1)*gamesPerRound,0):B552,0))),"","duplicate result")</f>
        <v/>
      </c>
    </row>
    <row r="554" spans="1:8" x14ac:dyDescent="0.2">
      <c r="A554" s="32" t="str">
        <f>Pairings!B554</f>
        <v/>
      </c>
      <c r="B554" s="45"/>
      <c r="C554" s="45"/>
      <c r="D554" s="32" t="str">
        <f ca="1">IF($B554&gt;0,VLOOKUP($B554,OFFSET(Pairings!$C$2,($A554-1)*gamesPerRound,0,gamesPerRound,3),2,FALSE),"")</f>
        <v/>
      </c>
      <c r="E554" s="32" t="str">
        <f ca="1">IF($B554&gt;0,VLOOKUP($B554,OFFSET(Pairings!$C$2,($A554-1)*gamesPerRound,0,gamesPerRound,3),3,FALSE),"")</f>
        <v/>
      </c>
      <c r="F554" s="32" t="str">
        <f t="shared" si="16"/>
        <v/>
      </c>
      <c r="G554" s="32" t="str">
        <f t="shared" si="17"/>
        <v/>
      </c>
      <c r="H554" s="99" t="str">
        <f ca="1">IF(OR(MOD(ROW(B554)-1,gamesPerRound)=1,B554="",ISNA(MATCH(B554,OFFSET($B$1,1+($A554-1)*gamesPerRound,0):B553,0))),"","duplicate result")</f>
        <v/>
      </c>
    </row>
    <row r="555" spans="1:8" x14ac:dyDescent="0.2">
      <c r="A555" s="32" t="str">
        <f>Pairings!B555</f>
        <v/>
      </c>
      <c r="B555" s="45"/>
      <c r="C555" s="45"/>
      <c r="D555" s="32" t="str">
        <f ca="1">IF($B555&gt;0,VLOOKUP($B555,OFFSET(Pairings!$C$2,($A555-1)*gamesPerRound,0,gamesPerRound,3),2,FALSE),"")</f>
        <v/>
      </c>
      <c r="E555" s="32" t="str">
        <f ca="1">IF($B555&gt;0,VLOOKUP($B555,OFFSET(Pairings!$C$2,($A555-1)*gamesPerRound,0,gamesPerRound,3),3,FALSE),"")</f>
        <v/>
      </c>
      <c r="F555" s="32" t="str">
        <f t="shared" si="16"/>
        <v/>
      </c>
      <c r="G555" s="32" t="str">
        <f t="shared" si="17"/>
        <v/>
      </c>
      <c r="H555" s="99" t="str">
        <f ca="1">IF(OR(MOD(ROW(B555)-1,gamesPerRound)=1,B555="",ISNA(MATCH(B555,OFFSET($B$1,1+($A555-1)*gamesPerRound,0):B554,0))),"","duplicate result")</f>
        <v/>
      </c>
    </row>
    <row r="556" spans="1:8" x14ac:dyDescent="0.2">
      <c r="A556" s="32" t="str">
        <f>Pairings!B556</f>
        <v/>
      </c>
      <c r="B556" s="45"/>
      <c r="C556" s="45"/>
      <c r="D556" s="32" t="str">
        <f ca="1">IF($B556&gt;0,VLOOKUP($B556,OFFSET(Pairings!$C$2,($A556-1)*gamesPerRound,0,gamesPerRound,3),2,FALSE),"")</f>
        <v/>
      </c>
      <c r="E556" s="32" t="str">
        <f ca="1">IF($B556&gt;0,VLOOKUP($B556,OFFSET(Pairings!$C$2,($A556-1)*gamesPerRound,0,gamesPerRound,3),3,FALSE),"")</f>
        <v/>
      </c>
      <c r="F556" s="32" t="str">
        <f t="shared" si="16"/>
        <v/>
      </c>
      <c r="G556" s="32" t="str">
        <f t="shared" si="17"/>
        <v/>
      </c>
      <c r="H556" s="99" t="str">
        <f ca="1">IF(OR(MOD(ROW(B556)-1,gamesPerRound)=1,B556="",ISNA(MATCH(B556,OFFSET($B$1,1+($A556-1)*gamesPerRound,0):B555,0))),"","duplicate result")</f>
        <v/>
      </c>
    </row>
    <row r="557" spans="1:8" x14ac:dyDescent="0.2">
      <c r="A557" s="32" t="str">
        <f>Pairings!B557</f>
        <v/>
      </c>
      <c r="B557" s="45"/>
      <c r="C557" s="45"/>
      <c r="D557" s="32" t="str">
        <f ca="1">IF($B557&gt;0,VLOOKUP($B557,OFFSET(Pairings!$C$2,($A557-1)*gamesPerRound,0,gamesPerRound,3),2,FALSE),"")</f>
        <v/>
      </c>
      <c r="E557" s="32" t="str">
        <f ca="1">IF($B557&gt;0,VLOOKUP($B557,OFFSET(Pairings!$C$2,($A557-1)*gamesPerRound,0,gamesPerRound,3),3,FALSE),"")</f>
        <v/>
      </c>
      <c r="F557" s="32" t="str">
        <f t="shared" si="16"/>
        <v/>
      </c>
      <c r="G557" s="32" t="str">
        <f t="shared" si="17"/>
        <v/>
      </c>
      <c r="H557" s="99" t="str">
        <f ca="1">IF(OR(MOD(ROW(B557)-1,gamesPerRound)=1,B557="",ISNA(MATCH(B557,OFFSET($B$1,1+($A557-1)*gamesPerRound,0):B556,0))),"","duplicate result")</f>
        <v/>
      </c>
    </row>
    <row r="558" spans="1:8" x14ac:dyDescent="0.2">
      <c r="A558" s="32" t="str">
        <f>Pairings!B558</f>
        <v/>
      </c>
      <c r="B558" s="45"/>
      <c r="C558" s="45"/>
      <c r="D558" s="32" t="str">
        <f ca="1">IF($B558&gt;0,VLOOKUP($B558,OFFSET(Pairings!$C$2,($A558-1)*gamesPerRound,0,gamesPerRound,3),2,FALSE),"")</f>
        <v/>
      </c>
      <c r="E558" s="32" t="str">
        <f ca="1">IF($B558&gt;0,VLOOKUP($B558,OFFSET(Pairings!$C$2,($A558-1)*gamesPerRound,0,gamesPerRound,3),3,FALSE),"")</f>
        <v/>
      </c>
      <c r="F558" s="32" t="str">
        <f t="shared" si="16"/>
        <v/>
      </c>
      <c r="G558" s="32" t="str">
        <f t="shared" si="17"/>
        <v/>
      </c>
      <c r="H558" s="99" t="str">
        <f ca="1">IF(OR(MOD(ROW(B558)-1,gamesPerRound)=1,B558="",ISNA(MATCH(B558,OFFSET($B$1,1+($A558-1)*gamesPerRound,0):B557,0))),"","duplicate result")</f>
        <v/>
      </c>
    </row>
    <row r="559" spans="1:8" x14ac:dyDescent="0.2">
      <c r="A559" s="32" t="str">
        <f>Pairings!B559</f>
        <v/>
      </c>
      <c r="B559" s="45"/>
      <c r="C559" s="45"/>
      <c r="D559" s="32" t="str">
        <f ca="1">IF($B559&gt;0,VLOOKUP($B559,OFFSET(Pairings!$C$2,($A559-1)*gamesPerRound,0,gamesPerRound,3),2,FALSE),"")</f>
        <v/>
      </c>
      <c r="E559" s="32" t="str">
        <f ca="1">IF($B559&gt;0,VLOOKUP($B559,OFFSET(Pairings!$C$2,($A559-1)*gamesPerRound,0,gamesPerRound,3),3,FALSE),"")</f>
        <v/>
      </c>
      <c r="F559" s="32" t="str">
        <f t="shared" si="16"/>
        <v/>
      </c>
      <c r="G559" s="32" t="str">
        <f t="shared" si="17"/>
        <v/>
      </c>
      <c r="H559" s="99" t="str">
        <f ca="1">IF(OR(MOD(ROW(B559)-1,gamesPerRound)=1,B559="",ISNA(MATCH(B559,OFFSET($B$1,1+($A559-1)*gamesPerRound,0):B558,0))),"","duplicate result")</f>
        <v/>
      </c>
    </row>
    <row r="560" spans="1:8" x14ac:dyDescent="0.2">
      <c r="A560" s="32" t="str">
        <f>Pairings!B560</f>
        <v/>
      </c>
      <c r="B560" s="45"/>
      <c r="C560" s="45"/>
      <c r="D560" s="32" t="str">
        <f ca="1">IF($B560&gt;0,VLOOKUP($B560,OFFSET(Pairings!$C$2,($A560-1)*gamesPerRound,0,gamesPerRound,3),2,FALSE),"")</f>
        <v/>
      </c>
      <c r="E560" s="32" t="str">
        <f ca="1">IF($B560&gt;0,VLOOKUP($B560,OFFSET(Pairings!$C$2,($A560-1)*gamesPerRound,0,gamesPerRound,3),3,FALSE),"")</f>
        <v/>
      </c>
      <c r="F560" s="32" t="str">
        <f t="shared" si="16"/>
        <v/>
      </c>
      <c r="G560" s="32" t="str">
        <f t="shared" si="17"/>
        <v/>
      </c>
      <c r="H560" s="99" t="str">
        <f ca="1">IF(OR(MOD(ROW(B560)-1,gamesPerRound)=1,B560="",ISNA(MATCH(B560,OFFSET($B$1,1+($A560-1)*gamesPerRound,0):B559,0))),"","duplicate result")</f>
        <v/>
      </c>
    </row>
    <row r="561" spans="1:8" x14ac:dyDescent="0.2">
      <c r="A561" s="32" t="str">
        <f>Pairings!B561</f>
        <v/>
      </c>
      <c r="B561" s="45"/>
      <c r="C561" s="45"/>
      <c r="D561" s="32" t="str">
        <f ca="1">IF($B561&gt;0,VLOOKUP($B561,OFFSET(Pairings!$C$2,($A561-1)*gamesPerRound,0,gamesPerRound,3),2,FALSE),"")</f>
        <v/>
      </c>
      <c r="E561" s="32" t="str">
        <f ca="1">IF($B561&gt;0,VLOOKUP($B561,OFFSET(Pairings!$C$2,($A561-1)*gamesPerRound,0,gamesPerRound,3),3,FALSE),"")</f>
        <v/>
      </c>
      <c r="F561" s="32" t="str">
        <f t="shared" si="16"/>
        <v/>
      </c>
      <c r="G561" s="32" t="str">
        <f t="shared" si="17"/>
        <v/>
      </c>
      <c r="H561" s="99" t="str">
        <f ca="1">IF(OR(MOD(ROW(B561)-1,gamesPerRound)=1,B561="",ISNA(MATCH(B561,OFFSET($B$1,1+($A561-1)*gamesPerRound,0):B560,0))),"","duplicate result")</f>
        <v/>
      </c>
    </row>
    <row r="562" spans="1:8" x14ac:dyDescent="0.2">
      <c r="A562" s="32" t="str">
        <f>Pairings!B562</f>
        <v/>
      </c>
      <c r="B562" s="45"/>
      <c r="C562" s="45"/>
      <c r="D562" s="32" t="str">
        <f ca="1">IF($B562&gt;0,VLOOKUP($B562,OFFSET(Pairings!$C$2,($A562-1)*gamesPerRound,0,gamesPerRound,3),2,FALSE),"")</f>
        <v/>
      </c>
      <c r="E562" s="32" t="str">
        <f ca="1">IF($B562&gt;0,VLOOKUP($B562,OFFSET(Pairings!$C$2,($A562-1)*gamesPerRound,0,gamesPerRound,3),3,FALSE),"")</f>
        <v/>
      </c>
      <c r="F562" s="32" t="str">
        <f t="shared" si="16"/>
        <v/>
      </c>
      <c r="G562" s="32" t="str">
        <f t="shared" si="17"/>
        <v/>
      </c>
      <c r="H562" s="99" t="str">
        <f ca="1">IF(OR(MOD(ROW(B562)-1,gamesPerRound)=1,B562="",ISNA(MATCH(B562,OFFSET($B$1,1+($A562-1)*gamesPerRound,0):B561,0))),"","duplicate result")</f>
        <v/>
      </c>
    </row>
    <row r="563" spans="1:8" x14ac:dyDescent="0.2">
      <c r="A563" s="32" t="str">
        <f>Pairings!B563</f>
        <v/>
      </c>
      <c r="B563" s="45"/>
      <c r="C563" s="45"/>
      <c r="D563" s="32" t="str">
        <f ca="1">IF($B563&gt;0,VLOOKUP($B563,OFFSET(Pairings!$C$2,($A563-1)*gamesPerRound,0,gamesPerRound,3),2,FALSE),"")</f>
        <v/>
      </c>
      <c r="E563" s="32" t="str">
        <f ca="1">IF($B563&gt;0,VLOOKUP($B563,OFFSET(Pairings!$C$2,($A563-1)*gamesPerRound,0,gamesPerRound,3),3,FALSE),"")</f>
        <v/>
      </c>
      <c r="F563" s="32" t="str">
        <f t="shared" si="16"/>
        <v/>
      </c>
      <c r="G563" s="32" t="str">
        <f t="shared" si="17"/>
        <v/>
      </c>
      <c r="H563" s="99" t="str">
        <f ca="1">IF(OR(MOD(ROW(B563)-1,gamesPerRound)=1,B563="",ISNA(MATCH(B563,OFFSET($B$1,1+($A563-1)*gamesPerRound,0):B562,0))),"","duplicate result")</f>
        <v/>
      </c>
    </row>
    <row r="564" spans="1:8" x14ac:dyDescent="0.2">
      <c r="A564" s="32" t="str">
        <f>Pairings!B564</f>
        <v/>
      </c>
      <c r="B564" s="45"/>
      <c r="C564" s="45"/>
      <c r="D564" s="32" t="str">
        <f ca="1">IF($B564&gt;0,VLOOKUP($B564,OFFSET(Pairings!$C$2,($A564-1)*gamesPerRound,0,gamesPerRound,3),2,FALSE),"")</f>
        <v/>
      </c>
      <c r="E564" s="32" t="str">
        <f ca="1">IF($B564&gt;0,VLOOKUP($B564,OFFSET(Pairings!$C$2,($A564-1)*gamesPerRound,0,gamesPerRound,3),3,FALSE),"")</f>
        <v/>
      </c>
      <c r="F564" s="32" t="str">
        <f t="shared" si="16"/>
        <v/>
      </c>
      <c r="G564" s="32" t="str">
        <f t="shared" si="17"/>
        <v/>
      </c>
      <c r="H564" s="99" t="str">
        <f ca="1">IF(OR(MOD(ROW(B564)-1,gamesPerRound)=1,B564="",ISNA(MATCH(B564,OFFSET($B$1,1+($A564-1)*gamesPerRound,0):B563,0))),"","duplicate result")</f>
        <v/>
      </c>
    </row>
    <row r="565" spans="1:8" x14ac:dyDescent="0.2">
      <c r="A565" s="32" t="str">
        <f>Pairings!B565</f>
        <v/>
      </c>
      <c r="B565" s="45"/>
      <c r="C565" s="45"/>
      <c r="D565" s="32" t="str">
        <f ca="1">IF($B565&gt;0,VLOOKUP($B565,OFFSET(Pairings!$C$2,($A565-1)*gamesPerRound,0,gamesPerRound,3),2,FALSE),"")</f>
        <v/>
      </c>
      <c r="E565" s="32" t="str">
        <f ca="1">IF($B565&gt;0,VLOOKUP($B565,OFFSET(Pairings!$C$2,($A565-1)*gamesPerRound,0,gamesPerRound,3),3,FALSE),"")</f>
        <v/>
      </c>
      <c r="F565" s="32" t="str">
        <f t="shared" si="16"/>
        <v/>
      </c>
      <c r="G565" s="32" t="str">
        <f t="shared" si="17"/>
        <v/>
      </c>
      <c r="H565" s="99" t="str">
        <f ca="1">IF(OR(MOD(ROW(B565)-1,gamesPerRound)=1,B565="",ISNA(MATCH(B565,OFFSET($B$1,1+($A565-1)*gamesPerRound,0):B564,0))),"","duplicate result")</f>
        <v/>
      </c>
    </row>
    <row r="566" spans="1:8" x14ac:dyDescent="0.2">
      <c r="A566" s="32" t="str">
        <f>Pairings!B566</f>
        <v/>
      </c>
      <c r="B566" s="45"/>
      <c r="C566" s="45"/>
      <c r="D566" s="32" t="str">
        <f ca="1">IF($B566&gt;0,VLOOKUP($B566,OFFSET(Pairings!$C$2,($A566-1)*gamesPerRound,0,gamesPerRound,3),2,FALSE),"")</f>
        <v/>
      </c>
      <c r="E566" s="32" t="str">
        <f ca="1">IF($B566&gt;0,VLOOKUP($B566,OFFSET(Pairings!$C$2,($A566-1)*gamesPerRound,0,gamesPerRound,3),3,FALSE),"")</f>
        <v/>
      </c>
      <c r="F566" s="32" t="str">
        <f t="shared" si="16"/>
        <v/>
      </c>
      <c r="G566" s="32" t="str">
        <f t="shared" si="17"/>
        <v/>
      </c>
      <c r="H566" s="99" t="str">
        <f ca="1">IF(OR(MOD(ROW(B566)-1,gamesPerRound)=1,B566="",ISNA(MATCH(B566,OFFSET($B$1,1+($A566-1)*gamesPerRound,0):B565,0))),"","duplicate result")</f>
        <v/>
      </c>
    </row>
    <row r="567" spans="1:8" x14ac:dyDescent="0.2">
      <c r="A567" s="32" t="str">
        <f>Pairings!B567</f>
        <v/>
      </c>
      <c r="B567" s="45"/>
      <c r="C567" s="45"/>
      <c r="D567" s="32" t="str">
        <f ca="1">IF($B567&gt;0,VLOOKUP($B567,OFFSET(Pairings!$C$2,($A567-1)*gamesPerRound,0,gamesPerRound,3),2,FALSE),"")</f>
        <v/>
      </c>
      <c r="E567" s="32" t="str">
        <f ca="1">IF($B567&gt;0,VLOOKUP($B567,OFFSET(Pairings!$C$2,($A567-1)*gamesPerRound,0,gamesPerRound,3),3,FALSE),"")</f>
        <v/>
      </c>
      <c r="F567" s="32" t="str">
        <f t="shared" si="16"/>
        <v/>
      </c>
      <c r="G567" s="32" t="str">
        <f t="shared" si="17"/>
        <v/>
      </c>
      <c r="H567" s="99" t="str">
        <f ca="1">IF(OR(MOD(ROW(B567)-1,gamesPerRound)=1,B567="",ISNA(MATCH(B567,OFFSET($B$1,1+($A567-1)*gamesPerRound,0):B566,0))),"","duplicate result")</f>
        <v/>
      </c>
    </row>
    <row r="568" spans="1:8" x14ac:dyDescent="0.2">
      <c r="A568" s="32" t="str">
        <f>Pairings!B568</f>
        <v/>
      </c>
      <c r="B568" s="45"/>
      <c r="C568" s="45"/>
      <c r="D568" s="32" t="str">
        <f ca="1">IF($B568&gt;0,VLOOKUP($B568,OFFSET(Pairings!$C$2,($A568-1)*gamesPerRound,0,gamesPerRound,3),2,FALSE),"")</f>
        <v/>
      </c>
      <c r="E568" s="32" t="str">
        <f ca="1">IF($B568&gt;0,VLOOKUP($B568,OFFSET(Pairings!$C$2,($A568-1)*gamesPerRound,0,gamesPerRound,3),3,FALSE),"")</f>
        <v/>
      </c>
      <c r="F568" s="32" t="str">
        <f t="shared" si="16"/>
        <v/>
      </c>
      <c r="G568" s="32" t="str">
        <f t="shared" si="17"/>
        <v/>
      </c>
      <c r="H568" s="99" t="str">
        <f ca="1">IF(OR(MOD(ROW(B568)-1,gamesPerRound)=1,B568="",ISNA(MATCH(B568,OFFSET($B$1,1+($A568-1)*gamesPerRound,0):B567,0))),"","duplicate result")</f>
        <v/>
      </c>
    </row>
    <row r="569" spans="1:8" x14ac:dyDescent="0.2">
      <c r="A569" s="32" t="str">
        <f>Pairings!B569</f>
        <v/>
      </c>
      <c r="B569" s="45"/>
      <c r="C569" s="45"/>
      <c r="D569" s="32" t="str">
        <f ca="1">IF($B569&gt;0,VLOOKUP($B569,OFFSET(Pairings!$C$2,($A569-1)*gamesPerRound,0,gamesPerRound,3),2,FALSE),"")</f>
        <v/>
      </c>
      <c r="E569" s="32" t="str">
        <f ca="1">IF($B569&gt;0,VLOOKUP($B569,OFFSET(Pairings!$C$2,($A569-1)*gamesPerRound,0,gamesPerRound,3),3,FALSE),"")</f>
        <v/>
      </c>
      <c r="F569" s="32" t="str">
        <f t="shared" si="16"/>
        <v/>
      </c>
      <c r="G569" s="32" t="str">
        <f t="shared" si="17"/>
        <v/>
      </c>
      <c r="H569" s="99" t="str">
        <f ca="1">IF(OR(MOD(ROW(B569)-1,gamesPerRound)=1,B569="",ISNA(MATCH(B569,OFFSET($B$1,1+($A569-1)*gamesPerRound,0):B568,0))),"","duplicate result")</f>
        <v/>
      </c>
    </row>
    <row r="570" spans="1:8" x14ac:dyDescent="0.2">
      <c r="A570" s="32" t="str">
        <f>Pairings!B570</f>
        <v/>
      </c>
      <c r="B570" s="45"/>
      <c r="C570" s="45"/>
      <c r="D570" s="32" t="str">
        <f ca="1">IF($B570&gt;0,VLOOKUP($B570,OFFSET(Pairings!$C$2,($A570-1)*gamesPerRound,0,gamesPerRound,3),2,FALSE),"")</f>
        <v/>
      </c>
      <c r="E570" s="32" t="str">
        <f ca="1">IF($B570&gt;0,VLOOKUP($B570,OFFSET(Pairings!$C$2,($A570-1)*gamesPerRound,0,gamesPerRound,3),3,FALSE),"")</f>
        <v/>
      </c>
      <c r="F570" s="32" t="str">
        <f t="shared" si="16"/>
        <v/>
      </c>
      <c r="G570" s="32" t="str">
        <f t="shared" si="17"/>
        <v/>
      </c>
      <c r="H570" s="99" t="str">
        <f ca="1">IF(OR(MOD(ROW(B570)-1,gamesPerRound)=1,B570="",ISNA(MATCH(B570,OFFSET($B$1,1+($A570-1)*gamesPerRound,0):B569,0))),"","duplicate result")</f>
        <v/>
      </c>
    </row>
    <row r="571" spans="1:8" x14ac:dyDescent="0.2">
      <c r="A571" s="32" t="str">
        <f>Pairings!B571</f>
        <v/>
      </c>
      <c r="B571" s="45"/>
      <c r="C571" s="45"/>
      <c r="D571" s="32" t="str">
        <f ca="1">IF($B571&gt;0,VLOOKUP($B571,OFFSET(Pairings!$C$2,($A571-1)*gamesPerRound,0,gamesPerRound,3),2,FALSE),"")</f>
        <v/>
      </c>
      <c r="E571" s="32" t="str">
        <f ca="1">IF($B571&gt;0,VLOOKUP($B571,OFFSET(Pairings!$C$2,($A571-1)*gamesPerRound,0,gamesPerRound,3),3,FALSE),"")</f>
        <v/>
      </c>
      <c r="F571" s="32" t="str">
        <f t="shared" si="16"/>
        <v/>
      </c>
      <c r="G571" s="32" t="str">
        <f t="shared" si="17"/>
        <v/>
      </c>
      <c r="H571" s="99" t="str">
        <f ca="1">IF(OR(MOD(ROW(B571)-1,gamesPerRound)=1,B571="",ISNA(MATCH(B571,OFFSET($B$1,1+($A571-1)*gamesPerRound,0):B570,0))),"","duplicate result")</f>
        <v/>
      </c>
    </row>
    <row r="572" spans="1:8" x14ac:dyDescent="0.2">
      <c r="A572" s="32" t="str">
        <f>Pairings!B572</f>
        <v/>
      </c>
      <c r="B572" s="45"/>
      <c r="C572" s="45"/>
      <c r="D572" s="32" t="str">
        <f ca="1">IF($B572&gt;0,VLOOKUP($B572,OFFSET(Pairings!$C$2,($A572-1)*gamesPerRound,0,gamesPerRound,3),2,FALSE),"")</f>
        <v/>
      </c>
      <c r="E572" s="32" t="str">
        <f ca="1">IF($B572&gt;0,VLOOKUP($B572,OFFSET(Pairings!$C$2,($A572-1)*gamesPerRound,0,gamesPerRound,3),3,FALSE),"")</f>
        <v/>
      </c>
      <c r="F572" s="32" t="str">
        <f t="shared" si="16"/>
        <v/>
      </c>
      <c r="G572" s="32" t="str">
        <f t="shared" si="17"/>
        <v/>
      </c>
      <c r="H572" s="99" t="str">
        <f ca="1">IF(OR(MOD(ROW(B572)-1,gamesPerRound)=1,B572="",ISNA(MATCH(B572,OFFSET($B$1,1+($A572-1)*gamesPerRound,0):B571,0))),"","duplicate result")</f>
        <v/>
      </c>
    </row>
    <row r="573" spans="1:8" x14ac:dyDescent="0.2">
      <c r="A573" s="32" t="str">
        <f>Pairings!B573</f>
        <v/>
      </c>
      <c r="B573" s="45"/>
      <c r="C573" s="45"/>
      <c r="D573" s="32" t="str">
        <f ca="1">IF($B573&gt;0,VLOOKUP($B573,OFFSET(Pairings!$C$2,($A573-1)*gamesPerRound,0,gamesPerRound,3),2,FALSE),"")</f>
        <v/>
      </c>
      <c r="E573" s="32" t="str">
        <f ca="1">IF($B573&gt;0,VLOOKUP($B573,OFFSET(Pairings!$C$2,($A573-1)*gamesPerRound,0,gamesPerRound,3),3,FALSE),"")</f>
        <v/>
      </c>
      <c r="F573" s="32" t="str">
        <f t="shared" si="16"/>
        <v/>
      </c>
      <c r="G573" s="32" t="str">
        <f t="shared" si="17"/>
        <v/>
      </c>
      <c r="H573" s="99" t="str">
        <f ca="1">IF(OR(MOD(ROW(B573)-1,gamesPerRound)=1,B573="",ISNA(MATCH(B573,OFFSET($B$1,1+($A573-1)*gamesPerRound,0):B572,0))),"","duplicate result")</f>
        <v/>
      </c>
    </row>
    <row r="574" spans="1:8" x14ac:dyDescent="0.2">
      <c r="A574" s="32" t="str">
        <f>Pairings!B574</f>
        <v/>
      </c>
      <c r="B574" s="45"/>
      <c r="C574" s="45"/>
      <c r="D574" s="32" t="str">
        <f ca="1">IF($B574&gt;0,VLOOKUP($B574,OFFSET(Pairings!$C$2,($A574-1)*gamesPerRound,0,gamesPerRound,3),2,FALSE),"")</f>
        <v/>
      </c>
      <c r="E574" s="32" t="str">
        <f ca="1">IF($B574&gt;0,VLOOKUP($B574,OFFSET(Pairings!$C$2,($A574-1)*gamesPerRound,0,gamesPerRound,3),3,FALSE),"")</f>
        <v/>
      </c>
      <c r="F574" s="32" t="str">
        <f t="shared" si="16"/>
        <v/>
      </c>
      <c r="G574" s="32" t="str">
        <f t="shared" si="17"/>
        <v/>
      </c>
      <c r="H574" s="99" t="str">
        <f ca="1">IF(OR(MOD(ROW(B574)-1,gamesPerRound)=1,B574="",ISNA(MATCH(B574,OFFSET($B$1,1+($A574-1)*gamesPerRound,0):B573,0))),"","duplicate result")</f>
        <v/>
      </c>
    </row>
    <row r="575" spans="1:8" x14ac:dyDescent="0.2">
      <c r="A575" s="32" t="str">
        <f>Pairings!B575</f>
        <v/>
      </c>
      <c r="B575" s="45"/>
      <c r="C575" s="45"/>
      <c r="D575" s="32" t="str">
        <f ca="1">IF($B575&gt;0,VLOOKUP($B575,OFFSET(Pairings!$C$2,($A575-1)*gamesPerRound,0,gamesPerRound,3),2,FALSE),"")</f>
        <v/>
      </c>
      <c r="E575" s="32" t="str">
        <f ca="1">IF($B575&gt;0,VLOOKUP($B575,OFFSET(Pairings!$C$2,($A575-1)*gamesPerRound,0,gamesPerRound,3),3,FALSE),"")</f>
        <v/>
      </c>
      <c r="F575" s="32" t="str">
        <f t="shared" si="16"/>
        <v/>
      </c>
      <c r="G575" s="32" t="str">
        <f t="shared" si="17"/>
        <v/>
      </c>
      <c r="H575" s="99" t="str">
        <f ca="1">IF(OR(MOD(ROW(B575)-1,gamesPerRound)=1,B575="",ISNA(MATCH(B575,OFFSET($B$1,1+($A575-1)*gamesPerRound,0):B574,0))),"","duplicate result")</f>
        <v/>
      </c>
    </row>
    <row r="576" spans="1:8" x14ac:dyDescent="0.2">
      <c r="A576" s="32" t="str">
        <f>Pairings!B576</f>
        <v/>
      </c>
      <c r="B576" s="45"/>
      <c r="C576" s="45"/>
      <c r="D576" s="32" t="str">
        <f ca="1">IF($B576&gt;0,VLOOKUP($B576,OFFSET(Pairings!$C$2,($A576-1)*gamesPerRound,0,gamesPerRound,3),2,FALSE),"")</f>
        <v/>
      </c>
      <c r="E576" s="32" t="str">
        <f ca="1">IF($B576&gt;0,VLOOKUP($B576,OFFSET(Pairings!$C$2,($A576-1)*gamesPerRound,0,gamesPerRound,3),3,FALSE),"")</f>
        <v/>
      </c>
      <c r="F576" s="32" t="str">
        <f t="shared" si="16"/>
        <v/>
      </c>
      <c r="G576" s="32" t="str">
        <f t="shared" si="17"/>
        <v/>
      </c>
      <c r="H576" s="99" t="str">
        <f ca="1">IF(OR(MOD(ROW(B576)-1,gamesPerRound)=1,B576="",ISNA(MATCH(B576,OFFSET($B$1,1+($A576-1)*gamesPerRound,0):B575,0))),"","duplicate result")</f>
        <v/>
      </c>
    </row>
    <row r="577" spans="1:8" x14ac:dyDescent="0.2">
      <c r="A577" s="32" t="str">
        <f>Pairings!B577</f>
        <v/>
      </c>
      <c r="B577" s="45"/>
      <c r="C577" s="45"/>
      <c r="D577" s="32" t="str">
        <f ca="1">IF($B577&gt;0,VLOOKUP($B577,OFFSET(Pairings!$C$2,($A577-1)*gamesPerRound,0,gamesPerRound,3),2,FALSE),"")</f>
        <v/>
      </c>
      <c r="E577" s="32" t="str">
        <f ca="1">IF($B577&gt;0,VLOOKUP($B577,OFFSET(Pairings!$C$2,($A577-1)*gamesPerRound,0,gamesPerRound,3),3,FALSE),"")</f>
        <v/>
      </c>
      <c r="F577" s="32" t="str">
        <f t="shared" si="16"/>
        <v/>
      </c>
      <c r="G577" s="32" t="str">
        <f t="shared" si="17"/>
        <v/>
      </c>
      <c r="H577" s="99" t="str">
        <f ca="1">IF(OR(MOD(ROW(B577)-1,gamesPerRound)=1,B577="",ISNA(MATCH(B577,OFFSET($B$1,1+($A577-1)*gamesPerRound,0):B576,0))),"","duplicate result")</f>
        <v/>
      </c>
    </row>
    <row r="578" spans="1:8" x14ac:dyDescent="0.2">
      <c r="A578" s="32" t="str">
        <f>Pairings!B578</f>
        <v/>
      </c>
      <c r="B578" s="45"/>
      <c r="C578" s="45"/>
      <c r="D578" s="32" t="str">
        <f ca="1">IF($B578&gt;0,VLOOKUP($B578,OFFSET(Pairings!$C$2,($A578-1)*gamesPerRound,0,gamesPerRound,3),2,FALSE),"")</f>
        <v/>
      </c>
      <c r="E578" s="32" t="str">
        <f ca="1">IF($B578&gt;0,VLOOKUP($B578,OFFSET(Pairings!$C$2,($A578-1)*gamesPerRound,0,gamesPerRound,3),3,FALSE),"")</f>
        <v/>
      </c>
      <c r="F578" s="32" t="str">
        <f t="shared" ref="F578:F601" si="18">IF(C578="","",IF(C578="n",0,IF(C578="d",0.5,C578)))</f>
        <v/>
      </c>
      <c r="G578" s="32" t="str">
        <f t="shared" ref="G578:G601" si="19">IF(C578="","",IF(C578="n",0,1-F578))</f>
        <v/>
      </c>
      <c r="H578" s="99" t="str">
        <f ca="1">IF(OR(MOD(ROW(B578)-1,gamesPerRound)=1,B578="",ISNA(MATCH(B578,OFFSET($B$1,1+($A578-1)*gamesPerRound,0):B577,0))),"","duplicate result")</f>
        <v/>
      </c>
    </row>
    <row r="579" spans="1:8" x14ac:dyDescent="0.2">
      <c r="A579" s="32" t="str">
        <f>Pairings!B579</f>
        <v/>
      </c>
      <c r="B579" s="45"/>
      <c r="C579" s="45"/>
      <c r="D579" s="32" t="str">
        <f ca="1">IF($B579&gt;0,VLOOKUP($B579,OFFSET(Pairings!$C$2,($A579-1)*gamesPerRound,0,gamesPerRound,3),2,FALSE),"")</f>
        <v/>
      </c>
      <c r="E579" s="32" t="str">
        <f ca="1">IF($B579&gt;0,VLOOKUP($B579,OFFSET(Pairings!$C$2,($A579-1)*gamesPerRound,0,gamesPerRound,3),3,FALSE),"")</f>
        <v/>
      </c>
      <c r="F579" s="32" t="str">
        <f t="shared" si="18"/>
        <v/>
      </c>
      <c r="G579" s="32" t="str">
        <f t="shared" si="19"/>
        <v/>
      </c>
      <c r="H579" s="99" t="str">
        <f ca="1">IF(OR(MOD(ROW(B579)-1,gamesPerRound)=1,B579="",ISNA(MATCH(B579,OFFSET($B$1,1+($A579-1)*gamesPerRound,0):B578,0))),"","duplicate result")</f>
        <v/>
      </c>
    </row>
    <row r="580" spans="1:8" x14ac:dyDescent="0.2">
      <c r="A580" s="32" t="str">
        <f>Pairings!B580</f>
        <v/>
      </c>
      <c r="B580" s="45"/>
      <c r="C580" s="45"/>
      <c r="D580" s="32" t="str">
        <f ca="1">IF($B580&gt;0,VLOOKUP($B580,OFFSET(Pairings!$C$2,($A580-1)*gamesPerRound,0,gamesPerRound,3),2,FALSE),"")</f>
        <v/>
      </c>
      <c r="E580" s="32" t="str">
        <f ca="1">IF($B580&gt;0,VLOOKUP($B580,OFFSET(Pairings!$C$2,($A580-1)*gamesPerRound,0,gamesPerRound,3),3,FALSE),"")</f>
        <v/>
      </c>
      <c r="F580" s="32" t="str">
        <f t="shared" si="18"/>
        <v/>
      </c>
      <c r="G580" s="32" t="str">
        <f t="shared" si="19"/>
        <v/>
      </c>
      <c r="H580" s="99" t="str">
        <f ca="1">IF(OR(MOD(ROW(B580)-1,gamesPerRound)=1,B580="",ISNA(MATCH(B580,OFFSET($B$1,1+($A580-1)*gamesPerRound,0):B579,0))),"","duplicate result")</f>
        <v/>
      </c>
    </row>
    <row r="581" spans="1:8" x14ac:dyDescent="0.2">
      <c r="A581" s="32" t="str">
        <f>Pairings!B581</f>
        <v/>
      </c>
      <c r="B581" s="45"/>
      <c r="C581" s="45"/>
      <c r="D581" s="32" t="str">
        <f ca="1">IF($B581&gt;0,VLOOKUP($B581,OFFSET(Pairings!$C$2,($A581-1)*gamesPerRound,0,gamesPerRound,3),2,FALSE),"")</f>
        <v/>
      </c>
      <c r="E581" s="32" t="str">
        <f ca="1">IF($B581&gt;0,VLOOKUP($B581,OFFSET(Pairings!$C$2,($A581-1)*gamesPerRound,0,gamesPerRound,3),3,FALSE),"")</f>
        <v/>
      </c>
      <c r="F581" s="32" t="str">
        <f t="shared" si="18"/>
        <v/>
      </c>
      <c r="G581" s="32" t="str">
        <f t="shared" si="19"/>
        <v/>
      </c>
      <c r="H581" s="99" t="str">
        <f ca="1">IF(OR(MOD(ROW(B581)-1,gamesPerRound)=1,B581="",ISNA(MATCH(B581,OFFSET($B$1,1+($A581-1)*gamesPerRound,0):B580,0))),"","duplicate result")</f>
        <v/>
      </c>
    </row>
    <row r="582" spans="1:8" x14ac:dyDescent="0.2">
      <c r="A582" s="32" t="str">
        <f>Pairings!B582</f>
        <v/>
      </c>
      <c r="B582" s="45"/>
      <c r="C582" s="45"/>
      <c r="D582" s="32" t="str">
        <f ca="1">IF($B582&gt;0,VLOOKUP($B582,OFFSET(Pairings!$C$2,($A582-1)*gamesPerRound,0,gamesPerRound,3),2,FALSE),"")</f>
        <v/>
      </c>
      <c r="E582" s="32" t="str">
        <f ca="1">IF($B582&gt;0,VLOOKUP($B582,OFFSET(Pairings!$C$2,($A582-1)*gamesPerRound,0,gamesPerRound,3),3,FALSE),"")</f>
        <v/>
      </c>
      <c r="F582" s="32" t="str">
        <f t="shared" si="18"/>
        <v/>
      </c>
      <c r="G582" s="32" t="str">
        <f t="shared" si="19"/>
        <v/>
      </c>
      <c r="H582" s="99" t="str">
        <f ca="1">IF(OR(MOD(ROW(B582)-1,gamesPerRound)=1,B582="",ISNA(MATCH(B582,OFFSET($B$1,1+($A582-1)*gamesPerRound,0):B581,0))),"","duplicate result")</f>
        <v/>
      </c>
    </row>
    <row r="583" spans="1:8" x14ac:dyDescent="0.2">
      <c r="A583" s="32" t="str">
        <f>Pairings!B583</f>
        <v/>
      </c>
      <c r="B583" s="45"/>
      <c r="C583" s="45"/>
      <c r="D583" s="32" t="str">
        <f ca="1">IF($B583&gt;0,VLOOKUP($B583,OFFSET(Pairings!$C$2,($A583-1)*gamesPerRound,0,gamesPerRound,3),2,FALSE),"")</f>
        <v/>
      </c>
      <c r="E583" s="32" t="str">
        <f ca="1">IF($B583&gt;0,VLOOKUP($B583,OFFSET(Pairings!$C$2,($A583-1)*gamesPerRound,0,gamesPerRound,3),3,FALSE),"")</f>
        <v/>
      </c>
      <c r="F583" s="32" t="str">
        <f t="shared" si="18"/>
        <v/>
      </c>
      <c r="G583" s="32" t="str">
        <f t="shared" si="19"/>
        <v/>
      </c>
      <c r="H583" s="99" t="str">
        <f ca="1">IF(OR(MOD(ROW(B583)-1,gamesPerRound)=1,B583="",ISNA(MATCH(B583,OFFSET($B$1,1+($A583-1)*gamesPerRound,0):B582,0))),"","duplicate result")</f>
        <v/>
      </c>
    </row>
    <row r="584" spans="1:8" x14ac:dyDescent="0.2">
      <c r="A584" s="32" t="str">
        <f>Pairings!B584</f>
        <v/>
      </c>
      <c r="B584" s="45"/>
      <c r="C584" s="45"/>
      <c r="D584" s="32" t="str">
        <f ca="1">IF($B584&gt;0,VLOOKUP($B584,OFFSET(Pairings!$C$2,($A584-1)*gamesPerRound,0,gamesPerRound,3),2,FALSE),"")</f>
        <v/>
      </c>
      <c r="E584" s="32" t="str">
        <f ca="1">IF($B584&gt;0,VLOOKUP($B584,OFFSET(Pairings!$C$2,($A584-1)*gamesPerRound,0,gamesPerRound,3),3,FALSE),"")</f>
        <v/>
      </c>
      <c r="F584" s="32" t="str">
        <f t="shared" si="18"/>
        <v/>
      </c>
      <c r="G584" s="32" t="str">
        <f t="shared" si="19"/>
        <v/>
      </c>
      <c r="H584" s="99" t="str">
        <f ca="1">IF(OR(MOD(ROW(B584)-1,gamesPerRound)=1,B584="",ISNA(MATCH(B584,OFFSET($B$1,1+($A584-1)*gamesPerRound,0):B583,0))),"","duplicate result")</f>
        <v/>
      </c>
    </row>
    <row r="585" spans="1:8" x14ac:dyDescent="0.2">
      <c r="A585" s="32" t="str">
        <f>Pairings!B585</f>
        <v/>
      </c>
      <c r="B585" s="45"/>
      <c r="C585" s="45"/>
      <c r="D585" s="32" t="str">
        <f ca="1">IF($B585&gt;0,VLOOKUP($B585,OFFSET(Pairings!$C$2,($A585-1)*gamesPerRound,0,gamesPerRound,3),2,FALSE),"")</f>
        <v/>
      </c>
      <c r="E585" s="32" t="str">
        <f ca="1">IF($B585&gt;0,VLOOKUP($B585,OFFSET(Pairings!$C$2,($A585-1)*gamesPerRound,0,gamesPerRound,3),3,FALSE),"")</f>
        <v/>
      </c>
      <c r="F585" s="32" t="str">
        <f t="shared" si="18"/>
        <v/>
      </c>
      <c r="G585" s="32" t="str">
        <f t="shared" si="19"/>
        <v/>
      </c>
      <c r="H585" s="99" t="str">
        <f ca="1">IF(OR(MOD(ROW(B585)-1,gamesPerRound)=1,B585="",ISNA(MATCH(B585,OFFSET($B$1,1+($A585-1)*gamesPerRound,0):B584,0))),"","duplicate result")</f>
        <v/>
      </c>
    </row>
    <row r="586" spans="1:8" x14ac:dyDescent="0.2">
      <c r="A586" s="32" t="str">
        <f>Pairings!B586</f>
        <v/>
      </c>
      <c r="B586" s="45"/>
      <c r="C586" s="45"/>
      <c r="D586" s="32" t="str">
        <f ca="1">IF($B586&gt;0,VLOOKUP($B586,OFFSET(Pairings!$C$2,($A586-1)*gamesPerRound,0,gamesPerRound,3),2,FALSE),"")</f>
        <v/>
      </c>
      <c r="E586" s="32" t="str">
        <f ca="1">IF($B586&gt;0,VLOOKUP($B586,OFFSET(Pairings!$C$2,($A586-1)*gamesPerRound,0,gamesPerRound,3),3,FALSE),"")</f>
        <v/>
      </c>
      <c r="F586" s="32" t="str">
        <f t="shared" si="18"/>
        <v/>
      </c>
      <c r="G586" s="32" t="str">
        <f t="shared" si="19"/>
        <v/>
      </c>
      <c r="H586" s="99" t="str">
        <f ca="1">IF(OR(MOD(ROW(B586)-1,gamesPerRound)=1,B586="",ISNA(MATCH(B586,OFFSET($B$1,1+($A586-1)*gamesPerRound,0):B585,0))),"","duplicate result")</f>
        <v/>
      </c>
    </row>
    <row r="587" spans="1:8" x14ac:dyDescent="0.2">
      <c r="A587" s="32" t="str">
        <f>Pairings!B587</f>
        <v/>
      </c>
      <c r="B587" s="45"/>
      <c r="C587" s="45"/>
      <c r="D587" s="32" t="str">
        <f ca="1">IF($B587&gt;0,VLOOKUP($B587,OFFSET(Pairings!$C$2,($A587-1)*gamesPerRound,0,gamesPerRound,3),2,FALSE),"")</f>
        <v/>
      </c>
      <c r="E587" s="32" t="str">
        <f ca="1">IF($B587&gt;0,VLOOKUP($B587,OFFSET(Pairings!$C$2,($A587-1)*gamesPerRound,0,gamesPerRound,3),3,FALSE),"")</f>
        <v/>
      </c>
      <c r="F587" s="32" t="str">
        <f t="shared" si="18"/>
        <v/>
      </c>
      <c r="G587" s="32" t="str">
        <f t="shared" si="19"/>
        <v/>
      </c>
      <c r="H587" s="99" t="str">
        <f ca="1">IF(OR(MOD(ROW(B587)-1,gamesPerRound)=1,B587="",ISNA(MATCH(B587,OFFSET($B$1,1+($A587-1)*gamesPerRound,0):B586,0))),"","duplicate result")</f>
        <v/>
      </c>
    </row>
    <row r="588" spans="1:8" x14ac:dyDescent="0.2">
      <c r="A588" s="32" t="str">
        <f>Pairings!B588</f>
        <v/>
      </c>
      <c r="B588" s="45"/>
      <c r="C588" s="45"/>
      <c r="D588" s="32" t="str">
        <f ca="1">IF($B588&gt;0,VLOOKUP($B588,OFFSET(Pairings!$C$2,($A588-1)*gamesPerRound,0,gamesPerRound,3),2,FALSE),"")</f>
        <v/>
      </c>
      <c r="E588" s="32" t="str">
        <f ca="1">IF($B588&gt;0,VLOOKUP($B588,OFFSET(Pairings!$C$2,($A588-1)*gamesPerRound,0,gamesPerRound,3),3,FALSE),"")</f>
        <v/>
      </c>
      <c r="F588" s="32" t="str">
        <f t="shared" si="18"/>
        <v/>
      </c>
      <c r="G588" s="32" t="str">
        <f t="shared" si="19"/>
        <v/>
      </c>
      <c r="H588" s="99" t="str">
        <f ca="1">IF(OR(MOD(ROW(B588)-1,gamesPerRound)=1,B588="",ISNA(MATCH(B588,OFFSET($B$1,1+($A588-1)*gamesPerRound,0):B587,0))),"","duplicate result")</f>
        <v/>
      </c>
    </row>
    <row r="589" spans="1:8" x14ac:dyDescent="0.2">
      <c r="A589" s="32" t="str">
        <f>Pairings!B589</f>
        <v/>
      </c>
      <c r="B589" s="45"/>
      <c r="C589" s="45"/>
      <c r="D589" s="32" t="str">
        <f ca="1">IF($B589&gt;0,VLOOKUP($B589,OFFSET(Pairings!$C$2,($A589-1)*gamesPerRound,0,gamesPerRound,3),2,FALSE),"")</f>
        <v/>
      </c>
      <c r="E589" s="32" t="str">
        <f ca="1">IF($B589&gt;0,VLOOKUP($B589,OFFSET(Pairings!$C$2,($A589-1)*gamesPerRound,0,gamesPerRound,3),3,FALSE),"")</f>
        <v/>
      </c>
      <c r="F589" s="32" t="str">
        <f t="shared" si="18"/>
        <v/>
      </c>
      <c r="G589" s="32" t="str">
        <f t="shared" si="19"/>
        <v/>
      </c>
      <c r="H589" s="99" t="str">
        <f ca="1">IF(OR(MOD(ROW(B589)-1,gamesPerRound)=1,B589="",ISNA(MATCH(B589,OFFSET($B$1,1+($A589-1)*gamesPerRound,0):B588,0))),"","duplicate result")</f>
        <v/>
      </c>
    </row>
    <row r="590" spans="1:8" x14ac:dyDescent="0.2">
      <c r="A590" s="32" t="str">
        <f>Pairings!B590</f>
        <v/>
      </c>
      <c r="B590" s="45"/>
      <c r="C590" s="45"/>
      <c r="D590" s="32" t="str">
        <f ca="1">IF($B590&gt;0,VLOOKUP($B590,OFFSET(Pairings!$C$2,($A590-1)*gamesPerRound,0,gamesPerRound,3),2,FALSE),"")</f>
        <v/>
      </c>
      <c r="E590" s="32" t="str">
        <f ca="1">IF($B590&gt;0,VLOOKUP($B590,OFFSET(Pairings!$C$2,($A590-1)*gamesPerRound,0,gamesPerRound,3),3,FALSE),"")</f>
        <v/>
      </c>
      <c r="F590" s="32" t="str">
        <f t="shared" si="18"/>
        <v/>
      </c>
      <c r="G590" s="32" t="str">
        <f t="shared" si="19"/>
        <v/>
      </c>
      <c r="H590" s="99" t="str">
        <f ca="1">IF(OR(MOD(ROW(B590)-1,gamesPerRound)=1,B590="",ISNA(MATCH(B590,OFFSET($B$1,1+($A590-1)*gamesPerRound,0):B589,0))),"","duplicate result")</f>
        <v/>
      </c>
    </row>
    <row r="591" spans="1:8" x14ac:dyDescent="0.2">
      <c r="A591" s="32" t="str">
        <f>Pairings!B591</f>
        <v/>
      </c>
      <c r="B591" s="45"/>
      <c r="C591" s="45"/>
      <c r="D591" s="32" t="str">
        <f ca="1">IF($B591&gt;0,VLOOKUP($B591,OFFSET(Pairings!$C$2,($A591-1)*gamesPerRound,0,gamesPerRound,3),2,FALSE),"")</f>
        <v/>
      </c>
      <c r="E591" s="32" t="str">
        <f ca="1">IF($B591&gt;0,VLOOKUP($B591,OFFSET(Pairings!$C$2,($A591-1)*gamesPerRound,0,gamesPerRound,3),3,FALSE),"")</f>
        <v/>
      </c>
      <c r="F591" s="32" t="str">
        <f t="shared" si="18"/>
        <v/>
      </c>
      <c r="G591" s="32" t="str">
        <f t="shared" si="19"/>
        <v/>
      </c>
      <c r="H591" s="99" t="str">
        <f ca="1">IF(OR(MOD(ROW(B591)-1,gamesPerRound)=1,B591="",ISNA(MATCH(B591,OFFSET($B$1,1+($A591-1)*gamesPerRound,0):B590,0))),"","duplicate result")</f>
        <v/>
      </c>
    </row>
    <row r="592" spans="1:8" x14ac:dyDescent="0.2">
      <c r="A592" s="32" t="str">
        <f>Pairings!B592</f>
        <v/>
      </c>
      <c r="B592" s="45"/>
      <c r="C592" s="45"/>
      <c r="D592" s="32" t="str">
        <f ca="1">IF($B592&gt;0,VLOOKUP($B592,OFFSET(Pairings!$C$2,($A592-1)*gamesPerRound,0,gamesPerRound,3),2,FALSE),"")</f>
        <v/>
      </c>
      <c r="E592" s="32" t="str">
        <f ca="1">IF($B592&gt;0,VLOOKUP($B592,OFFSET(Pairings!$C$2,($A592-1)*gamesPerRound,0,gamesPerRound,3),3,FALSE),"")</f>
        <v/>
      </c>
      <c r="F592" s="32" t="str">
        <f t="shared" si="18"/>
        <v/>
      </c>
      <c r="G592" s="32" t="str">
        <f t="shared" si="19"/>
        <v/>
      </c>
      <c r="H592" s="99" t="str">
        <f ca="1">IF(OR(MOD(ROW(B592)-1,gamesPerRound)=1,B592="",ISNA(MATCH(B592,OFFSET($B$1,1+($A592-1)*gamesPerRound,0):B591,0))),"","duplicate result")</f>
        <v/>
      </c>
    </row>
    <row r="593" spans="1:8" x14ac:dyDescent="0.2">
      <c r="A593" s="32" t="str">
        <f>Pairings!B593</f>
        <v/>
      </c>
      <c r="B593" s="45"/>
      <c r="C593" s="45"/>
      <c r="D593" s="32" t="str">
        <f ca="1">IF($B593&gt;0,VLOOKUP($B593,OFFSET(Pairings!$C$2,($A593-1)*gamesPerRound,0,gamesPerRound,3),2,FALSE),"")</f>
        <v/>
      </c>
      <c r="E593" s="32" t="str">
        <f ca="1">IF($B593&gt;0,VLOOKUP($B593,OFFSET(Pairings!$C$2,($A593-1)*gamesPerRound,0,gamesPerRound,3),3,FALSE),"")</f>
        <v/>
      </c>
      <c r="F593" s="32" t="str">
        <f t="shared" si="18"/>
        <v/>
      </c>
      <c r="G593" s="32" t="str">
        <f t="shared" si="19"/>
        <v/>
      </c>
      <c r="H593" s="99" t="str">
        <f ca="1">IF(OR(MOD(ROW(B593)-1,gamesPerRound)=1,B593="",ISNA(MATCH(B593,OFFSET($B$1,1+($A593-1)*gamesPerRound,0):B592,0))),"","duplicate result")</f>
        <v/>
      </c>
    </row>
    <row r="594" spans="1:8" x14ac:dyDescent="0.2">
      <c r="A594" s="32" t="str">
        <f>Pairings!B594</f>
        <v/>
      </c>
      <c r="B594" s="45"/>
      <c r="C594" s="45"/>
      <c r="D594" s="32" t="str">
        <f ca="1">IF($B594&gt;0,VLOOKUP($B594,OFFSET(Pairings!$C$2,($A594-1)*gamesPerRound,0,gamesPerRound,3),2,FALSE),"")</f>
        <v/>
      </c>
      <c r="E594" s="32" t="str">
        <f ca="1">IF($B594&gt;0,VLOOKUP($B594,OFFSET(Pairings!$C$2,($A594-1)*gamesPerRound,0,gamesPerRound,3),3,FALSE),"")</f>
        <v/>
      </c>
      <c r="F594" s="32" t="str">
        <f t="shared" si="18"/>
        <v/>
      </c>
      <c r="G594" s="32" t="str">
        <f t="shared" si="19"/>
        <v/>
      </c>
      <c r="H594" s="99" t="str">
        <f ca="1">IF(OR(MOD(ROW(B594)-1,gamesPerRound)=1,B594="",ISNA(MATCH(B594,OFFSET($B$1,1+($A594-1)*gamesPerRound,0):B593,0))),"","duplicate result")</f>
        <v/>
      </c>
    </row>
    <row r="595" spans="1:8" x14ac:dyDescent="0.2">
      <c r="A595" s="32" t="str">
        <f>Pairings!B595</f>
        <v/>
      </c>
      <c r="B595" s="45"/>
      <c r="C595" s="45"/>
      <c r="D595" s="32" t="str">
        <f ca="1">IF($B595&gt;0,VLOOKUP($B595,OFFSET(Pairings!$C$2,($A595-1)*gamesPerRound,0,gamesPerRound,3),2,FALSE),"")</f>
        <v/>
      </c>
      <c r="E595" s="32" t="str">
        <f ca="1">IF($B595&gt;0,VLOOKUP($B595,OFFSET(Pairings!$C$2,($A595-1)*gamesPerRound,0,gamesPerRound,3),3,FALSE),"")</f>
        <v/>
      </c>
      <c r="F595" s="32" t="str">
        <f t="shared" si="18"/>
        <v/>
      </c>
      <c r="G595" s="32" t="str">
        <f t="shared" si="19"/>
        <v/>
      </c>
      <c r="H595" s="99" t="str">
        <f ca="1">IF(OR(MOD(ROW(B595)-1,gamesPerRound)=1,B595="",ISNA(MATCH(B595,OFFSET($B$1,1+($A595-1)*gamesPerRound,0):B594,0))),"","duplicate result")</f>
        <v/>
      </c>
    </row>
    <row r="596" spans="1:8" x14ac:dyDescent="0.2">
      <c r="A596" s="32" t="str">
        <f>Pairings!B596</f>
        <v/>
      </c>
      <c r="B596" s="45"/>
      <c r="C596" s="45"/>
      <c r="D596" s="32" t="str">
        <f ca="1">IF($B596&gt;0,VLOOKUP($B596,OFFSET(Pairings!$C$2,($A596-1)*gamesPerRound,0,gamesPerRound,3),2,FALSE),"")</f>
        <v/>
      </c>
      <c r="E596" s="32" t="str">
        <f ca="1">IF($B596&gt;0,VLOOKUP($B596,OFFSET(Pairings!$C$2,($A596-1)*gamesPerRound,0,gamesPerRound,3),3,FALSE),"")</f>
        <v/>
      </c>
      <c r="F596" s="32" t="str">
        <f t="shared" si="18"/>
        <v/>
      </c>
      <c r="G596" s="32" t="str">
        <f t="shared" si="19"/>
        <v/>
      </c>
      <c r="H596" s="99" t="str">
        <f ca="1">IF(OR(MOD(ROW(B596)-1,gamesPerRound)=1,B596="",ISNA(MATCH(B596,OFFSET($B$1,1+($A596-1)*gamesPerRound,0):B595,0))),"","duplicate result")</f>
        <v/>
      </c>
    </row>
    <row r="597" spans="1:8" x14ac:dyDescent="0.2">
      <c r="A597" s="32" t="str">
        <f>Pairings!B597</f>
        <v/>
      </c>
      <c r="B597" s="45"/>
      <c r="C597" s="45"/>
      <c r="D597" s="32" t="str">
        <f ca="1">IF($B597&gt;0,VLOOKUP($B597,OFFSET(Pairings!$C$2,($A597-1)*gamesPerRound,0,gamesPerRound,3),2,FALSE),"")</f>
        <v/>
      </c>
      <c r="E597" s="32" t="str">
        <f ca="1">IF($B597&gt;0,VLOOKUP($B597,OFFSET(Pairings!$C$2,($A597-1)*gamesPerRound,0,gamesPerRound,3),3,FALSE),"")</f>
        <v/>
      </c>
      <c r="F597" s="32" t="str">
        <f t="shared" si="18"/>
        <v/>
      </c>
      <c r="G597" s="32" t="str">
        <f t="shared" si="19"/>
        <v/>
      </c>
      <c r="H597" s="99" t="str">
        <f ca="1">IF(OR(MOD(ROW(B597)-1,gamesPerRound)=1,B597="",ISNA(MATCH(B597,OFFSET($B$1,1+($A597-1)*gamesPerRound,0):B596,0))),"","duplicate result")</f>
        <v/>
      </c>
    </row>
    <row r="598" spans="1:8" x14ac:dyDescent="0.2">
      <c r="A598" s="32" t="str">
        <f>Pairings!B598</f>
        <v/>
      </c>
      <c r="B598" s="45"/>
      <c r="C598" s="45"/>
      <c r="D598" s="32" t="str">
        <f ca="1">IF($B598&gt;0,VLOOKUP($B598,OFFSET(Pairings!$C$2,($A598-1)*gamesPerRound,0,gamesPerRound,3),2,FALSE),"")</f>
        <v/>
      </c>
      <c r="E598" s="32" t="str">
        <f ca="1">IF($B598&gt;0,VLOOKUP($B598,OFFSET(Pairings!$C$2,($A598-1)*gamesPerRound,0,gamesPerRound,3),3,FALSE),"")</f>
        <v/>
      </c>
      <c r="F598" s="32" t="str">
        <f t="shared" si="18"/>
        <v/>
      </c>
      <c r="G598" s="32" t="str">
        <f t="shared" si="19"/>
        <v/>
      </c>
      <c r="H598" s="99" t="str">
        <f ca="1">IF(OR(MOD(ROW(B598)-1,gamesPerRound)=1,B598="",ISNA(MATCH(B598,OFFSET($B$1,1+($A598-1)*gamesPerRound,0):B597,0))),"","duplicate result")</f>
        <v/>
      </c>
    </row>
    <row r="599" spans="1:8" x14ac:dyDescent="0.2">
      <c r="A599" s="32" t="str">
        <f>Pairings!B599</f>
        <v/>
      </c>
      <c r="B599" s="45"/>
      <c r="C599" s="45"/>
      <c r="D599" s="32" t="str">
        <f ca="1">IF($B599&gt;0,VLOOKUP($B599,OFFSET(Pairings!$C$2,($A599-1)*gamesPerRound,0,gamesPerRound,3),2,FALSE),"")</f>
        <v/>
      </c>
      <c r="E599" s="32" t="str">
        <f ca="1">IF($B599&gt;0,VLOOKUP($B599,OFFSET(Pairings!$C$2,($A599-1)*gamesPerRound,0,gamesPerRound,3),3,FALSE),"")</f>
        <v/>
      </c>
      <c r="F599" s="32" t="str">
        <f t="shared" si="18"/>
        <v/>
      </c>
      <c r="G599" s="32" t="str">
        <f t="shared" si="19"/>
        <v/>
      </c>
      <c r="H599" s="99" t="str">
        <f ca="1">IF(OR(MOD(ROW(B599)-1,gamesPerRound)=1,B599="",ISNA(MATCH(B599,OFFSET($B$1,1+($A599-1)*gamesPerRound,0):B598,0))),"","duplicate result")</f>
        <v/>
      </c>
    </row>
    <row r="600" spans="1:8" x14ac:dyDescent="0.2">
      <c r="A600" s="32" t="str">
        <f>Pairings!B600</f>
        <v/>
      </c>
      <c r="B600" s="45"/>
      <c r="C600" s="45"/>
      <c r="D600" s="32" t="str">
        <f ca="1">IF($B600&gt;0,VLOOKUP($B600,OFFSET(Pairings!$C$2,($A600-1)*gamesPerRound,0,gamesPerRound,3),2,FALSE),"")</f>
        <v/>
      </c>
      <c r="E600" s="32" t="str">
        <f ca="1">IF($B600&gt;0,VLOOKUP($B600,OFFSET(Pairings!$C$2,($A600-1)*gamesPerRound,0,gamesPerRound,3),3,FALSE),"")</f>
        <v/>
      </c>
      <c r="F600" s="32" t="str">
        <f t="shared" si="18"/>
        <v/>
      </c>
      <c r="G600" s="32" t="str">
        <f t="shared" si="19"/>
        <v/>
      </c>
      <c r="H600" s="99" t="str">
        <f ca="1">IF(OR(MOD(ROW(B600)-1,gamesPerRound)=1,B600="",ISNA(MATCH(B600,OFFSET($B$1,1+($A600-1)*gamesPerRound,0):B599,0))),"","duplicate result")</f>
        <v/>
      </c>
    </row>
    <row r="601" spans="1:8" x14ac:dyDescent="0.2">
      <c r="A601" s="32" t="str">
        <f>Pairings!B601</f>
        <v/>
      </c>
      <c r="B601" s="45"/>
      <c r="C601" s="45"/>
      <c r="D601" s="32" t="str">
        <f ca="1">IF($B601&gt;0,VLOOKUP($B601,OFFSET(Pairings!$C$2,($A601-1)*gamesPerRound,0,gamesPerRound,3),2,FALSE),"")</f>
        <v/>
      </c>
      <c r="E601" s="32" t="str">
        <f ca="1">IF($B601&gt;0,VLOOKUP($B601,OFFSET(Pairings!$C$2,($A601-1)*gamesPerRound,0,gamesPerRound,3),3,FALSE),"")</f>
        <v/>
      </c>
      <c r="F601" s="32" t="str">
        <f t="shared" si="18"/>
        <v/>
      </c>
      <c r="G601" s="32" t="str">
        <f t="shared" si="19"/>
        <v/>
      </c>
      <c r="H601" s="99" t="str">
        <f ca="1">IF(OR(MOD(ROW(B601)-1,gamesPerRound)=1,B601="",ISNA(MATCH(B601,OFFSET($B$1,1+($A601-1)*gamesPerRound,0):B600,0))),"","duplicate result")</f>
        <v/>
      </c>
    </row>
  </sheetData>
  <sheetProtection sheet="1" objects="1" scenarios="1" formatCells="0" formatColumns="0" formatRows="0" sort="0"/>
  <protectedRanges>
    <protectedRange sqref="B2:C601" name="Range1"/>
  </protectedRanges>
  <phoneticPr fontId="0" type="noConversion"/>
  <conditionalFormatting sqref="B2:B601">
    <cfRule type="expression" dxfId="4" priority="2" stopIfTrue="1">
      <formula>IF(H2="duplicate result","true","false")</formula>
    </cfRule>
  </conditionalFormatting>
  <conditionalFormatting sqref="J1 L1 N1">
    <cfRule type="cellIs" dxfId="3" priority="1" operator="equal">
      <formula>"Complete"</formula>
    </cfRule>
  </conditionalFormatting>
  <dataValidations count="1">
    <dataValidation type="list" allowBlank="1" showInputMessage="1" showErrorMessage="1" sqref="C2:C601">
      <formula1>$I$3:$I$6</formula1>
    </dataValidation>
  </dataValidations>
  <pageMargins left="0.75" right="0.75" top="1" bottom="1" header="0.5" footer="0.5"/>
  <pageSetup paperSize="9" orientation="portrait" horizontalDpi="4294967293" verticalDpi="4294967293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7"/>
  <sheetViews>
    <sheetView showWhiteSpace="0" view="pageLayout" zoomScaleNormal="100" workbookViewId="0">
      <selection activeCell="C4" sqref="C4"/>
    </sheetView>
  </sheetViews>
  <sheetFormatPr defaultRowHeight="15" x14ac:dyDescent="0.2"/>
  <cols>
    <col min="1" max="1" width="5.42578125" style="3" customWidth="1"/>
    <col min="2" max="2" width="28.7109375" style="17" customWidth="1"/>
    <col min="3" max="18" width="6.28515625" style="35" customWidth="1"/>
    <col min="19" max="19" width="7.28515625" style="35" customWidth="1"/>
    <col min="20" max="20" width="5.28515625" style="35" customWidth="1"/>
    <col min="21" max="21" width="9.140625" style="3"/>
    <col min="22" max="41" width="5.85546875" style="35" customWidth="1"/>
    <col min="42" max="42" width="6.85546875" style="35" customWidth="1"/>
    <col min="43" max="16384" width="9.140625" style="3"/>
  </cols>
  <sheetData>
    <row r="1" spans="1:42" ht="18" customHeight="1" x14ac:dyDescent="0.2">
      <c r="C1" s="34">
        <v>1</v>
      </c>
      <c r="D1" s="34">
        <v>2</v>
      </c>
      <c r="E1" s="34">
        <v>3</v>
      </c>
      <c r="F1" s="34">
        <v>4</v>
      </c>
      <c r="G1" s="34">
        <v>5</v>
      </c>
      <c r="H1" s="34">
        <v>6</v>
      </c>
      <c r="I1" s="34">
        <v>7</v>
      </c>
      <c r="J1" s="34">
        <v>8</v>
      </c>
      <c r="K1" s="34">
        <v>9</v>
      </c>
      <c r="L1" s="34">
        <v>10</v>
      </c>
      <c r="M1" s="34">
        <v>11</v>
      </c>
      <c r="N1" s="34">
        <v>12</v>
      </c>
      <c r="O1" s="34">
        <v>13</v>
      </c>
      <c r="P1" s="34">
        <v>14</v>
      </c>
      <c r="Q1" s="34">
        <v>15</v>
      </c>
      <c r="R1" s="34">
        <v>16</v>
      </c>
      <c r="V1" s="34">
        <v>1</v>
      </c>
      <c r="W1" s="34">
        <v>2</v>
      </c>
      <c r="X1" s="34">
        <v>3</v>
      </c>
      <c r="Y1" s="34">
        <v>4</v>
      </c>
      <c r="Z1" s="34">
        <v>5</v>
      </c>
      <c r="AA1" s="34">
        <v>6</v>
      </c>
      <c r="AB1" s="34">
        <v>7</v>
      </c>
      <c r="AC1" s="34">
        <v>8</v>
      </c>
      <c r="AD1" s="34">
        <v>9</v>
      </c>
      <c r="AE1" s="34">
        <v>10</v>
      </c>
      <c r="AF1" s="34">
        <v>11</v>
      </c>
      <c r="AG1" s="34">
        <v>12</v>
      </c>
      <c r="AH1" s="34">
        <v>13</v>
      </c>
      <c r="AI1" s="34">
        <v>14</v>
      </c>
      <c r="AJ1" s="34">
        <v>15</v>
      </c>
      <c r="AK1" s="34">
        <v>16</v>
      </c>
      <c r="AL1" s="34">
        <v>17</v>
      </c>
      <c r="AM1" s="34">
        <v>18</v>
      </c>
      <c r="AN1" s="34">
        <v>19</v>
      </c>
      <c r="AO1" s="34">
        <v>20</v>
      </c>
    </row>
    <row r="2" spans="1:42" ht="15.75" thickBot="1" x14ac:dyDescent="0.25"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2" s="12" customFormat="1" x14ac:dyDescent="0.2">
      <c r="A3" s="12" t="s">
        <v>9</v>
      </c>
      <c r="B3" s="38">
        <f>VLOOKUP(A3,TeamLookup,2,FALSE)</f>
        <v>0</v>
      </c>
      <c r="C3" s="60" t="str">
        <f>$A3&amp;"."&amp;TEXT(C$1,"00")</f>
        <v>A.01</v>
      </c>
      <c r="D3" s="50" t="str">
        <f t="shared" ref="D3:R3" si="0">$A3&amp;"."&amp;TEXT(D$1,"00")</f>
        <v>A.02</v>
      </c>
      <c r="E3" s="50" t="str">
        <f t="shared" si="0"/>
        <v>A.03</v>
      </c>
      <c r="F3" s="50" t="str">
        <f t="shared" si="0"/>
        <v>A.04</v>
      </c>
      <c r="G3" s="50" t="str">
        <f t="shared" si="0"/>
        <v>A.05</v>
      </c>
      <c r="H3" s="50" t="str">
        <f t="shared" si="0"/>
        <v>A.06</v>
      </c>
      <c r="I3" s="50" t="str">
        <f t="shared" si="0"/>
        <v>A.07</v>
      </c>
      <c r="J3" s="50" t="str">
        <f t="shared" si="0"/>
        <v>A.08</v>
      </c>
      <c r="K3" s="50" t="str">
        <f t="shared" si="0"/>
        <v>A.09</v>
      </c>
      <c r="L3" s="50" t="str">
        <f t="shared" si="0"/>
        <v>A.10</v>
      </c>
      <c r="M3" s="50" t="str">
        <f t="shared" si="0"/>
        <v>A.11</v>
      </c>
      <c r="N3" s="50" t="str">
        <f t="shared" si="0"/>
        <v>A.12</v>
      </c>
      <c r="O3" s="50" t="str">
        <f t="shared" si="0"/>
        <v>A.13</v>
      </c>
      <c r="P3" s="50" t="str">
        <f t="shared" si="0"/>
        <v>A.14</v>
      </c>
      <c r="Q3" s="50" t="str">
        <f t="shared" si="0"/>
        <v>A.15</v>
      </c>
      <c r="R3" s="50" t="str">
        <f t="shared" si="0"/>
        <v>A.16</v>
      </c>
      <c r="S3" s="67" t="s">
        <v>110</v>
      </c>
      <c r="T3" s="66" t="s">
        <v>137</v>
      </c>
      <c r="V3" s="60" t="str">
        <f>$A3&amp;"."&amp;TEXT(V$1,"00")</f>
        <v>A.01</v>
      </c>
      <c r="W3" s="50" t="str">
        <f t="shared" ref="W3:AO3" si="1">$A3&amp;"."&amp;TEXT(W$1,"00")</f>
        <v>A.02</v>
      </c>
      <c r="X3" s="50" t="str">
        <f t="shared" si="1"/>
        <v>A.03</v>
      </c>
      <c r="Y3" s="50" t="str">
        <f t="shared" si="1"/>
        <v>A.04</v>
      </c>
      <c r="Z3" s="50" t="str">
        <f t="shared" si="1"/>
        <v>A.05</v>
      </c>
      <c r="AA3" s="50" t="str">
        <f t="shared" si="1"/>
        <v>A.06</v>
      </c>
      <c r="AB3" s="50" t="str">
        <f t="shared" si="1"/>
        <v>A.07</v>
      </c>
      <c r="AC3" s="50" t="str">
        <f t="shared" si="1"/>
        <v>A.08</v>
      </c>
      <c r="AD3" s="50" t="str">
        <f t="shared" si="1"/>
        <v>A.09</v>
      </c>
      <c r="AE3" s="50" t="str">
        <f t="shared" si="1"/>
        <v>A.10</v>
      </c>
      <c r="AF3" s="50" t="str">
        <f t="shared" si="1"/>
        <v>A.11</v>
      </c>
      <c r="AG3" s="50" t="str">
        <f t="shared" si="1"/>
        <v>A.12</v>
      </c>
      <c r="AH3" s="50" t="str">
        <f t="shared" si="1"/>
        <v>A.13</v>
      </c>
      <c r="AI3" s="50" t="str">
        <f t="shared" si="1"/>
        <v>A.14</v>
      </c>
      <c r="AJ3" s="50" t="str">
        <f t="shared" si="1"/>
        <v>A.15</v>
      </c>
      <c r="AK3" s="50" t="str">
        <f t="shared" si="1"/>
        <v>A.16</v>
      </c>
      <c r="AL3" s="50" t="str">
        <f t="shared" si="1"/>
        <v>A.17</v>
      </c>
      <c r="AM3" s="50" t="str">
        <f t="shared" si="1"/>
        <v>A.18</v>
      </c>
      <c r="AN3" s="50" t="str">
        <f t="shared" si="1"/>
        <v>A.19</v>
      </c>
      <c r="AO3" s="50" t="str">
        <f t="shared" si="1"/>
        <v>A.20</v>
      </c>
      <c r="AP3" s="36" t="s">
        <v>110</v>
      </c>
    </row>
    <row r="4" spans="1:42" x14ac:dyDescent="0.2">
      <c r="B4" s="48">
        <v>1</v>
      </c>
      <c r="C4" s="52" t="str">
        <f t="shared" ref="C4:L6" ca="1" si="2">IF(ISNA(V4),"",V4)</f>
        <v/>
      </c>
      <c r="D4" s="53" t="str">
        <f t="shared" ca="1" si="2"/>
        <v/>
      </c>
      <c r="E4" s="53" t="str">
        <f t="shared" ca="1" si="2"/>
        <v/>
      </c>
      <c r="F4" s="53" t="str">
        <f t="shared" ca="1" si="2"/>
        <v/>
      </c>
      <c r="G4" s="53" t="str">
        <f t="shared" ca="1" si="2"/>
        <v/>
      </c>
      <c r="H4" s="53" t="str">
        <f t="shared" ca="1" si="2"/>
        <v/>
      </c>
      <c r="I4" s="53" t="str">
        <f t="shared" ca="1" si="2"/>
        <v/>
      </c>
      <c r="J4" s="53" t="str">
        <f t="shared" ca="1" si="2"/>
        <v/>
      </c>
      <c r="K4" s="53" t="str">
        <f t="shared" ca="1" si="2"/>
        <v/>
      </c>
      <c r="L4" s="53" t="str">
        <f t="shared" ca="1" si="2"/>
        <v/>
      </c>
      <c r="M4" s="53" t="str">
        <f t="shared" ref="M4:N6" ca="1" si="3">IF(ISNA(AF4),"",AF4)</f>
        <v/>
      </c>
      <c r="N4" s="53" t="str">
        <f t="shared" ca="1" si="3"/>
        <v/>
      </c>
      <c r="O4" s="53" t="str">
        <f t="shared" ref="O4:R6" ca="1" si="4">IF(ISNA(AH4),"",AH4)</f>
        <v/>
      </c>
      <c r="P4" s="53" t="str">
        <f t="shared" ca="1" si="4"/>
        <v/>
      </c>
      <c r="Q4" s="53" t="str">
        <f t="shared" ca="1" si="4"/>
        <v/>
      </c>
      <c r="R4" s="53" t="str">
        <f t="shared" ca="1" si="4"/>
        <v/>
      </c>
      <c r="S4" s="68">
        <f ca="1">SUM(C4:R4)</f>
        <v>0</v>
      </c>
      <c r="T4" s="49"/>
      <c r="V4" s="53" t="e">
        <f ca="1">IF(ISNA(VLOOKUP(V3,OFFSET(Pairings!$D$2,($B4-1)*gamesPerRound,0,gamesPerRound,3),3,FALSE)),VLOOKUP(V3,OFFSET(Pairings!$E$2,($B4-1)*gamesPerRound,0,gamesPerRound,3),3,FALSE),VLOOKUP(V3,OFFSET(Pairings!$D$2,($B4-1)*gamesPerRound,0,gamesPerRound,3),3,FALSE))</f>
        <v>#N/A</v>
      </c>
      <c r="W4" s="53" t="e">
        <f ca="1">IF(ISNA(VLOOKUP(W3,OFFSET(Pairings!$D$2,($B4-1)*gamesPerRound,0,gamesPerRound,3),3,FALSE)),VLOOKUP(W3,OFFSET(Pairings!$E$2,($B4-1)*gamesPerRound,0,gamesPerRound,3),3,FALSE),VLOOKUP(W3,OFFSET(Pairings!$D$2,($B4-1)*gamesPerRound,0,gamesPerRound,3),3,FALSE))</f>
        <v>#N/A</v>
      </c>
      <c r="X4" s="53" t="e">
        <f ca="1">IF(ISNA(VLOOKUP(X3,OFFSET(Pairings!$D$2,($B4-1)*gamesPerRound,0,gamesPerRound,3),3,FALSE)),VLOOKUP(X3,OFFSET(Pairings!$E$2,($B4-1)*gamesPerRound,0,gamesPerRound,3),3,FALSE),VLOOKUP(X3,OFFSET(Pairings!$D$2,($B4-1)*gamesPerRound,0,gamesPerRound,3),3,FALSE))</f>
        <v>#N/A</v>
      </c>
      <c r="Y4" s="53" t="e">
        <f ca="1">IF(ISNA(VLOOKUP(Y3,OFFSET(Pairings!$D$2,($B4-1)*gamesPerRound,0,gamesPerRound,3),3,FALSE)),VLOOKUP(Y3,OFFSET(Pairings!$E$2,($B4-1)*gamesPerRound,0,gamesPerRound,3),3,FALSE),VLOOKUP(Y3,OFFSET(Pairings!$D$2,($B4-1)*gamesPerRound,0,gamesPerRound,3),3,FALSE))</f>
        <v>#N/A</v>
      </c>
      <c r="Z4" s="53" t="e">
        <f ca="1">IF(ISNA(VLOOKUP(Z3,OFFSET(Pairings!$D$2,($B4-1)*gamesPerRound,0,gamesPerRound,3),3,FALSE)),VLOOKUP(Z3,OFFSET(Pairings!$E$2,($B4-1)*gamesPerRound,0,gamesPerRound,3),3,FALSE),VLOOKUP(Z3,OFFSET(Pairings!$D$2,($B4-1)*gamesPerRound,0,gamesPerRound,3),3,FALSE))</f>
        <v>#N/A</v>
      </c>
      <c r="AA4" s="53" t="e">
        <f ca="1">IF(ISNA(VLOOKUP(AA3,OFFSET(Pairings!$D$2,($B4-1)*gamesPerRound,0,gamesPerRound,3),3,FALSE)),VLOOKUP(AA3,OFFSET(Pairings!$E$2,($B4-1)*gamesPerRound,0,gamesPerRound,3),3,FALSE),VLOOKUP(AA3,OFFSET(Pairings!$D$2,($B4-1)*gamesPerRound,0,gamesPerRound,3),3,FALSE))</f>
        <v>#N/A</v>
      </c>
      <c r="AB4" s="53" t="e">
        <f ca="1">IF(ISNA(VLOOKUP(AB3,OFFSET(Pairings!$D$2,($B4-1)*gamesPerRound,0,gamesPerRound,3),3,FALSE)),VLOOKUP(AB3,OFFSET(Pairings!$E$2,($B4-1)*gamesPerRound,0,gamesPerRound,3),3,FALSE),VLOOKUP(AB3,OFFSET(Pairings!$D$2,($B4-1)*gamesPerRound,0,gamesPerRound,3),3,FALSE))</f>
        <v>#N/A</v>
      </c>
      <c r="AC4" s="53" t="e">
        <f ca="1">IF(ISNA(VLOOKUP(AC3,OFFSET(Pairings!$D$2,($B4-1)*gamesPerRound,0,gamesPerRound,3),3,FALSE)),VLOOKUP(AC3,OFFSET(Pairings!$E$2,($B4-1)*gamesPerRound,0,gamesPerRound,3),3,FALSE),VLOOKUP(AC3,OFFSET(Pairings!$D$2,($B4-1)*gamesPerRound,0,gamesPerRound,3),3,FALSE))</f>
        <v>#N/A</v>
      </c>
      <c r="AD4" s="53" t="e">
        <f ca="1">IF(ISNA(VLOOKUP(AD3,OFFSET(Pairings!$D$2,($B4-1)*gamesPerRound,0,gamesPerRound,3),3,FALSE)),VLOOKUP(AD3,OFFSET(Pairings!$E$2,($B4-1)*gamesPerRound,0,gamesPerRound,3),3,FALSE),VLOOKUP(AD3,OFFSET(Pairings!$D$2,($B4-1)*gamesPerRound,0,gamesPerRound,3),3,FALSE))</f>
        <v>#N/A</v>
      </c>
      <c r="AE4" s="53" t="e">
        <f ca="1">IF(ISNA(VLOOKUP(AE3,OFFSET(Pairings!$D$2,($B4-1)*gamesPerRound,0,gamesPerRound,3),3,FALSE)),VLOOKUP(AE3,OFFSET(Pairings!$E$2,($B4-1)*gamesPerRound,0,gamesPerRound,3),3,FALSE),VLOOKUP(AE3,OFFSET(Pairings!$D$2,($B4-1)*gamesPerRound,0,gamesPerRound,3),3,FALSE))</f>
        <v>#N/A</v>
      </c>
      <c r="AF4" s="53" t="e">
        <f ca="1">IF(ISNA(VLOOKUP(AF3,OFFSET(Pairings!$D$2,($B4-1)*gamesPerRound,0,gamesPerRound,3),3,FALSE)),VLOOKUP(AF3,OFFSET(Pairings!$E$2,($B4-1)*gamesPerRound,0,gamesPerRound,3),3,FALSE),VLOOKUP(AF3,OFFSET(Pairings!$D$2,($B4-1)*gamesPerRound,0,gamesPerRound,3),3,FALSE))</f>
        <v>#N/A</v>
      </c>
      <c r="AG4" s="54" t="e">
        <f ca="1">IF(ISNA(VLOOKUP(AG3,OFFSET(Pairings!$D$2,($B4-1)*gamesPerRound,0,gamesPerRound,3),3,FALSE)),VLOOKUP(AG3,OFFSET(Pairings!$E$2,($B4-1)*gamesPerRound,0,gamesPerRound,3),3,FALSE),VLOOKUP(AG3,OFFSET(Pairings!$D$2,($B4-1)*gamesPerRound,0,gamesPerRound,3),3,FALSE))</f>
        <v>#N/A</v>
      </c>
      <c r="AH4" s="54" t="e">
        <f ca="1">IF(ISNA(VLOOKUP(AH3,OFFSET(Pairings!$D$2,($B4-1)*gamesPerRound,0,gamesPerRound,3),3,FALSE)),VLOOKUP(AH3,OFFSET(Pairings!$E$2,($B4-1)*gamesPerRound,0,gamesPerRound,3),3,FALSE),VLOOKUP(AH3,OFFSET(Pairings!$D$2,($B4-1)*gamesPerRound,0,gamesPerRound,3),3,FALSE))</f>
        <v>#N/A</v>
      </c>
      <c r="AI4" s="54" t="e">
        <f ca="1">IF(ISNA(VLOOKUP(AI3,OFFSET(Pairings!$D$2,($B4-1)*gamesPerRound,0,gamesPerRound,3),3,FALSE)),VLOOKUP(AI3,OFFSET(Pairings!$E$2,($B4-1)*gamesPerRound,0,gamesPerRound,3),3,FALSE),VLOOKUP(AI3,OFFSET(Pairings!$D$2,($B4-1)*gamesPerRound,0,gamesPerRound,3),3,FALSE))</f>
        <v>#N/A</v>
      </c>
      <c r="AJ4" s="54" t="e">
        <f ca="1">IF(ISNA(VLOOKUP(AJ3,OFFSET(Pairings!$D$2,($B4-1)*gamesPerRound,0,gamesPerRound,3),3,FALSE)),VLOOKUP(AJ3,OFFSET(Pairings!$E$2,($B4-1)*gamesPerRound,0,gamesPerRound,3),3,FALSE),VLOOKUP(AJ3,OFFSET(Pairings!$D$2,($B4-1)*gamesPerRound,0,gamesPerRound,3),3,FALSE))</f>
        <v>#N/A</v>
      </c>
      <c r="AK4" s="54" t="e">
        <f ca="1">IF(ISNA(VLOOKUP(AK3,OFFSET(Pairings!$D$2,($B4-1)*gamesPerRound,0,gamesPerRound,3),3,FALSE)),VLOOKUP(AK3,OFFSET(Pairings!$E$2,($B4-1)*gamesPerRound,0,gamesPerRound,3),3,FALSE),VLOOKUP(AK3,OFFSET(Pairings!$D$2,($B4-1)*gamesPerRound,0,gamesPerRound,3),3,FALSE))</f>
        <v>#N/A</v>
      </c>
      <c r="AL4" s="54" t="e">
        <f ca="1">IF(ISNA(VLOOKUP(AL3,OFFSET(Pairings!$D$2,($B4-1)*gamesPerRound,0,gamesPerRound,3),3,FALSE)),VLOOKUP(AL3,OFFSET(Pairings!$E$2,($B4-1)*gamesPerRound,0,gamesPerRound,3),3,FALSE),VLOOKUP(AL3,OFFSET(Pairings!$D$2,($B4-1)*gamesPerRound,0,gamesPerRound,3),3,FALSE))</f>
        <v>#N/A</v>
      </c>
      <c r="AM4" s="54" t="e">
        <f ca="1">IF(ISNA(VLOOKUP(AM3,OFFSET(Pairings!$D$2,($B4-1)*gamesPerRound,0,gamesPerRound,3),3,FALSE)),VLOOKUP(AM3,OFFSET(Pairings!$E$2,($B4-1)*gamesPerRound,0,gamesPerRound,3),3,FALSE),VLOOKUP(AM3,OFFSET(Pairings!$D$2,($B4-1)*gamesPerRound,0,gamesPerRound,3),3,FALSE))</f>
        <v>#N/A</v>
      </c>
      <c r="AN4" s="54" t="e">
        <f ca="1">IF(ISNA(VLOOKUP(AN3,OFFSET(Pairings!$D$2,($B4-1)*gamesPerRound,0,gamesPerRound,3),3,FALSE)),VLOOKUP(AN3,OFFSET(Pairings!$E$2,($B4-1)*gamesPerRound,0,gamesPerRound,3),3,FALSE),VLOOKUP(AN3,OFFSET(Pairings!$D$2,($B4-1)*gamesPerRound,0,gamesPerRound,3),3,FALSE))</f>
        <v>#N/A</v>
      </c>
      <c r="AO4" s="54" t="e">
        <f ca="1">IF(ISNA(VLOOKUP(AO3,OFFSET(Pairings!$D$2,($B4-1)*gamesPerRound,0,gamesPerRound,3),3,FALSE)),VLOOKUP(AO3,OFFSET(Pairings!$E$2,($B4-1)*gamesPerRound,0,gamesPerRound,3),3,FALSE),VLOOKUP(AO3,OFFSET(Pairings!$D$2,($B4-1)*gamesPerRound,0,gamesPerRound,3),3,FALSE))</f>
        <v>#N/A</v>
      </c>
      <c r="AP4" s="49" t="e">
        <f ca="1">SUM(V4:AO4)</f>
        <v>#N/A</v>
      </c>
    </row>
    <row r="5" spans="1:42" x14ac:dyDescent="0.2">
      <c r="B5" s="48">
        <v>2</v>
      </c>
      <c r="C5" s="55" t="str">
        <f t="shared" ca="1" si="2"/>
        <v/>
      </c>
      <c r="D5" s="33" t="str">
        <f t="shared" ca="1" si="2"/>
        <v/>
      </c>
      <c r="E5" s="33" t="str">
        <f t="shared" ca="1" si="2"/>
        <v/>
      </c>
      <c r="F5" s="33" t="str">
        <f t="shared" ca="1" si="2"/>
        <v/>
      </c>
      <c r="G5" s="33" t="str">
        <f t="shared" ca="1" si="2"/>
        <v/>
      </c>
      <c r="H5" s="33" t="str">
        <f t="shared" ca="1" si="2"/>
        <v/>
      </c>
      <c r="I5" s="33" t="str">
        <f t="shared" ca="1" si="2"/>
        <v/>
      </c>
      <c r="J5" s="33" t="str">
        <f t="shared" ca="1" si="2"/>
        <v/>
      </c>
      <c r="K5" s="33" t="str">
        <f t="shared" ca="1" si="2"/>
        <v/>
      </c>
      <c r="L5" s="33" t="str">
        <f t="shared" ca="1" si="2"/>
        <v/>
      </c>
      <c r="M5" s="33" t="str">
        <f t="shared" ca="1" si="3"/>
        <v/>
      </c>
      <c r="N5" s="33" t="str">
        <f t="shared" ca="1" si="3"/>
        <v/>
      </c>
      <c r="O5" s="33" t="str">
        <f t="shared" ca="1" si="4"/>
        <v/>
      </c>
      <c r="P5" s="33" t="str">
        <f t="shared" ca="1" si="4"/>
        <v/>
      </c>
      <c r="Q5" s="33" t="str">
        <f t="shared" ca="1" si="4"/>
        <v/>
      </c>
      <c r="R5" s="33" t="str">
        <f t="shared" ca="1" si="4"/>
        <v/>
      </c>
      <c r="S5" s="69">
        <f ca="1">SUM(C5:R5)</f>
        <v>0</v>
      </c>
      <c r="T5" s="49"/>
      <c r="V5" s="55" t="e">
        <f ca="1">IF(ISNA(VLOOKUP(V3,OFFSET(Pairings!$D$2,($B5-1)*gamesPerRound,0,gamesPerRound,3),3,FALSE)),VLOOKUP(V3,OFFSET(Pairings!$E$2,($B5-1)*gamesPerRound,0,gamesPerRound,3),3,FALSE),VLOOKUP(V3,OFFSET(Pairings!$D$2,($B5-1)*gamesPerRound,0,gamesPerRound,3),3,FALSE))</f>
        <v>#N/A</v>
      </c>
      <c r="W5" s="33" t="e">
        <f ca="1">IF(ISNA(VLOOKUP(W3,OFFSET(Pairings!$D$2,($B5-1)*gamesPerRound,0,gamesPerRound,3),3,FALSE)),VLOOKUP(W3,OFFSET(Pairings!$E$2,($B5-1)*gamesPerRound,0,gamesPerRound,3),3,FALSE),VLOOKUP(W3,OFFSET(Pairings!$D$2,($B5-1)*gamesPerRound,0,gamesPerRound,3),3,FALSE))</f>
        <v>#N/A</v>
      </c>
      <c r="X5" s="33" t="e">
        <f ca="1">IF(ISNA(VLOOKUP(X3,OFFSET(Pairings!$D$2,($B5-1)*gamesPerRound,0,gamesPerRound,3),3,FALSE)),VLOOKUP(X3,OFFSET(Pairings!$E$2,($B5-1)*gamesPerRound,0,gamesPerRound,3),3,FALSE),VLOOKUP(X3,OFFSET(Pairings!$D$2,($B5-1)*gamesPerRound,0,gamesPerRound,3),3,FALSE))</f>
        <v>#N/A</v>
      </c>
      <c r="Y5" s="33" t="e">
        <f ca="1">IF(ISNA(VLOOKUP(Y3,OFFSET(Pairings!$D$2,($B5-1)*gamesPerRound,0,gamesPerRound,3),3,FALSE)),VLOOKUP(Y3,OFFSET(Pairings!$E$2,($B5-1)*gamesPerRound,0,gamesPerRound,3),3,FALSE),VLOOKUP(Y3,OFFSET(Pairings!$D$2,($B5-1)*gamesPerRound,0,gamesPerRound,3),3,FALSE))</f>
        <v>#N/A</v>
      </c>
      <c r="Z5" s="33" t="e">
        <f ca="1">IF(ISNA(VLOOKUP(Z3,OFFSET(Pairings!$D$2,($B5-1)*gamesPerRound,0,gamesPerRound,3),3,FALSE)),VLOOKUP(Z3,OFFSET(Pairings!$E$2,($B5-1)*gamesPerRound,0,gamesPerRound,3),3,FALSE),VLOOKUP(Z3,OFFSET(Pairings!$D$2,($B5-1)*gamesPerRound,0,gamesPerRound,3),3,FALSE))</f>
        <v>#N/A</v>
      </c>
      <c r="AA5" s="33" t="e">
        <f ca="1">IF(ISNA(VLOOKUP(AA3,OFFSET(Pairings!$D$2,($B5-1)*gamesPerRound,0,gamesPerRound,3),3,FALSE)),VLOOKUP(AA3,OFFSET(Pairings!$E$2,($B5-1)*gamesPerRound,0,gamesPerRound,3),3,FALSE),VLOOKUP(AA3,OFFSET(Pairings!$D$2,($B5-1)*gamesPerRound,0,gamesPerRound,3),3,FALSE))</f>
        <v>#N/A</v>
      </c>
      <c r="AB5" s="33" t="e">
        <f ca="1">IF(ISNA(VLOOKUP(AB3,OFFSET(Pairings!$D$2,($B5-1)*gamesPerRound,0,gamesPerRound,3),3,FALSE)),VLOOKUP(AB3,OFFSET(Pairings!$E$2,($B5-1)*gamesPerRound,0,gamesPerRound,3),3,FALSE),VLOOKUP(AB3,OFFSET(Pairings!$D$2,($B5-1)*gamesPerRound,0,gamesPerRound,3),3,FALSE))</f>
        <v>#N/A</v>
      </c>
      <c r="AC5" s="33" t="e">
        <f ca="1">IF(ISNA(VLOOKUP(AC3,OFFSET(Pairings!$D$2,($B5-1)*gamesPerRound,0,gamesPerRound,3),3,FALSE)),VLOOKUP(AC3,OFFSET(Pairings!$E$2,($B5-1)*gamesPerRound,0,gamesPerRound,3),3,FALSE),VLOOKUP(AC3,OFFSET(Pairings!$D$2,($B5-1)*gamesPerRound,0,gamesPerRound,3),3,FALSE))</f>
        <v>#N/A</v>
      </c>
      <c r="AD5" s="33" t="e">
        <f ca="1">IF(ISNA(VLOOKUP(AD3,OFFSET(Pairings!$D$2,($B5-1)*gamesPerRound,0,gamesPerRound,3),3,FALSE)),VLOOKUP(AD3,OFFSET(Pairings!$E$2,($B5-1)*gamesPerRound,0,gamesPerRound,3),3,FALSE),VLOOKUP(AD3,OFFSET(Pairings!$D$2,($B5-1)*gamesPerRound,0,gamesPerRound,3),3,FALSE))</f>
        <v>#N/A</v>
      </c>
      <c r="AE5" s="33" t="e">
        <f ca="1">IF(ISNA(VLOOKUP(AE3,OFFSET(Pairings!$D$2,($B5-1)*gamesPerRound,0,gamesPerRound,3),3,FALSE)),VLOOKUP(AE3,OFFSET(Pairings!$E$2,($B5-1)*gamesPerRound,0,gamesPerRound,3),3,FALSE),VLOOKUP(AE3,OFFSET(Pairings!$D$2,($B5-1)*gamesPerRound,0,gamesPerRound,3),3,FALSE))</f>
        <v>#N/A</v>
      </c>
      <c r="AF5" s="33" t="e">
        <f ca="1">IF(ISNA(VLOOKUP(AF3,OFFSET(Pairings!$D$2,($B5-1)*gamesPerRound,0,gamesPerRound,3),3,FALSE)),VLOOKUP(AF3,OFFSET(Pairings!$E$2,($B5-1)*gamesPerRound,0,gamesPerRound,3),3,FALSE),VLOOKUP(AF3,OFFSET(Pairings!$D$2,($B5-1)*gamesPerRound,0,gamesPerRound,3),3,FALSE))</f>
        <v>#N/A</v>
      </c>
      <c r="AG5" s="56" t="e">
        <f ca="1">IF(ISNA(VLOOKUP(AG3,OFFSET(Pairings!$D$2,($B5-1)*gamesPerRound,0,gamesPerRound,3),3,FALSE)),VLOOKUP(AG3,OFFSET(Pairings!$E$2,($B5-1)*gamesPerRound,0,gamesPerRound,3),3,FALSE),VLOOKUP(AG3,OFFSET(Pairings!$D$2,($B5-1)*gamesPerRound,0,gamesPerRound,3),3,FALSE))</f>
        <v>#N/A</v>
      </c>
      <c r="AH5" s="56" t="e">
        <f ca="1">IF(ISNA(VLOOKUP(AH3,OFFSET(Pairings!$D$2,($B5-1)*gamesPerRound,0,gamesPerRound,3),3,FALSE)),VLOOKUP(AH3,OFFSET(Pairings!$E$2,($B5-1)*gamesPerRound,0,gamesPerRound,3),3,FALSE),VLOOKUP(AH3,OFFSET(Pairings!$D$2,($B5-1)*gamesPerRound,0,gamesPerRound,3),3,FALSE))</f>
        <v>#N/A</v>
      </c>
      <c r="AI5" s="56" t="e">
        <f ca="1">IF(ISNA(VLOOKUP(AI3,OFFSET(Pairings!$D$2,($B5-1)*gamesPerRound,0,gamesPerRound,3),3,FALSE)),VLOOKUP(AI3,OFFSET(Pairings!$E$2,($B5-1)*gamesPerRound,0,gamesPerRound,3),3,FALSE),VLOOKUP(AI3,OFFSET(Pairings!$D$2,($B5-1)*gamesPerRound,0,gamesPerRound,3),3,FALSE))</f>
        <v>#N/A</v>
      </c>
      <c r="AJ5" s="56" t="e">
        <f ca="1">IF(ISNA(VLOOKUP(AJ3,OFFSET(Pairings!$D$2,($B5-1)*gamesPerRound,0,gamesPerRound,3),3,FALSE)),VLOOKUP(AJ3,OFFSET(Pairings!$E$2,($B5-1)*gamesPerRound,0,gamesPerRound,3),3,FALSE),VLOOKUP(AJ3,OFFSET(Pairings!$D$2,($B5-1)*gamesPerRound,0,gamesPerRound,3),3,FALSE))</f>
        <v>#N/A</v>
      </c>
      <c r="AK5" s="56" t="e">
        <f ca="1">IF(ISNA(VLOOKUP(AK3,OFFSET(Pairings!$D$2,($B5-1)*gamesPerRound,0,gamesPerRound,3),3,FALSE)),VLOOKUP(AK3,OFFSET(Pairings!$E$2,($B5-1)*gamesPerRound,0,gamesPerRound,3),3,FALSE),VLOOKUP(AK3,OFFSET(Pairings!$D$2,($B5-1)*gamesPerRound,0,gamesPerRound,3),3,FALSE))</f>
        <v>#N/A</v>
      </c>
      <c r="AL5" s="56" t="e">
        <f ca="1">IF(ISNA(VLOOKUP(AL3,OFFSET(Pairings!$D$2,($B5-1)*gamesPerRound,0,gamesPerRound,3),3,FALSE)),VLOOKUP(AL3,OFFSET(Pairings!$E$2,($B5-1)*gamesPerRound,0,gamesPerRound,3),3,FALSE),VLOOKUP(AL3,OFFSET(Pairings!$D$2,($B5-1)*gamesPerRound,0,gamesPerRound,3),3,FALSE))</f>
        <v>#N/A</v>
      </c>
      <c r="AM5" s="56" t="e">
        <f ca="1">IF(ISNA(VLOOKUP(AM3,OFFSET(Pairings!$D$2,($B5-1)*gamesPerRound,0,gamesPerRound,3),3,FALSE)),VLOOKUP(AM3,OFFSET(Pairings!$E$2,($B5-1)*gamesPerRound,0,gamesPerRound,3),3,FALSE),VLOOKUP(AM3,OFFSET(Pairings!$D$2,($B5-1)*gamesPerRound,0,gamesPerRound,3),3,FALSE))</f>
        <v>#N/A</v>
      </c>
      <c r="AN5" s="56" t="e">
        <f ca="1">IF(ISNA(VLOOKUP(AN3,OFFSET(Pairings!$D$2,($B5-1)*gamesPerRound,0,gamesPerRound,3),3,FALSE)),VLOOKUP(AN3,OFFSET(Pairings!$E$2,($B5-1)*gamesPerRound,0,gamesPerRound,3),3,FALSE),VLOOKUP(AN3,OFFSET(Pairings!$D$2,($B5-1)*gamesPerRound,0,gamesPerRound,3),3,FALSE))</f>
        <v>#N/A</v>
      </c>
      <c r="AO5" s="56" t="e">
        <f ca="1">IF(ISNA(VLOOKUP(AO3,OFFSET(Pairings!$D$2,($B5-1)*gamesPerRound,0,gamesPerRound,3),3,FALSE)),VLOOKUP(AO3,OFFSET(Pairings!$E$2,($B5-1)*gamesPerRound,0,gamesPerRound,3),3,FALSE),VLOOKUP(AO3,OFFSET(Pairings!$D$2,($B5-1)*gamesPerRound,0,gamesPerRound,3),3,FALSE))</f>
        <v>#N/A</v>
      </c>
      <c r="AP5" s="49" t="e">
        <f ca="1">SUM(V5:AO5)</f>
        <v>#N/A</v>
      </c>
    </row>
    <row r="6" spans="1:42" x14ac:dyDescent="0.2">
      <c r="B6" s="48">
        <v>3</v>
      </c>
      <c r="C6" s="57" t="str">
        <f t="shared" ca="1" si="2"/>
        <v/>
      </c>
      <c r="D6" s="58" t="str">
        <f t="shared" ca="1" si="2"/>
        <v/>
      </c>
      <c r="E6" s="58" t="str">
        <f t="shared" ca="1" si="2"/>
        <v/>
      </c>
      <c r="F6" s="58" t="str">
        <f t="shared" ca="1" si="2"/>
        <v/>
      </c>
      <c r="G6" s="58" t="str">
        <f t="shared" ca="1" si="2"/>
        <v/>
      </c>
      <c r="H6" s="58" t="str">
        <f t="shared" ca="1" si="2"/>
        <v/>
      </c>
      <c r="I6" s="58" t="str">
        <f t="shared" ca="1" si="2"/>
        <v/>
      </c>
      <c r="J6" s="58" t="str">
        <f t="shared" ca="1" si="2"/>
        <v/>
      </c>
      <c r="K6" s="58" t="str">
        <f t="shared" ca="1" si="2"/>
        <v/>
      </c>
      <c r="L6" s="58" t="str">
        <f t="shared" ca="1" si="2"/>
        <v/>
      </c>
      <c r="M6" s="58" t="str">
        <f t="shared" ca="1" si="3"/>
        <v/>
      </c>
      <c r="N6" s="58" t="str">
        <f t="shared" ca="1" si="3"/>
        <v/>
      </c>
      <c r="O6" s="58" t="str">
        <f t="shared" ca="1" si="4"/>
        <v/>
      </c>
      <c r="P6" s="58" t="str">
        <f t="shared" ca="1" si="4"/>
        <v/>
      </c>
      <c r="Q6" s="58" t="str">
        <f t="shared" ca="1" si="4"/>
        <v/>
      </c>
      <c r="R6" s="58" t="str">
        <f t="shared" ca="1" si="4"/>
        <v/>
      </c>
      <c r="S6" s="69">
        <f ca="1">SUM(C6:R6)</f>
        <v>0</v>
      </c>
      <c r="T6" s="49"/>
      <c r="V6" s="57" t="e">
        <f ca="1">IF(ISNA(VLOOKUP(V3,OFFSET(Pairings!$D$2,($B6-1)*gamesPerRound,0,gamesPerRound,3),3,FALSE)),VLOOKUP(V3,OFFSET(Pairings!$E$2,($B6-1)*gamesPerRound,0,gamesPerRound,3),3,FALSE),VLOOKUP(V3,OFFSET(Pairings!$D$2,($B6-1)*gamesPerRound,0,gamesPerRound,3),3,FALSE))</f>
        <v>#N/A</v>
      </c>
      <c r="W6" s="58" t="e">
        <f ca="1">IF(ISNA(VLOOKUP(W3,OFFSET(Pairings!$D$2,($B6-1)*gamesPerRound,0,gamesPerRound,3),3,FALSE)),VLOOKUP(W3,OFFSET(Pairings!$E$2,($B6-1)*gamesPerRound,0,gamesPerRound,3),3,FALSE),VLOOKUP(W3,OFFSET(Pairings!$D$2,($B6-1)*gamesPerRound,0,gamesPerRound,3),3,FALSE))</f>
        <v>#N/A</v>
      </c>
      <c r="X6" s="58" t="e">
        <f ca="1">IF(ISNA(VLOOKUP(X3,OFFSET(Pairings!$D$2,($B6-1)*gamesPerRound,0,gamesPerRound,3),3,FALSE)),VLOOKUP(X3,OFFSET(Pairings!$E$2,($B6-1)*gamesPerRound,0,gamesPerRound,3),3,FALSE),VLOOKUP(X3,OFFSET(Pairings!$D$2,($B6-1)*gamesPerRound,0,gamesPerRound,3),3,FALSE))</f>
        <v>#N/A</v>
      </c>
      <c r="Y6" s="58" t="e">
        <f ca="1">IF(ISNA(VLOOKUP(Y3,OFFSET(Pairings!$D$2,($B6-1)*gamesPerRound,0,gamesPerRound,3),3,FALSE)),VLOOKUP(Y3,OFFSET(Pairings!$E$2,($B6-1)*gamesPerRound,0,gamesPerRound,3),3,FALSE),VLOOKUP(Y3,OFFSET(Pairings!$D$2,($B6-1)*gamesPerRound,0,gamesPerRound,3),3,FALSE))</f>
        <v>#N/A</v>
      </c>
      <c r="Z6" s="58" t="e">
        <f ca="1">IF(ISNA(VLOOKUP(Z3,OFFSET(Pairings!$D$2,($B6-1)*gamesPerRound,0,gamesPerRound,3),3,FALSE)),VLOOKUP(Z3,OFFSET(Pairings!$E$2,($B6-1)*gamesPerRound,0,gamesPerRound,3),3,FALSE),VLOOKUP(Z3,OFFSET(Pairings!$D$2,($B6-1)*gamesPerRound,0,gamesPerRound,3),3,FALSE))</f>
        <v>#N/A</v>
      </c>
      <c r="AA6" s="58" t="e">
        <f ca="1">IF(ISNA(VLOOKUP(AA3,OFFSET(Pairings!$D$2,($B6-1)*gamesPerRound,0,gamesPerRound,3),3,FALSE)),VLOOKUP(AA3,OFFSET(Pairings!$E$2,($B6-1)*gamesPerRound,0,gamesPerRound,3),3,FALSE),VLOOKUP(AA3,OFFSET(Pairings!$D$2,($B6-1)*gamesPerRound,0,gamesPerRound,3),3,FALSE))</f>
        <v>#N/A</v>
      </c>
      <c r="AB6" s="58" t="e">
        <f ca="1">IF(ISNA(VLOOKUP(AB3,OFFSET(Pairings!$D$2,($B6-1)*gamesPerRound,0,gamesPerRound,3),3,FALSE)),VLOOKUP(AB3,OFFSET(Pairings!$E$2,($B6-1)*gamesPerRound,0,gamesPerRound,3),3,FALSE),VLOOKUP(AB3,OFFSET(Pairings!$D$2,($B6-1)*gamesPerRound,0,gamesPerRound,3),3,FALSE))</f>
        <v>#N/A</v>
      </c>
      <c r="AC6" s="58" t="e">
        <f ca="1">IF(ISNA(VLOOKUP(AC3,OFFSET(Pairings!$D$2,($B6-1)*gamesPerRound,0,gamesPerRound,3),3,FALSE)),VLOOKUP(AC3,OFFSET(Pairings!$E$2,($B6-1)*gamesPerRound,0,gamesPerRound,3),3,FALSE),VLOOKUP(AC3,OFFSET(Pairings!$D$2,($B6-1)*gamesPerRound,0,gamesPerRound,3),3,FALSE))</f>
        <v>#N/A</v>
      </c>
      <c r="AD6" s="58" t="e">
        <f ca="1">IF(ISNA(VLOOKUP(AD3,OFFSET(Pairings!$D$2,($B6-1)*gamesPerRound,0,gamesPerRound,3),3,FALSE)),VLOOKUP(AD3,OFFSET(Pairings!$E$2,($B6-1)*gamesPerRound,0,gamesPerRound,3),3,FALSE),VLOOKUP(AD3,OFFSET(Pairings!$D$2,($B6-1)*gamesPerRound,0,gamesPerRound,3),3,FALSE))</f>
        <v>#N/A</v>
      </c>
      <c r="AE6" s="58" t="e">
        <f ca="1">IF(ISNA(VLOOKUP(AE3,OFFSET(Pairings!$D$2,($B6-1)*gamesPerRound,0,gamesPerRound,3),3,FALSE)),VLOOKUP(AE3,OFFSET(Pairings!$E$2,($B6-1)*gamesPerRound,0,gamesPerRound,3),3,FALSE),VLOOKUP(AE3,OFFSET(Pairings!$D$2,($B6-1)*gamesPerRound,0,gamesPerRound,3),3,FALSE))</f>
        <v>#N/A</v>
      </c>
      <c r="AF6" s="58" t="e">
        <f ca="1">IF(ISNA(VLOOKUP(AF3,OFFSET(Pairings!$D$2,($B6-1)*gamesPerRound,0,gamesPerRound,3),3,FALSE)),VLOOKUP(AF3,OFFSET(Pairings!$E$2,($B6-1)*gamesPerRound,0,gamesPerRound,3),3,FALSE),VLOOKUP(AF3,OFFSET(Pairings!$D$2,($B6-1)*gamesPerRound,0,gamesPerRound,3),3,FALSE))</f>
        <v>#N/A</v>
      </c>
      <c r="AG6" s="59" t="e">
        <f ca="1">IF(ISNA(VLOOKUP(AG3,OFFSET(Pairings!$D$2,($B6-1)*gamesPerRound,0,gamesPerRound,3),3,FALSE)),VLOOKUP(AG3,OFFSET(Pairings!$E$2,($B6-1)*gamesPerRound,0,gamesPerRound,3),3,FALSE),VLOOKUP(AG3,OFFSET(Pairings!$D$2,($B6-1)*gamesPerRound,0,gamesPerRound,3),3,FALSE))</f>
        <v>#N/A</v>
      </c>
      <c r="AH6" s="59" t="e">
        <f ca="1">IF(ISNA(VLOOKUP(AH3,OFFSET(Pairings!$D$2,($B6-1)*gamesPerRound,0,gamesPerRound,3),3,FALSE)),VLOOKUP(AH3,OFFSET(Pairings!$E$2,($B6-1)*gamesPerRound,0,gamesPerRound,3),3,FALSE),VLOOKUP(AH3,OFFSET(Pairings!$D$2,($B6-1)*gamesPerRound,0,gamesPerRound,3),3,FALSE))</f>
        <v>#N/A</v>
      </c>
      <c r="AI6" s="59" t="e">
        <f ca="1">IF(ISNA(VLOOKUP(AI3,OFFSET(Pairings!$D$2,($B6-1)*gamesPerRound,0,gamesPerRound,3),3,FALSE)),VLOOKUP(AI3,OFFSET(Pairings!$E$2,($B6-1)*gamesPerRound,0,gamesPerRound,3),3,FALSE),VLOOKUP(AI3,OFFSET(Pairings!$D$2,($B6-1)*gamesPerRound,0,gamesPerRound,3),3,FALSE))</f>
        <v>#N/A</v>
      </c>
      <c r="AJ6" s="59" t="e">
        <f ca="1">IF(ISNA(VLOOKUP(AJ3,OFFSET(Pairings!$D$2,($B6-1)*gamesPerRound,0,gamesPerRound,3),3,FALSE)),VLOOKUP(AJ3,OFFSET(Pairings!$E$2,($B6-1)*gamesPerRound,0,gamesPerRound,3),3,FALSE),VLOOKUP(AJ3,OFFSET(Pairings!$D$2,($B6-1)*gamesPerRound,0,gamesPerRound,3),3,FALSE))</f>
        <v>#N/A</v>
      </c>
      <c r="AK6" s="59" t="e">
        <f ca="1">IF(ISNA(VLOOKUP(AK3,OFFSET(Pairings!$D$2,($B6-1)*gamesPerRound,0,gamesPerRound,3),3,FALSE)),VLOOKUP(AK3,OFFSET(Pairings!$E$2,($B6-1)*gamesPerRound,0,gamesPerRound,3),3,FALSE),VLOOKUP(AK3,OFFSET(Pairings!$D$2,($B6-1)*gamesPerRound,0,gamesPerRound,3),3,FALSE))</f>
        <v>#N/A</v>
      </c>
      <c r="AL6" s="59" t="e">
        <f ca="1">IF(ISNA(VLOOKUP(AL3,OFFSET(Pairings!$D$2,($B6-1)*gamesPerRound,0,gamesPerRound,3),3,FALSE)),VLOOKUP(AL3,OFFSET(Pairings!$E$2,($B6-1)*gamesPerRound,0,gamesPerRound,3),3,FALSE),VLOOKUP(AL3,OFFSET(Pairings!$D$2,($B6-1)*gamesPerRound,0,gamesPerRound,3),3,FALSE))</f>
        <v>#N/A</v>
      </c>
      <c r="AM6" s="59" t="e">
        <f ca="1">IF(ISNA(VLOOKUP(AM3,OFFSET(Pairings!$D$2,($B6-1)*gamesPerRound,0,gamesPerRound,3),3,FALSE)),VLOOKUP(AM3,OFFSET(Pairings!$E$2,($B6-1)*gamesPerRound,0,gamesPerRound,3),3,FALSE),VLOOKUP(AM3,OFFSET(Pairings!$D$2,($B6-1)*gamesPerRound,0,gamesPerRound,3),3,FALSE))</f>
        <v>#N/A</v>
      </c>
      <c r="AN6" s="59" t="e">
        <f ca="1">IF(ISNA(VLOOKUP(AN3,OFFSET(Pairings!$D$2,($B6-1)*gamesPerRound,0,gamesPerRound,3),3,FALSE)),VLOOKUP(AN3,OFFSET(Pairings!$E$2,($B6-1)*gamesPerRound,0,gamesPerRound,3),3,FALSE),VLOOKUP(AN3,OFFSET(Pairings!$D$2,($B6-1)*gamesPerRound,0,gamesPerRound,3),3,FALSE))</f>
        <v>#N/A</v>
      </c>
      <c r="AO6" s="59" t="e">
        <f ca="1">IF(ISNA(VLOOKUP(AO3,OFFSET(Pairings!$D$2,($B6-1)*gamesPerRound,0,gamesPerRound,3),3,FALSE)),VLOOKUP(AO3,OFFSET(Pairings!$E$2,($B6-1)*gamesPerRound,0,gamesPerRound,3),3,FALSE),VLOOKUP(AO3,OFFSET(Pairings!$D$2,($B6-1)*gamesPerRound,0,gamesPerRound,3),3,FALSE))</f>
        <v>#N/A</v>
      </c>
      <c r="AP6" s="49" t="e">
        <f ca="1">SUM(V6:AO6)</f>
        <v>#N/A</v>
      </c>
    </row>
    <row r="7" spans="1:42" ht="15.75" thickBot="1" x14ac:dyDescent="0.25">
      <c r="B7" s="18" t="s">
        <v>110</v>
      </c>
      <c r="C7" s="61">
        <f ca="1">SUM(C4:C6)</f>
        <v>0</v>
      </c>
      <c r="D7" s="51">
        <f t="shared" ref="D7:N7" ca="1" si="5">SUM(D4:D6)</f>
        <v>0</v>
      </c>
      <c r="E7" s="51">
        <f t="shared" ca="1" si="5"/>
        <v>0</v>
      </c>
      <c r="F7" s="51">
        <f t="shared" ca="1" si="5"/>
        <v>0</v>
      </c>
      <c r="G7" s="51">
        <f t="shared" ca="1" si="5"/>
        <v>0</v>
      </c>
      <c r="H7" s="51">
        <f t="shared" ca="1" si="5"/>
        <v>0</v>
      </c>
      <c r="I7" s="51">
        <f t="shared" ca="1" si="5"/>
        <v>0</v>
      </c>
      <c r="J7" s="51">
        <f t="shared" ca="1" si="5"/>
        <v>0</v>
      </c>
      <c r="K7" s="51">
        <f t="shared" ca="1" si="5"/>
        <v>0</v>
      </c>
      <c r="L7" s="51">
        <f t="shared" ca="1" si="5"/>
        <v>0</v>
      </c>
      <c r="M7" s="51">
        <f t="shared" ca="1" si="5"/>
        <v>0</v>
      </c>
      <c r="N7" s="51">
        <f t="shared" ca="1" si="5"/>
        <v>0</v>
      </c>
      <c r="O7" s="51">
        <f t="shared" ref="O7:S7" ca="1" si="6">SUM(O4:O6)</f>
        <v>0</v>
      </c>
      <c r="P7" s="51">
        <f t="shared" ca="1" si="6"/>
        <v>0</v>
      </c>
      <c r="Q7" s="51">
        <f t="shared" ca="1" si="6"/>
        <v>0</v>
      </c>
      <c r="R7" s="51">
        <f t="shared" ca="1" si="6"/>
        <v>0</v>
      </c>
      <c r="S7" s="70">
        <f t="shared" ca="1" si="6"/>
        <v>0</v>
      </c>
      <c r="T7" s="65">
        <f ca="1">VLOOKUP(A3,OFFSET(Teams!$B$1,1,0,teams,4),4,FALSE)</f>
        <v>1</v>
      </c>
      <c r="V7" s="61" t="e">
        <f t="shared" ref="V7:AP7" ca="1" si="7">SUM(V4:V6)</f>
        <v>#N/A</v>
      </c>
      <c r="W7" s="51" t="e">
        <f t="shared" ca="1" si="7"/>
        <v>#N/A</v>
      </c>
      <c r="X7" s="51" t="e">
        <f t="shared" ca="1" si="7"/>
        <v>#N/A</v>
      </c>
      <c r="Y7" s="51" t="e">
        <f t="shared" ca="1" si="7"/>
        <v>#N/A</v>
      </c>
      <c r="Z7" s="51" t="e">
        <f t="shared" ca="1" si="7"/>
        <v>#N/A</v>
      </c>
      <c r="AA7" s="51" t="e">
        <f t="shared" ca="1" si="7"/>
        <v>#N/A</v>
      </c>
      <c r="AB7" s="51" t="e">
        <f t="shared" ca="1" si="7"/>
        <v>#N/A</v>
      </c>
      <c r="AC7" s="51" t="e">
        <f t="shared" ca="1" si="7"/>
        <v>#N/A</v>
      </c>
      <c r="AD7" s="51" t="e">
        <f t="shared" ca="1" si="7"/>
        <v>#N/A</v>
      </c>
      <c r="AE7" s="51" t="e">
        <f t="shared" ca="1" si="7"/>
        <v>#N/A</v>
      </c>
      <c r="AF7" s="51" t="e">
        <f t="shared" ca="1" si="7"/>
        <v>#N/A</v>
      </c>
      <c r="AG7" s="51" t="e">
        <f t="shared" ca="1" si="7"/>
        <v>#N/A</v>
      </c>
      <c r="AH7" s="51" t="e">
        <f t="shared" ref="AH7:AO7" ca="1" si="8">SUM(AH4:AH6)</f>
        <v>#N/A</v>
      </c>
      <c r="AI7" s="51" t="e">
        <f t="shared" ca="1" si="8"/>
        <v>#N/A</v>
      </c>
      <c r="AJ7" s="51" t="e">
        <f t="shared" ca="1" si="8"/>
        <v>#N/A</v>
      </c>
      <c r="AK7" s="51" t="e">
        <f t="shared" ca="1" si="8"/>
        <v>#N/A</v>
      </c>
      <c r="AL7" s="51" t="e">
        <f t="shared" ca="1" si="8"/>
        <v>#N/A</v>
      </c>
      <c r="AM7" s="51" t="e">
        <f t="shared" ca="1" si="8"/>
        <v>#N/A</v>
      </c>
      <c r="AN7" s="51" t="e">
        <f t="shared" ca="1" si="8"/>
        <v>#N/A</v>
      </c>
      <c r="AO7" s="51" t="e">
        <f t="shared" ca="1" si="8"/>
        <v>#N/A</v>
      </c>
      <c r="AP7" s="37" t="e">
        <f t="shared" ca="1" si="7"/>
        <v>#N/A</v>
      </c>
    </row>
    <row r="8" spans="1:42" ht="15.75" thickBot="1" x14ac:dyDescent="0.25">
      <c r="T8" s="62"/>
    </row>
    <row r="9" spans="1:42" x14ac:dyDescent="0.2">
      <c r="A9" s="12" t="s">
        <v>10</v>
      </c>
      <c r="B9" s="38">
        <f>VLOOKUP(A9,TeamLookup,2,FALSE)</f>
        <v>0</v>
      </c>
      <c r="C9" s="60" t="str">
        <f>$A9&amp;"."&amp;TEXT(C$1,"00")</f>
        <v>B.01</v>
      </c>
      <c r="D9" s="50" t="str">
        <f t="shared" ref="D9:R9" si="9">$A9&amp;"."&amp;TEXT(D$1,"00")</f>
        <v>B.02</v>
      </c>
      <c r="E9" s="50" t="str">
        <f t="shared" si="9"/>
        <v>B.03</v>
      </c>
      <c r="F9" s="50" t="str">
        <f t="shared" si="9"/>
        <v>B.04</v>
      </c>
      <c r="G9" s="50" t="str">
        <f t="shared" si="9"/>
        <v>B.05</v>
      </c>
      <c r="H9" s="50" t="str">
        <f t="shared" si="9"/>
        <v>B.06</v>
      </c>
      <c r="I9" s="50" t="str">
        <f t="shared" si="9"/>
        <v>B.07</v>
      </c>
      <c r="J9" s="50" t="str">
        <f t="shared" si="9"/>
        <v>B.08</v>
      </c>
      <c r="K9" s="50" t="str">
        <f t="shared" si="9"/>
        <v>B.09</v>
      </c>
      <c r="L9" s="50" t="str">
        <f t="shared" si="9"/>
        <v>B.10</v>
      </c>
      <c r="M9" s="50" t="str">
        <f t="shared" si="9"/>
        <v>B.11</v>
      </c>
      <c r="N9" s="50" t="str">
        <f t="shared" si="9"/>
        <v>B.12</v>
      </c>
      <c r="O9" s="50" t="str">
        <f t="shared" si="9"/>
        <v>B.13</v>
      </c>
      <c r="P9" s="50" t="str">
        <f t="shared" si="9"/>
        <v>B.14</v>
      </c>
      <c r="Q9" s="50" t="str">
        <f t="shared" si="9"/>
        <v>B.15</v>
      </c>
      <c r="R9" s="50" t="str">
        <f t="shared" si="9"/>
        <v>B.16</v>
      </c>
      <c r="S9" s="67" t="s">
        <v>110</v>
      </c>
      <c r="T9" s="66" t="s">
        <v>137</v>
      </c>
      <c r="U9" s="12"/>
      <c r="V9" s="60" t="str">
        <f>$A9&amp;"."&amp;TEXT(V$1,"00")</f>
        <v>B.01</v>
      </c>
      <c r="W9" s="50" t="str">
        <f t="shared" ref="W9:AO9" si="10">$A9&amp;"."&amp;TEXT(W$1,"00")</f>
        <v>B.02</v>
      </c>
      <c r="X9" s="50" t="str">
        <f t="shared" si="10"/>
        <v>B.03</v>
      </c>
      <c r="Y9" s="50" t="str">
        <f t="shared" si="10"/>
        <v>B.04</v>
      </c>
      <c r="Z9" s="50" t="str">
        <f t="shared" si="10"/>
        <v>B.05</v>
      </c>
      <c r="AA9" s="50" t="str">
        <f t="shared" si="10"/>
        <v>B.06</v>
      </c>
      <c r="AB9" s="50" t="str">
        <f t="shared" si="10"/>
        <v>B.07</v>
      </c>
      <c r="AC9" s="50" t="str">
        <f t="shared" si="10"/>
        <v>B.08</v>
      </c>
      <c r="AD9" s="50" t="str">
        <f t="shared" si="10"/>
        <v>B.09</v>
      </c>
      <c r="AE9" s="50" t="str">
        <f t="shared" si="10"/>
        <v>B.10</v>
      </c>
      <c r="AF9" s="50" t="str">
        <f t="shared" si="10"/>
        <v>B.11</v>
      </c>
      <c r="AG9" s="50" t="str">
        <f t="shared" si="10"/>
        <v>B.12</v>
      </c>
      <c r="AH9" s="50" t="str">
        <f t="shared" si="10"/>
        <v>B.13</v>
      </c>
      <c r="AI9" s="50" t="str">
        <f t="shared" si="10"/>
        <v>B.14</v>
      </c>
      <c r="AJ9" s="50" t="str">
        <f t="shared" si="10"/>
        <v>B.15</v>
      </c>
      <c r="AK9" s="50" t="str">
        <f t="shared" si="10"/>
        <v>B.16</v>
      </c>
      <c r="AL9" s="50" t="str">
        <f t="shared" si="10"/>
        <v>B.17</v>
      </c>
      <c r="AM9" s="50" t="str">
        <f t="shared" si="10"/>
        <v>B.18</v>
      </c>
      <c r="AN9" s="50" t="str">
        <f t="shared" si="10"/>
        <v>B.19</v>
      </c>
      <c r="AO9" s="50" t="str">
        <f t="shared" si="10"/>
        <v>B.20</v>
      </c>
      <c r="AP9" s="36" t="s">
        <v>110</v>
      </c>
    </row>
    <row r="10" spans="1:42" x14ac:dyDescent="0.2">
      <c r="B10" s="48">
        <v>1</v>
      </c>
      <c r="C10" s="52" t="str">
        <f t="shared" ref="C10:N12" ca="1" si="11">IF(ISNA(V10),"",V10)</f>
        <v/>
      </c>
      <c r="D10" s="53" t="str">
        <f t="shared" ca="1" si="11"/>
        <v/>
      </c>
      <c r="E10" s="53" t="str">
        <f t="shared" ca="1" si="11"/>
        <v/>
      </c>
      <c r="F10" s="53" t="str">
        <f t="shared" ca="1" si="11"/>
        <v/>
      </c>
      <c r="G10" s="53" t="str">
        <f t="shared" ca="1" si="11"/>
        <v/>
      </c>
      <c r="H10" s="53" t="str">
        <f t="shared" ca="1" si="11"/>
        <v/>
      </c>
      <c r="I10" s="53" t="str">
        <f t="shared" ca="1" si="11"/>
        <v/>
      </c>
      <c r="J10" s="53" t="str">
        <f t="shared" ca="1" si="11"/>
        <v/>
      </c>
      <c r="K10" s="53" t="str">
        <f t="shared" ca="1" si="11"/>
        <v/>
      </c>
      <c r="L10" s="53" t="str">
        <f t="shared" ca="1" si="11"/>
        <v/>
      </c>
      <c r="M10" s="53" t="str">
        <f t="shared" ca="1" si="11"/>
        <v/>
      </c>
      <c r="N10" s="53" t="str">
        <f t="shared" ca="1" si="11"/>
        <v/>
      </c>
      <c r="O10" s="53" t="str">
        <f t="shared" ref="O10:R12" ca="1" si="12">IF(ISNA(AH10),"",AH10)</f>
        <v/>
      </c>
      <c r="P10" s="53" t="str">
        <f t="shared" ca="1" si="12"/>
        <v/>
      </c>
      <c r="Q10" s="53" t="str">
        <f t="shared" ca="1" si="12"/>
        <v/>
      </c>
      <c r="R10" s="53" t="str">
        <f t="shared" ca="1" si="12"/>
        <v/>
      </c>
      <c r="S10" s="68">
        <f ca="1">SUM(C10:R10)</f>
        <v>0</v>
      </c>
      <c r="T10" s="49"/>
      <c r="V10" s="53" t="e">
        <f ca="1">IF(ISNA(VLOOKUP(V9,OFFSET(Pairings!$D$2,($B10-1)*gamesPerRound,0,gamesPerRound,3),3,FALSE)),VLOOKUP(V9,OFFSET(Pairings!$E$2,($B10-1)*gamesPerRound,0,gamesPerRound,3),3,FALSE),VLOOKUP(V9,OFFSET(Pairings!$D$2,($B10-1)*gamesPerRound,0,gamesPerRound,3),3,FALSE))</f>
        <v>#N/A</v>
      </c>
      <c r="W10" s="53" t="e">
        <f ca="1">IF(ISNA(VLOOKUP(W9,OFFSET(Pairings!$D$2,($B10-1)*gamesPerRound,0,gamesPerRound,3),3,FALSE)),VLOOKUP(W9,OFFSET(Pairings!$E$2,($B10-1)*gamesPerRound,0,gamesPerRound,3),3,FALSE),VLOOKUP(W9,OFFSET(Pairings!$D$2,($B10-1)*gamesPerRound,0,gamesPerRound,3),3,FALSE))</f>
        <v>#N/A</v>
      </c>
      <c r="X10" s="53" t="e">
        <f ca="1">IF(ISNA(VLOOKUP(X9,OFFSET(Pairings!$D$2,($B10-1)*gamesPerRound,0,gamesPerRound,3),3,FALSE)),VLOOKUP(X9,OFFSET(Pairings!$E$2,($B10-1)*gamesPerRound,0,gamesPerRound,3),3,FALSE),VLOOKUP(X9,OFFSET(Pairings!$D$2,($B10-1)*gamesPerRound,0,gamesPerRound,3),3,FALSE))</f>
        <v>#N/A</v>
      </c>
      <c r="Y10" s="53" t="e">
        <f ca="1">IF(ISNA(VLOOKUP(Y9,OFFSET(Pairings!$D$2,($B10-1)*gamesPerRound,0,gamesPerRound,3),3,FALSE)),VLOOKUP(Y9,OFFSET(Pairings!$E$2,($B10-1)*gamesPerRound,0,gamesPerRound,3),3,FALSE),VLOOKUP(Y9,OFFSET(Pairings!$D$2,($B10-1)*gamesPerRound,0,gamesPerRound,3),3,FALSE))</f>
        <v>#N/A</v>
      </c>
      <c r="Z10" s="53" t="e">
        <f ca="1">IF(ISNA(VLOOKUP(Z9,OFFSET(Pairings!$D$2,($B10-1)*gamesPerRound,0,gamesPerRound,3),3,FALSE)),VLOOKUP(Z9,OFFSET(Pairings!$E$2,($B10-1)*gamesPerRound,0,gamesPerRound,3),3,FALSE),VLOOKUP(Z9,OFFSET(Pairings!$D$2,($B10-1)*gamesPerRound,0,gamesPerRound,3),3,FALSE))</f>
        <v>#N/A</v>
      </c>
      <c r="AA10" s="53" t="e">
        <f ca="1">IF(ISNA(VLOOKUP(AA9,OFFSET(Pairings!$D$2,($B10-1)*gamesPerRound,0,gamesPerRound,3),3,FALSE)),VLOOKUP(AA9,OFFSET(Pairings!$E$2,($B10-1)*gamesPerRound,0,gamesPerRound,3),3,FALSE),VLOOKUP(AA9,OFFSET(Pairings!$D$2,($B10-1)*gamesPerRound,0,gamesPerRound,3),3,FALSE))</f>
        <v>#N/A</v>
      </c>
      <c r="AB10" s="53" t="e">
        <f ca="1">IF(ISNA(VLOOKUP(AB9,OFFSET(Pairings!$D$2,($B10-1)*gamesPerRound,0,gamesPerRound,3),3,FALSE)),VLOOKUP(AB9,OFFSET(Pairings!$E$2,($B10-1)*gamesPerRound,0,gamesPerRound,3),3,FALSE),VLOOKUP(AB9,OFFSET(Pairings!$D$2,($B10-1)*gamesPerRound,0,gamesPerRound,3),3,FALSE))</f>
        <v>#N/A</v>
      </c>
      <c r="AC10" s="53" t="e">
        <f ca="1">IF(ISNA(VLOOKUP(AC9,OFFSET(Pairings!$D$2,($B10-1)*gamesPerRound,0,gamesPerRound,3),3,FALSE)),VLOOKUP(AC9,OFFSET(Pairings!$E$2,($B10-1)*gamesPerRound,0,gamesPerRound,3),3,FALSE),VLOOKUP(AC9,OFFSET(Pairings!$D$2,($B10-1)*gamesPerRound,0,gamesPerRound,3),3,FALSE))</f>
        <v>#N/A</v>
      </c>
      <c r="AD10" s="53" t="e">
        <f ca="1">IF(ISNA(VLOOKUP(AD9,OFFSET(Pairings!$D$2,($B10-1)*gamesPerRound,0,gamesPerRound,3),3,FALSE)),VLOOKUP(AD9,OFFSET(Pairings!$E$2,($B10-1)*gamesPerRound,0,gamesPerRound,3),3,FALSE),VLOOKUP(AD9,OFFSET(Pairings!$D$2,($B10-1)*gamesPerRound,0,gamesPerRound,3),3,FALSE))</f>
        <v>#N/A</v>
      </c>
      <c r="AE10" s="53" t="e">
        <f ca="1">IF(ISNA(VLOOKUP(AE9,OFFSET(Pairings!$D$2,($B10-1)*gamesPerRound,0,gamesPerRound,3),3,FALSE)),VLOOKUP(AE9,OFFSET(Pairings!$E$2,($B10-1)*gamesPerRound,0,gamesPerRound,3),3,FALSE),VLOOKUP(AE9,OFFSET(Pairings!$D$2,($B10-1)*gamesPerRound,0,gamesPerRound,3),3,FALSE))</f>
        <v>#N/A</v>
      </c>
      <c r="AF10" s="53" t="e">
        <f ca="1">IF(ISNA(VLOOKUP(AF9,OFFSET(Pairings!$D$2,($B10-1)*gamesPerRound,0,gamesPerRound,3),3,FALSE)),VLOOKUP(AF9,OFFSET(Pairings!$E$2,($B10-1)*gamesPerRound,0,gamesPerRound,3),3,FALSE),VLOOKUP(AF9,OFFSET(Pairings!$D$2,($B10-1)*gamesPerRound,0,gamesPerRound,3),3,FALSE))</f>
        <v>#N/A</v>
      </c>
      <c r="AG10" s="54" t="e">
        <f ca="1">IF(ISNA(VLOOKUP(AG9,OFFSET(Pairings!$D$2,($B10-1)*gamesPerRound,0,gamesPerRound,3),3,FALSE)),VLOOKUP(AG9,OFFSET(Pairings!$E$2,($B10-1)*gamesPerRound,0,gamesPerRound,3),3,FALSE),VLOOKUP(AG9,OFFSET(Pairings!$D$2,($B10-1)*gamesPerRound,0,gamesPerRound,3),3,FALSE))</f>
        <v>#N/A</v>
      </c>
      <c r="AH10" s="54" t="e">
        <f ca="1">IF(ISNA(VLOOKUP(AH9,OFFSET(Pairings!$D$2,($B10-1)*gamesPerRound,0,gamesPerRound,3),3,FALSE)),VLOOKUP(AH9,OFFSET(Pairings!$E$2,($B10-1)*gamesPerRound,0,gamesPerRound,3),3,FALSE),VLOOKUP(AH9,OFFSET(Pairings!$D$2,($B10-1)*gamesPerRound,0,gamesPerRound,3),3,FALSE))</f>
        <v>#N/A</v>
      </c>
      <c r="AI10" s="54" t="e">
        <f ca="1">IF(ISNA(VLOOKUP(AI9,OFFSET(Pairings!$D$2,($B10-1)*gamesPerRound,0,gamesPerRound,3),3,FALSE)),VLOOKUP(AI9,OFFSET(Pairings!$E$2,($B10-1)*gamesPerRound,0,gamesPerRound,3),3,FALSE),VLOOKUP(AI9,OFFSET(Pairings!$D$2,($B10-1)*gamesPerRound,0,gamesPerRound,3),3,FALSE))</f>
        <v>#N/A</v>
      </c>
      <c r="AJ10" s="54" t="e">
        <f ca="1">IF(ISNA(VLOOKUP(AJ9,OFFSET(Pairings!$D$2,($B10-1)*gamesPerRound,0,gamesPerRound,3),3,FALSE)),VLOOKUP(AJ9,OFFSET(Pairings!$E$2,($B10-1)*gamesPerRound,0,gamesPerRound,3),3,FALSE),VLOOKUP(AJ9,OFFSET(Pairings!$D$2,($B10-1)*gamesPerRound,0,gamesPerRound,3),3,FALSE))</f>
        <v>#N/A</v>
      </c>
      <c r="AK10" s="54" t="e">
        <f ca="1">IF(ISNA(VLOOKUP(AK9,OFFSET(Pairings!$D$2,($B10-1)*gamesPerRound,0,gamesPerRound,3),3,FALSE)),VLOOKUP(AK9,OFFSET(Pairings!$E$2,($B10-1)*gamesPerRound,0,gamesPerRound,3),3,FALSE),VLOOKUP(AK9,OFFSET(Pairings!$D$2,($B10-1)*gamesPerRound,0,gamesPerRound,3),3,FALSE))</f>
        <v>#N/A</v>
      </c>
      <c r="AL10" s="54" t="e">
        <f ca="1">IF(ISNA(VLOOKUP(AL9,OFFSET(Pairings!$D$2,($B10-1)*gamesPerRound,0,gamesPerRound,3),3,FALSE)),VLOOKUP(AL9,OFFSET(Pairings!$E$2,($B10-1)*gamesPerRound,0,gamesPerRound,3),3,FALSE),VLOOKUP(AL9,OFFSET(Pairings!$D$2,($B10-1)*gamesPerRound,0,gamesPerRound,3),3,FALSE))</f>
        <v>#N/A</v>
      </c>
      <c r="AM10" s="54" t="e">
        <f ca="1">IF(ISNA(VLOOKUP(AM9,OFFSET(Pairings!$D$2,($B10-1)*gamesPerRound,0,gamesPerRound,3),3,FALSE)),VLOOKUP(AM9,OFFSET(Pairings!$E$2,($B10-1)*gamesPerRound,0,gamesPerRound,3),3,FALSE),VLOOKUP(AM9,OFFSET(Pairings!$D$2,($B10-1)*gamesPerRound,0,gamesPerRound,3),3,FALSE))</f>
        <v>#N/A</v>
      </c>
      <c r="AN10" s="54" t="e">
        <f ca="1">IF(ISNA(VLOOKUP(AN9,OFFSET(Pairings!$D$2,($B10-1)*gamesPerRound,0,gamesPerRound,3),3,FALSE)),VLOOKUP(AN9,OFFSET(Pairings!$E$2,($B10-1)*gamesPerRound,0,gamesPerRound,3),3,FALSE),VLOOKUP(AN9,OFFSET(Pairings!$D$2,($B10-1)*gamesPerRound,0,gamesPerRound,3),3,FALSE))</f>
        <v>#N/A</v>
      </c>
      <c r="AO10" s="54" t="e">
        <f ca="1">IF(ISNA(VLOOKUP(AO9,OFFSET(Pairings!$D$2,($B10-1)*gamesPerRound,0,gamesPerRound,3),3,FALSE)),VLOOKUP(AO9,OFFSET(Pairings!$E$2,($B10-1)*gamesPerRound,0,gamesPerRound,3),3,FALSE),VLOOKUP(AO9,OFFSET(Pairings!$D$2,($B10-1)*gamesPerRound,0,gamesPerRound,3),3,FALSE))</f>
        <v>#N/A</v>
      </c>
      <c r="AP10" s="49" t="e">
        <f ca="1">SUM(V10:AO10)</f>
        <v>#N/A</v>
      </c>
    </row>
    <row r="11" spans="1:42" x14ac:dyDescent="0.2">
      <c r="B11" s="48">
        <v>2</v>
      </c>
      <c r="C11" s="55" t="str">
        <f t="shared" ca="1" si="11"/>
        <v/>
      </c>
      <c r="D11" s="33" t="str">
        <f t="shared" ca="1" si="11"/>
        <v/>
      </c>
      <c r="E11" s="33" t="str">
        <f t="shared" ca="1" si="11"/>
        <v/>
      </c>
      <c r="F11" s="33" t="str">
        <f t="shared" ca="1" si="11"/>
        <v/>
      </c>
      <c r="G11" s="33" t="str">
        <f t="shared" ca="1" si="11"/>
        <v/>
      </c>
      <c r="H11" s="33" t="str">
        <f t="shared" ca="1" si="11"/>
        <v/>
      </c>
      <c r="I11" s="33" t="str">
        <f t="shared" ca="1" si="11"/>
        <v/>
      </c>
      <c r="J11" s="33" t="str">
        <f t="shared" ca="1" si="11"/>
        <v/>
      </c>
      <c r="K11" s="33" t="str">
        <f t="shared" ca="1" si="11"/>
        <v/>
      </c>
      <c r="L11" s="33" t="str">
        <f t="shared" ca="1" si="11"/>
        <v/>
      </c>
      <c r="M11" s="33" t="str">
        <f t="shared" ca="1" si="11"/>
        <v/>
      </c>
      <c r="N11" s="33" t="str">
        <f t="shared" ca="1" si="11"/>
        <v/>
      </c>
      <c r="O11" s="33" t="str">
        <f t="shared" ca="1" si="12"/>
        <v/>
      </c>
      <c r="P11" s="33" t="str">
        <f t="shared" ca="1" si="12"/>
        <v/>
      </c>
      <c r="Q11" s="33" t="str">
        <f t="shared" ca="1" si="12"/>
        <v/>
      </c>
      <c r="R11" s="33" t="str">
        <f t="shared" ca="1" si="12"/>
        <v/>
      </c>
      <c r="S11" s="69">
        <f ca="1">SUM(C11:R11)</f>
        <v>0</v>
      </c>
      <c r="T11" s="49"/>
      <c r="V11" s="55" t="e">
        <f ca="1">IF(ISNA(VLOOKUP(V9,OFFSET(Pairings!$D$2,($B11-1)*gamesPerRound,0,gamesPerRound,3),3,FALSE)),VLOOKUP(V9,OFFSET(Pairings!$E$2,($B11-1)*gamesPerRound,0,gamesPerRound,3),3,FALSE),VLOOKUP(V9,OFFSET(Pairings!$D$2,($B11-1)*gamesPerRound,0,gamesPerRound,3),3,FALSE))</f>
        <v>#N/A</v>
      </c>
      <c r="W11" s="33" t="e">
        <f ca="1">IF(ISNA(VLOOKUP(W9,OFFSET(Pairings!$D$2,($B11-1)*gamesPerRound,0,gamesPerRound,3),3,FALSE)),VLOOKUP(W9,OFFSET(Pairings!$E$2,($B11-1)*gamesPerRound,0,gamesPerRound,3),3,FALSE),VLOOKUP(W9,OFFSET(Pairings!$D$2,($B11-1)*gamesPerRound,0,gamesPerRound,3),3,FALSE))</f>
        <v>#N/A</v>
      </c>
      <c r="X11" s="33" t="e">
        <f ca="1">IF(ISNA(VLOOKUP(X9,OFFSET(Pairings!$D$2,($B11-1)*gamesPerRound,0,gamesPerRound,3),3,FALSE)),VLOOKUP(X9,OFFSET(Pairings!$E$2,($B11-1)*gamesPerRound,0,gamesPerRound,3),3,FALSE),VLOOKUP(X9,OFFSET(Pairings!$D$2,($B11-1)*gamesPerRound,0,gamesPerRound,3),3,FALSE))</f>
        <v>#N/A</v>
      </c>
      <c r="Y11" s="33" t="e">
        <f ca="1">IF(ISNA(VLOOKUP(Y9,OFFSET(Pairings!$D$2,($B11-1)*gamesPerRound,0,gamesPerRound,3),3,FALSE)),VLOOKUP(Y9,OFFSET(Pairings!$E$2,($B11-1)*gamesPerRound,0,gamesPerRound,3),3,FALSE),VLOOKUP(Y9,OFFSET(Pairings!$D$2,($B11-1)*gamesPerRound,0,gamesPerRound,3),3,FALSE))</f>
        <v>#N/A</v>
      </c>
      <c r="Z11" s="33" t="e">
        <f ca="1">IF(ISNA(VLOOKUP(Z9,OFFSET(Pairings!$D$2,($B11-1)*gamesPerRound,0,gamesPerRound,3),3,FALSE)),VLOOKUP(Z9,OFFSET(Pairings!$E$2,($B11-1)*gamesPerRound,0,gamesPerRound,3),3,FALSE),VLOOKUP(Z9,OFFSET(Pairings!$D$2,($B11-1)*gamesPerRound,0,gamesPerRound,3),3,FALSE))</f>
        <v>#N/A</v>
      </c>
      <c r="AA11" s="33" t="e">
        <f ca="1">IF(ISNA(VLOOKUP(AA9,OFFSET(Pairings!$D$2,($B11-1)*gamesPerRound,0,gamesPerRound,3),3,FALSE)),VLOOKUP(AA9,OFFSET(Pairings!$E$2,($B11-1)*gamesPerRound,0,gamesPerRound,3),3,FALSE),VLOOKUP(AA9,OFFSET(Pairings!$D$2,($B11-1)*gamesPerRound,0,gamesPerRound,3),3,FALSE))</f>
        <v>#N/A</v>
      </c>
      <c r="AB11" s="33" t="e">
        <f ca="1">IF(ISNA(VLOOKUP(AB9,OFFSET(Pairings!$D$2,($B11-1)*gamesPerRound,0,gamesPerRound,3),3,FALSE)),VLOOKUP(AB9,OFFSET(Pairings!$E$2,($B11-1)*gamesPerRound,0,gamesPerRound,3),3,FALSE),VLOOKUP(AB9,OFFSET(Pairings!$D$2,($B11-1)*gamesPerRound,0,gamesPerRound,3),3,FALSE))</f>
        <v>#N/A</v>
      </c>
      <c r="AC11" s="33" t="e">
        <f ca="1">IF(ISNA(VLOOKUP(AC9,OFFSET(Pairings!$D$2,($B11-1)*gamesPerRound,0,gamesPerRound,3),3,FALSE)),VLOOKUP(AC9,OFFSET(Pairings!$E$2,($B11-1)*gamesPerRound,0,gamesPerRound,3),3,FALSE),VLOOKUP(AC9,OFFSET(Pairings!$D$2,($B11-1)*gamesPerRound,0,gamesPerRound,3),3,FALSE))</f>
        <v>#N/A</v>
      </c>
      <c r="AD11" s="33" t="e">
        <f ca="1">IF(ISNA(VLOOKUP(AD9,OFFSET(Pairings!$D$2,($B11-1)*gamesPerRound,0,gamesPerRound,3),3,FALSE)),VLOOKUP(AD9,OFFSET(Pairings!$E$2,($B11-1)*gamesPerRound,0,gamesPerRound,3),3,FALSE),VLOOKUP(AD9,OFFSET(Pairings!$D$2,($B11-1)*gamesPerRound,0,gamesPerRound,3),3,FALSE))</f>
        <v>#N/A</v>
      </c>
      <c r="AE11" s="33" t="e">
        <f ca="1">IF(ISNA(VLOOKUP(AE9,OFFSET(Pairings!$D$2,($B11-1)*gamesPerRound,0,gamesPerRound,3),3,FALSE)),VLOOKUP(AE9,OFFSET(Pairings!$E$2,($B11-1)*gamesPerRound,0,gamesPerRound,3),3,FALSE),VLOOKUP(AE9,OFFSET(Pairings!$D$2,($B11-1)*gamesPerRound,0,gamesPerRound,3),3,FALSE))</f>
        <v>#N/A</v>
      </c>
      <c r="AF11" s="33" t="e">
        <f ca="1">IF(ISNA(VLOOKUP(AF9,OFFSET(Pairings!$D$2,($B11-1)*gamesPerRound,0,gamesPerRound,3),3,FALSE)),VLOOKUP(AF9,OFFSET(Pairings!$E$2,($B11-1)*gamesPerRound,0,gamesPerRound,3),3,FALSE),VLOOKUP(AF9,OFFSET(Pairings!$D$2,($B11-1)*gamesPerRound,0,gamesPerRound,3),3,FALSE))</f>
        <v>#N/A</v>
      </c>
      <c r="AG11" s="56" t="e">
        <f ca="1">IF(ISNA(VLOOKUP(AG9,OFFSET(Pairings!$D$2,($B11-1)*gamesPerRound,0,gamesPerRound,3),3,FALSE)),VLOOKUP(AG9,OFFSET(Pairings!$E$2,($B11-1)*gamesPerRound,0,gamesPerRound,3),3,FALSE),VLOOKUP(AG9,OFFSET(Pairings!$D$2,($B11-1)*gamesPerRound,0,gamesPerRound,3),3,FALSE))</f>
        <v>#N/A</v>
      </c>
      <c r="AH11" s="56" t="e">
        <f ca="1">IF(ISNA(VLOOKUP(AH9,OFFSET(Pairings!$D$2,($B11-1)*gamesPerRound,0,gamesPerRound,3),3,FALSE)),VLOOKUP(AH9,OFFSET(Pairings!$E$2,($B11-1)*gamesPerRound,0,gamesPerRound,3),3,FALSE),VLOOKUP(AH9,OFFSET(Pairings!$D$2,($B11-1)*gamesPerRound,0,gamesPerRound,3),3,FALSE))</f>
        <v>#N/A</v>
      </c>
      <c r="AI11" s="56" t="e">
        <f ca="1">IF(ISNA(VLOOKUP(AI9,OFFSET(Pairings!$D$2,($B11-1)*gamesPerRound,0,gamesPerRound,3),3,FALSE)),VLOOKUP(AI9,OFFSET(Pairings!$E$2,($B11-1)*gamesPerRound,0,gamesPerRound,3),3,FALSE),VLOOKUP(AI9,OFFSET(Pairings!$D$2,($B11-1)*gamesPerRound,0,gamesPerRound,3),3,FALSE))</f>
        <v>#N/A</v>
      </c>
      <c r="AJ11" s="56" t="e">
        <f ca="1">IF(ISNA(VLOOKUP(AJ9,OFFSET(Pairings!$D$2,($B11-1)*gamesPerRound,0,gamesPerRound,3),3,FALSE)),VLOOKUP(AJ9,OFFSET(Pairings!$E$2,($B11-1)*gamesPerRound,0,gamesPerRound,3),3,FALSE),VLOOKUP(AJ9,OFFSET(Pairings!$D$2,($B11-1)*gamesPerRound,0,gamesPerRound,3),3,FALSE))</f>
        <v>#N/A</v>
      </c>
      <c r="AK11" s="56" t="e">
        <f ca="1">IF(ISNA(VLOOKUP(AK9,OFFSET(Pairings!$D$2,($B11-1)*gamesPerRound,0,gamesPerRound,3),3,FALSE)),VLOOKUP(AK9,OFFSET(Pairings!$E$2,($B11-1)*gamesPerRound,0,gamesPerRound,3),3,FALSE),VLOOKUP(AK9,OFFSET(Pairings!$D$2,($B11-1)*gamesPerRound,0,gamesPerRound,3),3,FALSE))</f>
        <v>#N/A</v>
      </c>
      <c r="AL11" s="56" t="e">
        <f ca="1">IF(ISNA(VLOOKUP(AL9,OFFSET(Pairings!$D$2,($B11-1)*gamesPerRound,0,gamesPerRound,3),3,FALSE)),VLOOKUP(AL9,OFFSET(Pairings!$E$2,($B11-1)*gamesPerRound,0,gamesPerRound,3),3,FALSE),VLOOKUP(AL9,OFFSET(Pairings!$D$2,($B11-1)*gamesPerRound,0,gamesPerRound,3),3,FALSE))</f>
        <v>#N/A</v>
      </c>
      <c r="AM11" s="56" t="e">
        <f ca="1">IF(ISNA(VLOOKUP(AM9,OFFSET(Pairings!$D$2,($B11-1)*gamesPerRound,0,gamesPerRound,3),3,FALSE)),VLOOKUP(AM9,OFFSET(Pairings!$E$2,($B11-1)*gamesPerRound,0,gamesPerRound,3),3,FALSE),VLOOKUP(AM9,OFFSET(Pairings!$D$2,($B11-1)*gamesPerRound,0,gamesPerRound,3),3,FALSE))</f>
        <v>#N/A</v>
      </c>
      <c r="AN11" s="56" t="e">
        <f ca="1">IF(ISNA(VLOOKUP(AN9,OFFSET(Pairings!$D$2,($B11-1)*gamesPerRound,0,gamesPerRound,3),3,FALSE)),VLOOKUP(AN9,OFFSET(Pairings!$E$2,($B11-1)*gamesPerRound,0,gamesPerRound,3),3,FALSE),VLOOKUP(AN9,OFFSET(Pairings!$D$2,($B11-1)*gamesPerRound,0,gamesPerRound,3),3,FALSE))</f>
        <v>#N/A</v>
      </c>
      <c r="AO11" s="56" t="e">
        <f ca="1">IF(ISNA(VLOOKUP(AO9,OFFSET(Pairings!$D$2,($B11-1)*gamesPerRound,0,gamesPerRound,3),3,FALSE)),VLOOKUP(AO9,OFFSET(Pairings!$E$2,($B11-1)*gamesPerRound,0,gamesPerRound,3),3,FALSE),VLOOKUP(AO9,OFFSET(Pairings!$D$2,($B11-1)*gamesPerRound,0,gamesPerRound,3),3,FALSE))</f>
        <v>#N/A</v>
      </c>
      <c r="AP11" s="49" t="e">
        <f ca="1">SUM(V11:AO11)</f>
        <v>#N/A</v>
      </c>
    </row>
    <row r="12" spans="1:42" x14ac:dyDescent="0.2">
      <c r="B12" s="48">
        <v>3</v>
      </c>
      <c r="C12" s="57" t="str">
        <f t="shared" ca="1" si="11"/>
        <v/>
      </c>
      <c r="D12" s="58" t="str">
        <f t="shared" ca="1" si="11"/>
        <v/>
      </c>
      <c r="E12" s="58" t="str">
        <f t="shared" ca="1" si="11"/>
        <v/>
      </c>
      <c r="F12" s="58" t="str">
        <f t="shared" ca="1" si="11"/>
        <v/>
      </c>
      <c r="G12" s="58" t="str">
        <f t="shared" ca="1" si="11"/>
        <v/>
      </c>
      <c r="H12" s="58" t="str">
        <f t="shared" ca="1" si="11"/>
        <v/>
      </c>
      <c r="I12" s="58" t="str">
        <f t="shared" ca="1" si="11"/>
        <v/>
      </c>
      <c r="J12" s="58" t="str">
        <f t="shared" ca="1" si="11"/>
        <v/>
      </c>
      <c r="K12" s="58" t="str">
        <f t="shared" ca="1" si="11"/>
        <v/>
      </c>
      <c r="L12" s="58" t="str">
        <f t="shared" ca="1" si="11"/>
        <v/>
      </c>
      <c r="M12" s="58" t="str">
        <f t="shared" ca="1" si="11"/>
        <v/>
      </c>
      <c r="N12" s="58" t="str">
        <f t="shared" ca="1" si="11"/>
        <v/>
      </c>
      <c r="O12" s="58" t="str">
        <f t="shared" ca="1" si="12"/>
        <v/>
      </c>
      <c r="P12" s="58" t="str">
        <f t="shared" ca="1" si="12"/>
        <v/>
      </c>
      <c r="Q12" s="58" t="str">
        <f t="shared" ca="1" si="12"/>
        <v/>
      </c>
      <c r="R12" s="58" t="str">
        <f t="shared" ca="1" si="12"/>
        <v/>
      </c>
      <c r="S12" s="69">
        <f ca="1">SUM(C12:R12)</f>
        <v>0</v>
      </c>
      <c r="T12" s="49"/>
      <c r="V12" s="57" t="e">
        <f ca="1">IF(ISNA(VLOOKUP(V9,OFFSET(Pairings!$D$2,($B12-1)*gamesPerRound,0,gamesPerRound,3),3,FALSE)),VLOOKUP(V9,OFFSET(Pairings!$E$2,($B12-1)*gamesPerRound,0,gamesPerRound,3),3,FALSE),VLOOKUP(V9,OFFSET(Pairings!$D$2,($B12-1)*gamesPerRound,0,gamesPerRound,3),3,FALSE))</f>
        <v>#N/A</v>
      </c>
      <c r="W12" s="58" t="e">
        <f ca="1">IF(ISNA(VLOOKUP(W9,OFFSET(Pairings!$D$2,($B12-1)*gamesPerRound,0,gamesPerRound,3),3,FALSE)),VLOOKUP(W9,OFFSET(Pairings!$E$2,($B12-1)*gamesPerRound,0,gamesPerRound,3),3,FALSE),VLOOKUP(W9,OFFSET(Pairings!$D$2,($B12-1)*gamesPerRound,0,gamesPerRound,3),3,FALSE))</f>
        <v>#N/A</v>
      </c>
      <c r="X12" s="58" t="e">
        <f ca="1">IF(ISNA(VLOOKUP(X9,OFFSET(Pairings!$D$2,($B12-1)*gamesPerRound,0,gamesPerRound,3),3,FALSE)),VLOOKUP(X9,OFFSET(Pairings!$E$2,($B12-1)*gamesPerRound,0,gamesPerRound,3),3,FALSE),VLOOKUP(X9,OFFSET(Pairings!$D$2,($B12-1)*gamesPerRound,0,gamesPerRound,3),3,FALSE))</f>
        <v>#N/A</v>
      </c>
      <c r="Y12" s="58" t="e">
        <f ca="1">IF(ISNA(VLOOKUP(Y9,OFFSET(Pairings!$D$2,($B12-1)*gamesPerRound,0,gamesPerRound,3),3,FALSE)),VLOOKUP(Y9,OFFSET(Pairings!$E$2,($B12-1)*gamesPerRound,0,gamesPerRound,3),3,FALSE),VLOOKUP(Y9,OFFSET(Pairings!$D$2,($B12-1)*gamesPerRound,0,gamesPerRound,3),3,FALSE))</f>
        <v>#N/A</v>
      </c>
      <c r="Z12" s="58" t="e">
        <f ca="1">IF(ISNA(VLOOKUP(Z9,OFFSET(Pairings!$D$2,($B12-1)*gamesPerRound,0,gamesPerRound,3),3,FALSE)),VLOOKUP(Z9,OFFSET(Pairings!$E$2,($B12-1)*gamesPerRound,0,gamesPerRound,3),3,FALSE),VLOOKUP(Z9,OFFSET(Pairings!$D$2,($B12-1)*gamesPerRound,0,gamesPerRound,3),3,FALSE))</f>
        <v>#N/A</v>
      </c>
      <c r="AA12" s="58" t="e">
        <f ca="1">IF(ISNA(VLOOKUP(AA9,OFFSET(Pairings!$D$2,($B12-1)*gamesPerRound,0,gamesPerRound,3),3,FALSE)),VLOOKUP(AA9,OFFSET(Pairings!$E$2,($B12-1)*gamesPerRound,0,gamesPerRound,3),3,FALSE),VLOOKUP(AA9,OFFSET(Pairings!$D$2,($B12-1)*gamesPerRound,0,gamesPerRound,3),3,FALSE))</f>
        <v>#N/A</v>
      </c>
      <c r="AB12" s="58" t="e">
        <f ca="1">IF(ISNA(VLOOKUP(AB9,OFFSET(Pairings!$D$2,($B12-1)*gamesPerRound,0,gamesPerRound,3),3,FALSE)),VLOOKUP(AB9,OFFSET(Pairings!$E$2,($B12-1)*gamesPerRound,0,gamesPerRound,3),3,FALSE),VLOOKUP(AB9,OFFSET(Pairings!$D$2,($B12-1)*gamesPerRound,0,gamesPerRound,3),3,FALSE))</f>
        <v>#N/A</v>
      </c>
      <c r="AC12" s="58" t="e">
        <f ca="1">IF(ISNA(VLOOKUP(AC9,OFFSET(Pairings!$D$2,($B12-1)*gamesPerRound,0,gamesPerRound,3),3,FALSE)),VLOOKUP(AC9,OFFSET(Pairings!$E$2,($B12-1)*gamesPerRound,0,gamesPerRound,3),3,FALSE),VLOOKUP(AC9,OFFSET(Pairings!$D$2,($B12-1)*gamesPerRound,0,gamesPerRound,3),3,FALSE))</f>
        <v>#N/A</v>
      </c>
      <c r="AD12" s="58" t="e">
        <f ca="1">IF(ISNA(VLOOKUP(AD9,OFFSET(Pairings!$D$2,($B12-1)*gamesPerRound,0,gamesPerRound,3),3,FALSE)),VLOOKUP(AD9,OFFSET(Pairings!$E$2,($B12-1)*gamesPerRound,0,gamesPerRound,3),3,FALSE),VLOOKUP(AD9,OFFSET(Pairings!$D$2,($B12-1)*gamesPerRound,0,gamesPerRound,3),3,FALSE))</f>
        <v>#N/A</v>
      </c>
      <c r="AE12" s="58" t="e">
        <f ca="1">IF(ISNA(VLOOKUP(AE9,OFFSET(Pairings!$D$2,($B12-1)*gamesPerRound,0,gamesPerRound,3),3,FALSE)),VLOOKUP(AE9,OFFSET(Pairings!$E$2,($B12-1)*gamesPerRound,0,gamesPerRound,3),3,FALSE),VLOOKUP(AE9,OFFSET(Pairings!$D$2,($B12-1)*gamesPerRound,0,gamesPerRound,3),3,FALSE))</f>
        <v>#N/A</v>
      </c>
      <c r="AF12" s="58" t="e">
        <f ca="1">IF(ISNA(VLOOKUP(AF9,OFFSET(Pairings!$D$2,($B12-1)*gamesPerRound,0,gamesPerRound,3),3,FALSE)),VLOOKUP(AF9,OFFSET(Pairings!$E$2,($B12-1)*gamesPerRound,0,gamesPerRound,3),3,FALSE),VLOOKUP(AF9,OFFSET(Pairings!$D$2,($B12-1)*gamesPerRound,0,gamesPerRound,3),3,FALSE))</f>
        <v>#N/A</v>
      </c>
      <c r="AG12" s="59" t="e">
        <f ca="1">IF(ISNA(VLOOKUP(AG9,OFFSET(Pairings!$D$2,($B12-1)*gamesPerRound,0,gamesPerRound,3),3,FALSE)),VLOOKUP(AG9,OFFSET(Pairings!$E$2,($B12-1)*gamesPerRound,0,gamesPerRound,3),3,FALSE),VLOOKUP(AG9,OFFSET(Pairings!$D$2,($B12-1)*gamesPerRound,0,gamesPerRound,3),3,FALSE))</f>
        <v>#N/A</v>
      </c>
      <c r="AH12" s="59" t="e">
        <f ca="1">IF(ISNA(VLOOKUP(AH9,OFFSET(Pairings!$D$2,($B12-1)*gamesPerRound,0,gamesPerRound,3),3,FALSE)),VLOOKUP(AH9,OFFSET(Pairings!$E$2,($B12-1)*gamesPerRound,0,gamesPerRound,3),3,FALSE),VLOOKUP(AH9,OFFSET(Pairings!$D$2,($B12-1)*gamesPerRound,0,gamesPerRound,3),3,FALSE))</f>
        <v>#N/A</v>
      </c>
      <c r="AI12" s="59" t="e">
        <f ca="1">IF(ISNA(VLOOKUP(AI9,OFFSET(Pairings!$D$2,($B12-1)*gamesPerRound,0,gamesPerRound,3),3,FALSE)),VLOOKUP(AI9,OFFSET(Pairings!$E$2,($B12-1)*gamesPerRound,0,gamesPerRound,3),3,FALSE),VLOOKUP(AI9,OFFSET(Pairings!$D$2,($B12-1)*gamesPerRound,0,gamesPerRound,3),3,FALSE))</f>
        <v>#N/A</v>
      </c>
      <c r="AJ12" s="59" t="e">
        <f ca="1">IF(ISNA(VLOOKUP(AJ9,OFFSET(Pairings!$D$2,($B12-1)*gamesPerRound,0,gamesPerRound,3),3,FALSE)),VLOOKUP(AJ9,OFFSET(Pairings!$E$2,($B12-1)*gamesPerRound,0,gamesPerRound,3),3,FALSE),VLOOKUP(AJ9,OFFSET(Pairings!$D$2,($B12-1)*gamesPerRound,0,gamesPerRound,3),3,FALSE))</f>
        <v>#N/A</v>
      </c>
      <c r="AK12" s="59" t="e">
        <f ca="1">IF(ISNA(VLOOKUP(AK9,OFFSET(Pairings!$D$2,($B12-1)*gamesPerRound,0,gamesPerRound,3),3,FALSE)),VLOOKUP(AK9,OFFSET(Pairings!$E$2,($B12-1)*gamesPerRound,0,gamesPerRound,3),3,FALSE),VLOOKUP(AK9,OFFSET(Pairings!$D$2,($B12-1)*gamesPerRound,0,gamesPerRound,3),3,FALSE))</f>
        <v>#N/A</v>
      </c>
      <c r="AL12" s="59" t="e">
        <f ca="1">IF(ISNA(VLOOKUP(AL9,OFFSET(Pairings!$D$2,($B12-1)*gamesPerRound,0,gamesPerRound,3),3,FALSE)),VLOOKUP(AL9,OFFSET(Pairings!$E$2,($B12-1)*gamesPerRound,0,gamesPerRound,3),3,FALSE),VLOOKUP(AL9,OFFSET(Pairings!$D$2,($B12-1)*gamesPerRound,0,gamesPerRound,3),3,FALSE))</f>
        <v>#N/A</v>
      </c>
      <c r="AM12" s="59" t="e">
        <f ca="1">IF(ISNA(VLOOKUP(AM9,OFFSET(Pairings!$D$2,($B12-1)*gamesPerRound,0,gamesPerRound,3),3,FALSE)),VLOOKUP(AM9,OFFSET(Pairings!$E$2,($B12-1)*gamesPerRound,0,gamesPerRound,3),3,FALSE),VLOOKUP(AM9,OFFSET(Pairings!$D$2,($B12-1)*gamesPerRound,0,gamesPerRound,3),3,FALSE))</f>
        <v>#N/A</v>
      </c>
      <c r="AN12" s="59" t="e">
        <f ca="1">IF(ISNA(VLOOKUP(AN9,OFFSET(Pairings!$D$2,($B12-1)*gamesPerRound,0,gamesPerRound,3),3,FALSE)),VLOOKUP(AN9,OFFSET(Pairings!$E$2,($B12-1)*gamesPerRound,0,gamesPerRound,3),3,FALSE),VLOOKUP(AN9,OFFSET(Pairings!$D$2,($B12-1)*gamesPerRound,0,gamesPerRound,3),3,FALSE))</f>
        <v>#N/A</v>
      </c>
      <c r="AO12" s="59" t="e">
        <f ca="1">IF(ISNA(VLOOKUP(AO9,OFFSET(Pairings!$D$2,($B12-1)*gamesPerRound,0,gamesPerRound,3),3,FALSE)),VLOOKUP(AO9,OFFSET(Pairings!$E$2,($B12-1)*gamesPerRound,0,gamesPerRound,3),3,FALSE),VLOOKUP(AO9,OFFSET(Pairings!$D$2,($B12-1)*gamesPerRound,0,gamesPerRound,3),3,FALSE))</f>
        <v>#N/A</v>
      </c>
      <c r="AP12" s="49" t="e">
        <f ca="1">SUM(V12:AO12)</f>
        <v>#N/A</v>
      </c>
    </row>
    <row r="13" spans="1:42" ht="15.75" thickBot="1" x14ac:dyDescent="0.25">
      <c r="B13" s="18" t="s">
        <v>110</v>
      </c>
      <c r="C13" s="61">
        <f t="shared" ref="C13:N13" ca="1" si="13">SUM(C10:C12)</f>
        <v>0</v>
      </c>
      <c r="D13" s="51">
        <f t="shared" ca="1" si="13"/>
        <v>0</v>
      </c>
      <c r="E13" s="51">
        <f t="shared" ca="1" si="13"/>
        <v>0</v>
      </c>
      <c r="F13" s="51">
        <f t="shared" ca="1" si="13"/>
        <v>0</v>
      </c>
      <c r="G13" s="51">
        <f t="shared" ca="1" si="13"/>
        <v>0</v>
      </c>
      <c r="H13" s="51">
        <f t="shared" ca="1" si="13"/>
        <v>0</v>
      </c>
      <c r="I13" s="51">
        <f t="shared" ca="1" si="13"/>
        <v>0</v>
      </c>
      <c r="J13" s="51">
        <f t="shared" ca="1" si="13"/>
        <v>0</v>
      </c>
      <c r="K13" s="51">
        <f t="shared" ca="1" si="13"/>
        <v>0</v>
      </c>
      <c r="L13" s="51">
        <f t="shared" ca="1" si="13"/>
        <v>0</v>
      </c>
      <c r="M13" s="51">
        <f t="shared" ca="1" si="13"/>
        <v>0</v>
      </c>
      <c r="N13" s="51">
        <f t="shared" ca="1" si="13"/>
        <v>0</v>
      </c>
      <c r="O13" s="51">
        <f t="shared" ref="O13:S13" ca="1" si="14">SUM(O10:O12)</f>
        <v>0</v>
      </c>
      <c r="P13" s="51">
        <f t="shared" ca="1" si="14"/>
        <v>0</v>
      </c>
      <c r="Q13" s="51">
        <f t="shared" ca="1" si="14"/>
        <v>0</v>
      </c>
      <c r="R13" s="51">
        <f t="shared" ca="1" si="14"/>
        <v>0</v>
      </c>
      <c r="S13" s="70">
        <f t="shared" ca="1" si="14"/>
        <v>0</v>
      </c>
      <c r="T13" s="65">
        <f ca="1">VLOOKUP(A9,OFFSET(Teams!$B$1,1,0,teams,4),4,FALSE)</f>
        <v>1</v>
      </c>
      <c r="V13" s="61" t="e">
        <f t="shared" ref="V13:AP13" ca="1" si="15">SUM(V10:V12)</f>
        <v>#N/A</v>
      </c>
      <c r="W13" s="51" t="e">
        <f t="shared" ca="1" si="15"/>
        <v>#N/A</v>
      </c>
      <c r="X13" s="51" t="e">
        <f t="shared" ca="1" si="15"/>
        <v>#N/A</v>
      </c>
      <c r="Y13" s="51" t="e">
        <f t="shared" ca="1" si="15"/>
        <v>#N/A</v>
      </c>
      <c r="Z13" s="51" t="e">
        <f t="shared" ca="1" si="15"/>
        <v>#N/A</v>
      </c>
      <c r="AA13" s="51" t="e">
        <f t="shared" ca="1" si="15"/>
        <v>#N/A</v>
      </c>
      <c r="AB13" s="51" t="e">
        <f t="shared" ca="1" si="15"/>
        <v>#N/A</v>
      </c>
      <c r="AC13" s="51" t="e">
        <f t="shared" ca="1" si="15"/>
        <v>#N/A</v>
      </c>
      <c r="AD13" s="51" t="e">
        <f t="shared" ca="1" si="15"/>
        <v>#N/A</v>
      </c>
      <c r="AE13" s="51" t="e">
        <f t="shared" ca="1" si="15"/>
        <v>#N/A</v>
      </c>
      <c r="AF13" s="51" t="e">
        <f t="shared" ca="1" si="15"/>
        <v>#N/A</v>
      </c>
      <c r="AG13" s="51" t="e">
        <f t="shared" ca="1" si="15"/>
        <v>#N/A</v>
      </c>
      <c r="AH13" s="51" t="e">
        <f t="shared" ref="AH13:AO13" ca="1" si="16">SUM(AH10:AH12)</f>
        <v>#N/A</v>
      </c>
      <c r="AI13" s="51" t="e">
        <f t="shared" ca="1" si="16"/>
        <v>#N/A</v>
      </c>
      <c r="AJ13" s="51" t="e">
        <f t="shared" ca="1" si="16"/>
        <v>#N/A</v>
      </c>
      <c r="AK13" s="51" t="e">
        <f t="shared" ca="1" si="16"/>
        <v>#N/A</v>
      </c>
      <c r="AL13" s="51" t="e">
        <f t="shared" ca="1" si="16"/>
        <v>#N/A</v>
      </c>
      <c r="AM13" s="51" t="e">
        <f t="shared" ca="1" si="16"/>
        <v>#N/A</v>
      </c>
      <c r="AN13" s="51" t="e">
        <f t="shared" ca="1" si="16"/>
        <v>#N/A</v>
      </c>
      <c r="AO13" s="51" t="e">
        <f t="shared" ca="1" si="16"/>
        <v>#N/A</v>
      </c>
      <c r="AP13" s="37" t="e">
        <f t="shared" ca="1" si="15"/>
        <v>#N/A</v>
      </c>
    </row>
    <row r="14" spans="1:42" ht="15.75" thickBot="1" x14ac:dyDescent="0.25">
      <c r="T14" s="62"/>
    </row>
    <row r="15" spans="1:42" x14ac:dyDescent="0.2">
      <c r="A15" s="12" t="s">
        <v>6</v>
      </c>
      <c r="B15" s="38">
        <f>VLOOKUP(A15,TeamLookup,2,FALSE)</f>
        <v>0</v>
      </c>
      <c r="C15" s="60" t="str">
        <f>$A15&amp;"."&amp;TEXT(C$1,"00")</f>
        <v>C.01</v>
      </c>
      <c r="D15" s="50" t="str">
        <f t="shared" ref="D15:R15" si="17">$A15&amp;"."&amp;TEXT(D$1,"00")</f>
        <v>C.02</v>
      </c>
      <c r="E15" s="50" t="str">
        <f t="shared" si="17"/>
        <v>C.03</v>
      </c>
      <c r="F15" s="50" t="str">
        <f t="shared" si="17"/>
        <v>C.04</v>
      </c>
      <c r="G15" s="50" t="str">
        <f t="shared" si="17"/>
        <v>C.05</v>
      </c>
      <c r="H15" s="50" t="str">
        <f t="shared" si="17"/>
        <v>C.06</v>
      </c>
      <c r="I15" s="50" t="str">
        <f t="shared" si="17"/>
        <v>C.07</v>
      </c>
      <c r="J15" s="50" t="str">
        <f t="shared" si="17"/>
        <v>C.08</v>
      </c>
      <c r="K15" s="50" t="str">
        <f t="shared" si="17"/>
        <v>C.09</v>
      </c>
      <c r="L15" s="50" t="str">
        <f t="shared" si="17"/>
        <v>C.10</v>
      </c>
      <c r="M15" s="50" t="str">
        <f t="shared" si="17"/>
        <v>C.11</v>
      </c>
      <c r="N15" s="50" t="str">
        <f t="shared" si="17"/>
        <v>C.12</v>
      </c>
      <c r="O15" s="50" t="str">
        <f t="shared" si="17"/>
        <v>C.13</v>
      </c>
      <c r="P15" s="50" t="str">
        <f t="shared" si="17"/>
        <v>C.14</v>
      </c>
      <c r="Q15" s="50" t="str">
        <f t="shared" si="17"/>
        <v>C.15</v>
      </c>
      <c r="R15" s="50" t="str">
        <f t="shared" si="17"/>
        <v>C.16</v>
      </c>
      <c r="S15" s="67" t="s">
        <v>110</v>
      </c>
      <c r="T15" s="66" t="s">
        <v>137</v>
      </c>
      <c r="U15" s="12"/>
      <c r="V15" s="60" t="str">
        <f>$A15&amp;"."&amp;TEXT(V$1,"00")</f>
        <v>C.01</v>
      </c>
      <c r="W15" s="50" t="str">
        <f t="shared" ref="W15:AO15" si="18">$A15&amp;"."&amp;TEXT(W$1,"00")</f>
        <v>C.02</v>
      </c>
      <c r="X15" s="50" t="str">
        <f t="shared" si="18"/>
        <v>C.03</v>
      </c>
      <c r="Y15" s="50" t="str">
        <f t="shared" si="18"/>
        <v>C.04</v>
      </c>
      <c r="Z15" s="50" t="str">
        <f t="shared" si="18"/>
        <v>C.05</v>
      </c>
      <c r="AA15" s="50" t="str">
        <f t="shared" si="18"/>
        <v>C.06</v>
      </c>
      <c r="AB15" s="50" t="str">
        <f t="shared" si="18"/>
        <v>C.07</v>
      </c>
      <c r="AC15" s="50" t="str">
        <f t="shared" si="18"/>
        <v>C.08</v>
      </c>
      <c r="AD15" s="50" t="str">
        <f t="shared" si="18"/>
        <v>C.09</v>
      </c>
      <c r="AE15" s="50" t="str">
        <f t="shared" si="18"/>
        <v>C.10</v>
      </c>
      <c r="AF15" s="50" t="str">
        <f t="shared" si="18"/>
        <v>C.11</v>
      </c>
      <c r="AG15" s="50" t="str">
        <f t="shared" si="18"/>
        <v>C.12</v>
      </c>
      <c r="AH15" s="50" t="str">
        <f t="shared" si="18"/>
        <v>C.13</v>
      </c>
      <c r="AI15" s="50" t="str">
        <f t="shared" si="18"/>
        <v>C.14</v>
      </c>
      <c r="AJ15" s="50" t="str">
        <f t="shared" si="18"/>
        <v>C.15</v>
      </c>
      <c r="AK15" s="50" t="str">
        <f t="shared" si="18"/>
        <v>C.16</v>
      </c>
      <c r="AL15" s="50" t="str">
        <f t="shared" si="18"/>
        <v>C.17</v>
      </c>
      <c r="AM15" s="50" t="str">
        <f t="shared" si="18"/>
        <v>C.18</v>
      </c>
      <c r="AN15" s="50" t="str">
        <f t="shared" si="18"/>
        <v>C.19</v>
      </c>
      <c r="AO15" s="50" t="str">
        <f t="shared" si="18"/>
        <v>C.20</v>
      </c>
      <c r="AP15" s="36" t="s">
        <v>110</v>
      </c>
    </row>
    <row r="16" spans="1:42" x14ac:dyDescent="0.2">
      <c r="B16" s="48">
        <v>1</v>
      </c>
      <c r="C16" s="52" t="str">
        <f t="shared" ref="C16:N18" ca="1" si="19">IF(ISNA(V16),"",V16)</f>
        <v/>
      </c>
      <c r="D16" s="53" t="str">
        <f t="shared" ca="1" si="19"/>
        <v/>
      </c>
      <c r="E16" s="53" t="str">
        <f t="shared" ca="1" si="19"/>
        <v/>
      </c>
      <c r="F16" s="53" t="str">
        <f t="shared" ca="1" si="19"/>
        <v/>
      </c>
      <c r="G16" s="53" t="str">
        <f t="shared" ca="1" si="19"/>
        <v/>
      </c>
      <c r="H16" s="53" t="str">
        <f t="shared" ca="1" si="19"/>
        <v/>
      </c>
      <c r="I16" s="53" t="str">
        <f t="shared" ca="1" si="19"/>
        <v/>
      </c>
      <c r="J16" s="53" t="str">
        <f t="shared" ca="1" si="19"/>
        <v/>
      </c>
      <c r="K16" s="53" t="str">
        <f t="shared" ca="1" si="19"/>
        <v/>
      </c>
      <c r="L16" s="53" t="str">
        <f t="shared" ca="1" si="19"/>
        <v/>
      </c>
      <c r="M16" s="53" t="str">
        <f t="shared" ca="1" si="19"/>
        <v/>
      </c>
      <c r="N16" s="53" t="str">
        <f t="shared" ca="1" si="19"/>
        <v/>
      </c>
      <c r="O16" s="53" t="str">
        <f t="shared" ref="O16:R18" ca="1" si="20">IF(ISNA(AH16),"",AH16)</f>
        <v/>
      </c>
      <c r="P16" s="53" t="str">
        <f t="shared" ca="1" si="20"/>
        <v/>
      </c>
      <c r="Q16" s="53" t="str">
        <f t="shared" ca="1" si="20"/>
        <v/>
      </c>
      <c r="R16" s="53" t="str">
        <f t="shared" ca="1" si="20"/>
        <v/>
      </c>
      <c r="S16" s="68">
        <f ca="1">SUM(C16:R16)</f>
        <v>0</v>
      </c>
      <c r="T16" s="49"/>
      <c r="V16" s="53" t="e">
        <f ca="1">IF(ISNA(VLOOKUP(V15,OFFSET(Pairings!$D$2,($B16-1)*gamesPerRound,0,gamesPerRound,3),3,FALSE)),VLOOKUP(V15,OFFSET(Pairings!$E$2,($B16-1)*gamesPerRound,0,gamesPerRound,3),3,FALSE),VLOOKUP(V15,OFFSET(Pairings!$D$2,($B16-1)*gamesPerRound,0,gamesPerRound,3),3,FALSE))</f>
        <v>#N/A</v>
      </c>
      <c r="W16" s="53" t="e">
        <f ca="1">IF(ISNA(VLOOKUP(W15,OFFSET(Pairings!$D$2,($B16-1)*gamesPerRound,0,gamesPerRound,3),3,FALSE)),VLOOKUP(W15,OFFSET(Pairings!$E$2,($B16-1)*gamesPerRound,0,gamesPerRound,3),3,FALSE),VLOOKUP(W15,OFFSET(Pairings!$D$2,($B16-1)*gamesPerRound,0,gamesPerRound,3),3,FALSE))</f>
        <v>#N/A</v>
      </c>
      <c r="X16" s="53" t="e">
        <f ca="1">IF(ISNA(VLOOKUP(X15,OFFSET(Pairings!$D$2,($B16-1)*gamesPerRound,0,gamesPerRound,3),3,FALSE)),VLOOKUP(X15,OFFSET(Pairings!$E$2,($B16-1)*gamesPerRound,0,gamesPerRound,3),3,FALSE),VLOOKUP(X15,OFFSET(Pairings!$D$2,($B16-1)*gamesPerRound,0,gamesPerRound,3),3,FALSE))</f>
        <v>#N/A</v>
      </c>
      <c r="Y16" s="53" t="e">
        <f ca="1">IF(ISNA(VLOOKUP(Y15,OFFSET(Pairings!$D$2,($B16-1)*gamesPerRound,0,gamesPerRound,3),3,FALSE)),VLOOKUP(Y15,OFFSET(Pairings!$E$2,($B16-1)*gamesPerRound,0,gamesPerRound,3),3,FALSE),VLOOKUP(Y15,OFFSET(Pairings!$D$2,($B16-1)*gamesPerRound,0,gamesPerRound,3),3,FALSE))</f>
        <v>#N/A</v>
      </c>
      <c r="Z16" s="53" t="e">
        <f ca="1">IF(ISNA(VLOOKUP(Z15,OFFSET(Pairings!$D$2,($B16-1)*gamesPerRound,0,gamesPerRound,3),3,FALSE)),VLOOKUP(Z15,OFFSET(Pairings!$E$2,($B16-1)*gamesPerRound,0,gamesPerRound,3),3,FALSE),VLOOKUP(Z15,OFFSET(Pairings!$D$2,($B16-1)*gamesPerRound,0,gamesPerRound,3),3,FALSE))</f>
        <v>#N/A</v>
      </c>
      <c r="AA16" s="53" t="e">
        <f ca="1">IF(ISNA(VLOOKUP(AA15,OFFSET(Pairings!$D$2,($B16-1)*gamesPerRound,0,gamesPerRound,3),3,FALSE)),VLOOKUP(AA15,OFFSET(Pairings!$E$2,($B16-1)*gamesPerRound,0,gamesPerRound,3),3,FALSE),VLOOKUP(AA15,OFFSET(Pairings!$D$2,($B16-1)*gamesPerRound,0,gamesPerRound,3),3,FALSE))</f>
        <v>#N/A</v>
      </c>
      <c r="AB16" s="53" t="e">
        <f ca="1">IF(ISNA(VLOOKUP(AB15,OFFSET(Pairings!$D$2,($B16-1)*gamesPerRound,0,gamesPerRound,3),3,FALSE)),VLOOKUP(AB15,OFFSET(Pairings!$E$2,($B16-1)*gamesPerRound,0,gamesPerRound,3),3,FALSE),VLOOKUP(AB15,OFFSET(Pairings!$D$2,($B16-1)*gamesPerRound,0,gamesPerRound,3),3,FALSE))</f>
        <v>#N/A</v>
      </c>
      <c r="AC16" s="53" t="e">
        <f ca="1">IF(ISNA(VLOOKUP(AC15,OFFSET(Pairings!$D$2,($B16-1)*gamesPerRound,0,gamesPerRound,3),3,FALSE)),VLOOKUP(AC15,OFFSET(Pairings!$E$2,($B16-1)*gamesPerRound,0,gamesPerRound,3),3,FALSE),VLOOKUP(AC15,OFFSET(Pairings!$D$2,($B16-1)*gamesPerRound,0,gamesPerRound,3),3,FALSE))</f>
        <v>#N/A</v>
      </c>
      <c r="AD16" s="53" t="e">
        <f ca="1">IF(ISNA(VLOOKUP(AD15,OFFSET(Pairings!$D$2,($B16-1)*gamesPerRound,0,gamesPerRound,3),3,FALSE)),VLOOKUP(AD15,OFFSET(Pairings!$E$2,($B16-1)*gamesPerRound,0,gamesPerRound,3),3,FALSE),VLOOKUP(AD15,OFFSET(Pairings!$D$2,($B16-1)*gamesPerRound,0,gamesPerRound,3),3,FALSE))</f>
        <v>#N/A</v>
      </c>
      <c r="AE16" s="53" t="e">
        <f ca="1">IF(ISNA(VLOOKUP(AE15,OFFSET(Pairings!$D$2,($B16-1)*gamesPerRound,0,gamesPerRound,3),3,FALSE)),VLOOKUP(AE15,OFFSET(Pairings!$E$2,($B16-1)*gamesPerRound,0,gamesPerRound,3),3,FALSE),VLOOKUP(AE15,OFFSET(Pairings!$D$2,($B16-1)*gamesPerRound,0,gamesPerRound,3),3,FALSE))</f>
        <v>#N/A</v>
      </c>
      <c r="AF16" s="53" t="e">
        <f ca="1">IF(ISNA(VLOOKUP(AF15,OFFSET(Pairings!$D$2,($B16-1)*gamesPerRound,0,gamesPerRound,3),3,FALSE)),VLOOKUP(AF15,OFFSET(Pairings!$E$2,($B16-1)*gamesPerRound,0,gamesPerRound,3),3,FALSE),VLOOKUP(AF15,OFFSET(Pairings!$D$2,($B16-1)*gamesPerRound,0,gamesPerRound,3),3,FALSE))</f>
        <v>#N/A</v>
      </c>
      <c r="AG16" s="54" t="e">
        <f ca="1">IF(ISNA(VLOOKUP(AG15,OFFSET(Pairings!$D$2,($B16-1)*gamesPerRound,0,gamesPerRound,3),3,FALSE)),VLOOKUP(AG15,OFFSET(Pairings!$E$2,($B16-1)*gamesPerRound,0,gamesPerRound,3),3,FALSE),VLOOKUP(AG15,OFFSET(Pairings!$D$2,($B16-1)*gamesPerRound,0,gamesPerRound,3),3,FALSE))</f>
        <v>#N/A</v>
      </c>
      <c r="AH16" s="54" t="e">
        <f ca="1">IF(ISNA(VLOOKUP(AH15,OFFSET(Pairings!$D$2,($B16-1)*gamesPerRound,0,gamesPerRound,3),3,FALSE)),VLOOKUP(AH15,OFFSET(Pairings!$E$2,($B16-1)*gamesPerRound,0,gamesPerRound,3),3,FALSE),VLOOKUP(AH15,OFFSET(Pairings!$D$2,($B16-1)*gamesPerRound,0,gamesPerRound,3),3,FALSE))</f>
        <v>#N/A</v>
      </c>
      <c r="AI16" s="54" t="e">
        <f ca="1">IF(ISNA(VLOOKUP(AI15,OFFSET(Pairings!$D$2,($B16-1)*gamesPerRound,0,gamesPerRound,3),3,FALSE)),VLOOKUP(AI15,OFFSET(Pairings!$E$2,($B16-1)*gamesPerRound,0,gamesPerRound,3),3,FALSE),VLOOKUP(AI15,OFFSET(Pairings!$D$2,($B16-1)*gamesPerRound,0,gamesPerRound,3),3,FALSE))</f>
        <v>#N/A</v>
      </c>
      <c r="AJ16" s="54" t="e">
        <f ca="1">IF(ISNA(VLOOKUP(AJ15,OFFSET(Pairings!$D$2,($B16-1)*gamesPerRound,0,gamesPerRound,3),3,FALSE)),VLOOKUP(AJ15,OFFSET(Pairings!$E$2,($B16-1)*gamesPerRound,0,gamesPerRound,3),3,FALSE),VLOOKUP(AJ15,OFFSET(Pairings!$D$2,($B16-1)*gamesPerRound,0,gamesPerRound,3),3,FALSE))</f>
        <v>#N/A</v>
      </c>
      <c r="AK16" s="54" t="e">
        <f ca="1">IF(ISNA(VLOOKUP(AK15,OFFSET(Pairings!$D$2,($B16-1)*gamesPerRound,0,gamesPerRound,3),3,FALSE)),VLOOKUP(AK15,OFFSET(Pairings!$E$2,($B16-1)*gamesPerRound,0,gamesPerRound,3),3,FALSE),VLOOKUP(AK15,OFFSET(Pairings!$D$2,($B16-1)*gamesPerRound,0,gamesPerRound,3),3,FALSE))</f>
        <v>#N/A</v>
      </c>
      <c r="AL16" s="54" t="e">
        <f ca="1">IF(ISNA(VLOOKUP(AL15,OFFSET(Pairings!$D$2,($B16-1)*gamesPerRound,0,gamesPerRound,3),3,FALSE)),VLOOKUP(AL15,OFFSET(Pairings!$E$2,($B16-1)*gamesPerRound,0,gamesPerRound,3),3,FALSE),VLOOKUP(AL15,OFFSET(Pairings!$D$2,($B16-1)*gamesPerRound,0,gamesPerRound,3),3,FALSE))</f>
        <v>#N/A</v>
      </c>
      <c r="AM16" s="54" t="e">
        <f ca="1">IF(ISNA(VLOOKUP(AM15,OFFSET(Pairings!$D$2,($B16-1)*gamesPerRound,0,gamesPerRound,3),3,FALSE)),VLOOKUP(AM15,OFFSET(Pairings!$E$2,($B16-1)*gamesPerRound,0,gamesPerRound,3),3,FALSE),VLOOKUP(AM15,OFFSET(Pairings!$D$2,($B16-1)*gamesPerRound,0,gamesPerRound,3),3,FALSE))</f>
        <v>#N/A</v>
      </c>
      <c r="AN16" s="54" t="e">
        <f ca="1">IF(ISNA(VLOOKUP(AN15,OFFSET(Pairings!$D$2,($B16-1)*gamesPerRound,0,gamesPerRound,3),3,FALSE)),VLOOKUP(AN15,OFFSET(Pairings!$E$2,($B16-1)*gamesPerRound,0,gamesPerRound,3),3,FALSE),VLOOKUP(AN15,OFFSET(Pairings!$D$2,($B16-1)*gamesPerRound,0,gamesPerRound,3),3,FALSE))</f>
        <v>#N/A</v>
      </c>
      <c r="AO16" s="54" t="e">
        <f ca="1">IF(ISNA(VLOOKUP(AO15,OFFSET(Pairings!$D$2,($B16-1)*gamesPerRound,0,gamesPerRound,3),3,FALSE)),VLOOKUP(AO15,OFFSET(Pairings!$E$2,($B16-1)*gamesPerRound,0,gamesPerRound,3),3,FALSE),VLOOKUP(AO15,OFFSET(Pairings!$D$2,($B16-1)*gamesPerRound,0,gamesPerRound,3),3,FALSE))</f>
        <v>#N/A</v>
      </c>
      <c r="AP16" s="49" t="e">
        <f ca="1">SUM(V16:AO16)</f>
        <v>#N/A</v>
      </c>
    </row>
    <row r="17" spans="1:42" x14ac:dyDescent="0.2">
      <c r="B17" s="48">
        <v>2</v>
      </c>
      <c r="C17" s="55" t="str">
        <f t="shared" ca="1" si="19"/>
        <v/>
      </c>
      <c r="D17" s="33" t="str">
        <f t="shared" ca="1" si="19"/>
        <v/>
      </c>
      <c r="E17" s="33" t="str">
        <f t="shared" ca="1" si="19"/>
        <v/>
      </c>
      <c r="F17" s="33" t="str">
        <f t="shared" ca="1" si="19"/>
        <v/>
      </c>
      <c r="G17" s="33" t="str">
        <f t="shared" ca="1" si="19"/>
        <v/>
      </c>
      <c r="H17" s="33" t="str">
        <f t="shared" ca="1" si="19"/>
        <v/>
      </c>
      <c r="I17" s="33" t="str">
        <f t="shared" ca="1" si="19"/>
        <v/>
      </c>
      <c r="J17" s="33" t="str">
        <f t="shared" ca="1" si="19"/>
        <v/>
      </c>
      <c r="K17" s="33" t="str">
        <f t="shared" ca="1" si="19"/>
        <v/>
      </c>
      <c r="L17" s="33" t="str">
        <f t="shared" ca="1" si="19"/>
        <v/>
      </c>
      <c r="M17" s="33" t="str">
        <f t="shared" ca="1" si="19"/>
        <v/>
      </c>
      <c r="N17" s="33" t="str">
        <f t="shared" ca="1" si="19"/>
        <v/>
      </c>
      <c r="O17" s="33" t="str">
        <f t="shared" ca="1" si="20"/>
        <v/>
      </c>
      <c r="P17" s="33" t="str">
        <f t="shared" ca="1" si="20"/>
        <v/>
      </c>
      <c r="Q17" s="33" t="str">
        <f t="shared" ca="1" si="20"/>
        <v/>
      </c>
      <c r="R17" s="33" t="str">
        <f t="shared" ca="1" si="20"/>
        <v/>
      </c>
      <c r="S17" s="69">
        <f ca="1">SUM(C17:R17)</f>
        <v>0</v>
      </c>
      <c r="T17" s="49"/>
      <c r="V17" s="55" t="e">
        <f ca="1">IF(ISNA(VLOOKUP(V15,OFFSET(Pairings!$D$2,($B17-1)*gamesPerRound,0,gamesPerRound,3),3,FALSE)),VLOOKUP(V15,OFFSET(Pairings!$E$2,($B17-1)*gamesPerRound,0,gamesPerRound,3),3,FALSE),VLOOKUP(V15,OFFSET(Pairings!$D$2,($B17-1)*gamesPerRound,0,gamesPerRound,3),3,FALSE))</f>
        <v>#N/A</v>
      </c>
      <c r="W17" s="33" t="e">
        <f ca="1">IF(ISNA(VLOOKUP(W15,OFFSET(Pairings!$D$2,($B17-1)*gamesPerRound,0,gamesPerRound,3),3,FALSE)),VLOOKUP(W15,OFFSET(Pairings!$E$2,($B17-1)*gamesPerRound,0,gamesPerRound,3),3,FALSE),VLOOKUP(W15,OFFSET(Pairings!$D$2,($B17-1)*gamesPerRound,0,gamesPerRound,3),3,FALSE))</f>
        <v>#N/A</v>
      </c>
      <c r="X17" s="33" t="e">
        <f ca="1">IF(ISNA(VLOOKUP(X15,OFFSET(Pairings!$D$2,($B17-1)*gamesPerRound,0,gamesPerRound,3),3,FALSE)),VLOOKUP(X15,OFFSET(Pairings!$E$2,($B17-1)*gamesPerRound,0,gamesPerRound,3),3,FALSE),VLOOKUP(X15,OFFSET(Pairings!$D$2,($B17-1)*gamesPerRound,0,gamesPerRound,3),3,FALSE))</f>
        <v>#N/A</v>
      </c>
      <c r="Y17" s="33" t="e">
        <f ca="1">IF(ISNA(VLOOKUP(Y15,OFFSET(Pairings!$D$2,($B17-1)*gamesPerRound,0,gamesPerRound,3),3,FALSE)),VLOOKUP(Y15,OFFSET(Pairings!$E$2,($B17-1)*gamesPerRound,0,gamesPerRound,3),3,FALSE),VLOOKUP(Y15,OFFSET(Pairings!$D$2,($B17-1)*gamesPerRound,0,gamesPerRound,3),3,FALSE))</f>
        <v>#N/A</v>
      </c>
      <c r="Z17" s="33" t="e">
        <f ca="1">IF(ISNA(VLOOKUP(Z15,OFFSET(Pairings!$D$2,($B17-1)*gamesPerRound,0,gamesPerRound,3),3,FALSE)),VLOOKUP(Z15,OFFSET(Pairings!$E$2,($B17-1)*gamesPerRound,0,gamesPerRound,3),3,FALSE),VLOOKUP(Z15,OFFSET(Pairings!$D$2,($B17-1)*gamesPerRound,0,gamesPerRound,3),3,FALSE))</f>
        <v>#N/A</v>
      </c>
      <c r="AA17" s="33" t="e">
        <f ca="1">IF(ISNA(VLOOKUP(AA15,OFFSET(Pairings!$D$2,($B17-1)*gamesPerRound,0,gamesPerRound,3),3,FALSE)),VLOOKUP(AA15,OFFSET(Pairings!$E$2,($B17-1)*gamesPerRound,0,gamesPerRound,3),3,FALSE),VLOOKUP(AA15,OFFSET(Pairings!$D$2,($B17-1)*gamesPerRound,0,gamesPerRound,3),3,FALSE))</f>
        <v>#N/A</v>
      </c>
      <c r="AB17" s="33" t="e">
        <f ca="1">IF(ISNA(VLOOKUP(AB15,OFFSET(Pairings!$D$2,($B17-1)*gamesPerRound,0,gamesPerRound,3),3,FALSE)),VLOOKUP(AB15,OFFSET(Pairings!$E$2,($B17-1)*gamesPerRound,0,gamesPerRound,3),3,FALSE),VLOOKUP(AB15,OFFSET(Pairings!$D$2,($B17-1)*gamesPerRound,0,gamesPerRound,3),3,FALSE))</f>
        <v>#N/A</v>
      </c>
      <c r="AC17" s="33" t="e">
        <f ca="1">IF(ISNA(VLOOKUP(AC15,OFFSET(Pairings!$D$2,($B17-1)*gamesPerRound,0,gamesPerRound,3),3,FALSE)),VLOOKUP(AC15,OFFSET(Pairings!$E$2,($B17-1)*gamesPerRound,0,gamesPerRound,3),3,FALSE),VLOOKUP(AC15,OFFSET(Pairings!$D$2,($B17-1)*gamesPerRound,0,gamesPerRound,3),3,FALSE))</f>
        <v>#N/A</v>
      </c>
      <c r="AD17" s="33" t="e">
        <f ca="1">IF(ISNA(VLOOKUP(AD15,OFFSET(Pairings!$D$2,($B17-1)*gamesPerRound,0,gamesPerRound,3),3,FALSE)),VLOOKUP(AD15,OFFSET(Pairings!$E$2,($B17-1)*gamesPerRound,0,gamesPerRound,3),3,FALSE),VLOOKUP(AD15,OFFSET(Pairings!$D$2,($B17-1)*gamesPerRound,0,gamesPerRound,3),3,FALSE))</f>
        <v>#N/A</v>
      </c>
      <c r="AE17" s="33" t="e">
        <f ca="1">IF(ISNA(VLOOKUP(AE15,OFFSET(Pairings!$D$2,($B17-1)*gamesPerRound,0,gamesPerRound,3),3,FALSE)),VLOOKUP(AE15,OFFSET(Pairings!$E$2,($B17-1)*gamesPerRound,0,gamesPerRound,3),3,FALSE),VLOOKUP(AE15,OFFSET(Pairings!$D$2,($B17-1)*gamesPerRound,0,gamesPerRound,3),3,FALSE))</f>
        <v>#N/A</v>
      </c>
      <c r="AF17" s="33" t="e">
        <f ca="1">IF(ISNA(VLOOKUP(AF15,OFFSET(Pairings!$D$2,($B17-1)*gamesPerRound,0,gamesPerRound,3),3,FALSE)),VLOOKUP(AF15,OFFSET(Pairings!$E$2,($B17-1)*gamesPerRound,0,gamesPerRound,3),3,FALSE),VLOOKUP(AF15,OFFSET(Pairings!$D$2,($B17-1)*gamesPerRound,0,gamesPerRound,3),3,FALSE))</f>
        <v>#N/A</v>
      </c>
      <c r="AG17" s="56" t="e">
        <f ca="1">IF(ISNA(VLOOKUP(AG15,OFFSET(Pairings!$D$2,($B17-1)*gamesPerRound,0,gamesPerRound,3),3,FALSE)),VLOOKUP(AG15,OFFSET(Pairings!$E$2,($B17-1)*gamesPerRound,0,gamesPerRound,3),3,FALSE),VLOOKUP(AG15,OFFSET(Pairings!$D$2,($B17-1)*gamesPerRound,0,gamesPerRound,3),3,FALSE))</f>
        <v>#N/A</v>
      </c>
      <c r="AH17" s="56" t="e">
        <f ca="1">IF(ISNA(VLOOKUP(AH15,OFFSET(Pairings!$D$2,($B17-1)*gamesPerRound,0,gamesPerRound,3),3,FALSE)),VLOOKUP(AH15,OFFSET(Pairings!$E$2,($B17-1)*gamesPerRound,0,gamesPerRound,3),3,FALSE),VLOOKUP(AH15,OFFSET(Pairings!$D$2,($B17-1)*gamesPerRound,0,gamesPerRound,3),3,FALSE))</f>
        <v>#N/A</v>
      </c>
      <c r="AI17" s="56" t="e">
        <f ca="1">IF(ISNA(VLOOKUP(AI15,OFFSET(Pairings!$D$2,($B17-1)*gamesPerRound,0,gamesPerRound,3),3,FALSE)),VLOOKUP(AI15,OFFSET(Pairings!$E$2,($B17-1)*gamesPerRound,0,gamesPerRound,3),3,FALSE),VLOOKUP(AI15,OFFSET(Pairings!$D$2,($B17-1)*gamesPerRound,0,gamesPerRound,3),3,FALSE))</f>
        <v>#N/A</v>
      </c>
      <c r="AJ17" s="56" t="e">
        <f ca="1">IF(ISNA(VLOOKUP(AJ15,OFFSET(Pairings!$D$2,($B17-1)*gamesPerRound,0,gamesPerRound,3),3,FALSE)),VLOOKUP(AJ15,OFFSET(Pairings!$E$2,($B17-1)*gamesPerRound,0,gamesPerRound,3),3,FALSE),VLOOKUP(AJ15,OFFSET(Pairings!$D$2,($B17-1)*gamesPerRound,0,gamesPerRound,3),3,FALSE))</f>
        <v>#N/A</v>
      </c>
      <c r="AK17" s="56" t="e">
        <f ca="1">IF(ISNA(VLOOKUP(AK15,OFFSET(Pairings!$D$2,($B17-1)*gamesPerRound,0,gamesPerRound,3),3,FALSE)),VLOOKUP(AK15,OFFSET(Pairings!$E$2,($B17-1)*gamesPerRound,0,gamesPerRound,3),3,FALSE),VLOOKUP(AK15,OFFSET(Pairings!$D$2,($B17-1)*gamesPerRound,0,gamesPerRound,3),3,FALSE))</f>
        <v>#N/A</v>
      </c>
      <c r="AL17" s="56" t="e">
        <f ca="1">IF(ISNA(VLOOKUP(AL15,OFFSET(Pairings!$D$2,($B17-1)*gamesPerRound,0,gamesPerRound,3),3,FALSE)),VLOOKUP(AL15,OFFSET(Pairings!$E$2,($B17-1)*gamesPerRound,0,gamesPerRound,3),3,FALSE),VLOOKUP(AL15,OFFSET(Pairings!$D$2,($B17-1)*gamesPerRound,0,gamesPerRound,3),3,FALSE))</f>
        <v>#N/A</v>
      </c>
      <c r="AM17" s="56" t="e">
        <f ca="1">IF(ISNA(VLOOKUP(AM15,OFFSET(Pairings!$D$2,($B17-1)*gamesPerRound,0,gamesPerRound,3),3,FALSE)),VLOOKUP(AM15,OFFSET(Pairings!$E$2,($B17-1)*gamesPerRound,0,gamesPerRound,3),3,FALSE),VLOOKUP(AM15,OFFSET(Pairings!$D$2,($B17-1)*gamesPerRound,0,gamesPerRound,3),3,FALSE))</f>
        <v>#N/A</v>
      </c>
      <c r="AN17" s="56" t="e">
        <f ca="1">IF(ISNA(VLOOKUP(AN15,OFFSET(Pairings!$D$2,($B17-1)*gamesPerRound,0,gamesPerRound,3),3,FALSE)),VLOOKUP(AN15,OFFSET(Pairings!$E$2,($B17-1)*gamesPerRound,0,gamesPerRound,3),3,FALSE),VLOOKUP(AN15,OFFSET(Pairings!$D$2,($B17-1)*gamesPerRound,0,gamesPerRound,3),3,FALSE))</f>
        <v>#N/A</v>
      </c>
      <c r="AO17" s="56" t="e">
        <f ca="1">IF(ISNA(VLOOKUP(AO15,OFFSET(Pairings!$D$2,($B17-1)*gamesPerRound,0,gamesPerRound,3),3,FALSE)),VLOOKUP(AO15,OFFSET(Pairings!$E$2,($B17-1)*gamesPerRound,0,gamesPerRound,3),3,FALSE),VLOOKUP(AO15,OFFSET(Pairings!$D$2,($B17-1)*gamesPerRound,0,gamesPerRound,3),3,FALSE))</f>
        <v>#N/A</v>
      </c>
      <c r="AP17" s="49" t="e">
        <f ca="1">SUM(V17:AO17)</f>
        <v>#N/A</v>
      </c>
    </row>
    <row r="18" spans="1:42" x14ac:dyDescent="0.2">
      <c r="B18" s="48">
        <v>3</v>
      </c>
      <c r="C18" s="57" t="str">
        <f t="shared" ca="1" si="19"/>
        <v/>
      </c>
      <c r="D18" s="58" t="str">
        <f t="shared" ca="1" si="19"/>
        <v/>
      </c>
      <c r="E18" s="58" t="str">
        <f t="shared" ca="1" si="19"/>
        <v/>
      </c>
      <c r="F18" s="58" t="str">
        <f t="shared" ca="1" si="19"/>
        <v/>
      </c>
      <c r="G18" s="58" t="str">
        <f t="shared" ca="1" si="19"/>
        <v/>
      </c>
      <c r="H18" s="58" t="str">
        <f t="shared" ca="1" si="19"/>
        <v/>
      </c>
      <c r="I18" s="58" t="str">
        <f t="shared" ca="1" si="19"/>
        <v/>
      </c>
      <c r="J18" s="58" t="str">
        <f t="shared" ca="1" si="19"/>
        <v/>
      </c>
      <c r="K18" s="58" t="str">
        <f t="shared" ca="1" si="19"/>
        <v/>
      </c>
      <c r="L18" s="58" t="str">
        <f t="shared" ca="1" si="19"/>
        <v/>
      </c>
      <c r="M18" s="58" t="str">
        <f t="shared" ca="1" si="19"/>
        <v/>
      </c>
      <c r="N18" s="58" t="str">
        <f t="shared" ca="1" si="19"/>
        <v/>
      </c>
      <c r="O18" s="58" t="str">
        <f t="shared" ca="1" si="20"/>
        <v/>
      </c>
      <c r="P18" s="58" t="str">
        <f t="shared" ca="1" si="20"/>
        <v/>
      </c>
      <c r="Q18" s="58" t="str">
        <f t="shared" ca="1" si="20"/>
        <v/>
      </c>
      <c r="R18" s="58" t="str">
        <f t="shared" ca="1" si="20"/>
        <v/>
      </c>
      <c r="S18" s="69">
        <f ca="1">SUM(C18:R18)</f>
        <v>0</v>
      </c>
      <c r="T18" s="49"/>
      <c r="V18" s="57" t="e">
        <f ca="1">IF(ISNA(VLOOKUP(V15,OFFSET(Pairings!$D$2,($B18-1)*gamesPerRound,0,gamesPerRound,3),3,FALSE)),VLOOKUP(V15,OFFSET(Pairings!$E$2,($B18-1)*gamesPerRound,0,gamesPerRound,3),3,FALSE),VLOOKUP(V15,OFFSET(Pairings!$D$2,($B18-1)*gamesPerRound,0,gamesPerRound,3),3,FALSE))</f>
        <v>#N/A</v>
      </c>
      <c r="W18" s="58" t="e">
        <f ca="1">IF(ISNA(VLOOKUP(W15,OFFSET(Pairings!$D$2,($B18-1)*gamesPerRound,0,gamesPerRound,3),3,FALSE)),VLOOKUP(W15,OFFSET(Pairings!$E$2,($B18-1)*gamesPerRound,0,gamesPerRound,3),3,FALSE),VLOOKUP(W15,OFFSET(Pairings!$D$2,($B18-1)*gamesPerRound,0,gamesPerRound,3),3,FALSE))</f>
        <v>#N/A</v>
      </c>
      <c r="X18" s="58" t="e">
        <f ca="1">IF(ISNA(VLOOKUP(X15,OFFSET(Pairings!$D$2,($B18-1)*gamesPerRound,0,gamesPerRound,3),3,FALSE)),VLOOKUP(X15,OFFSET(Pairings!$E$2,($B18-1)*gamesPerRound,0,gamesPerRound,3),3,FALSE),VLOOKUP(X15,OFFSET(Pairings!$D$2,($B18-1)*gamesPerRound,0,gamesPerRound,3),3,FALSE))</f>
        <v>#N/A</v>
      </c>
      <c r="Y18" s="58" t="e">
        <f ca="1">IF(ISNA(VLOOKUP(Y15,OFFSET(Pairings!$D$2,($B18-1)*gamesPerRound,0,gamesPerRound,3),3,FALSE)),VLOOKUP(Y15,OFFSET(Pairings!$E$2,($B18-1)*gamesPerRound,0,gamesPerRound,3),3,FALSE),VLOOKUP(Y15,OFFSET(Pairings!$D$2,($B18-1)*gamesPerRound,0,gamesPerRound,3),3,FALSE))</f>
        <v>#N/A</v>
      </c>
      <c r="Z18" s="58" t="e">
        <f ca="1">IF(ISNA(VLOOKUP(Z15,OFFSET(Pairings!$D$2,($B18-1)*gamesPerRound,0,gamesPerRound,3),3,FALSE)),VLOOKUP(Z15,OFFSET(Pairings!$E$2,($B18-1)*gamesPerRound,0,gamesPerRound,3),3,FALSE),VLOOKUP(Z15,OFFSET(Pairings!$D$2,($B18-1)*gamesPerRound,0,gamesPerRound,3),3,FALSE))</f>
        <v>#N/A</v>
      </c>
      <c r="AA18" s="58" t="e">
        <f ca="1">IF(ISNA(VLOOKUP(AA15,OFFSET(Pairings!$D$2,($B18-1)*gamesPerRound,0,gamesPerRound,3),3,FALSE)),VLOOKUP(AA15,OFFSET(Pairings!$E$2,($B18-1)*gamesPerRound,0,gamesPerRound,3),3,FALSE),VLOOKUP(AA15,OFFSET(Pairings!$D$2,($B18-1)*gamesPerRound,0,gamesPerRound,3),3,FALSE))</f>
        <v>#N/A</v>
      </c>
      <c r="AB18" s="58" t="e">
        <f ca="1">IF(ISNA(VLOOKUP(AB15,OFFSET(Pairings!$D$2,($B18-1)*gamesPerRound,0,gamesPerRound,3),3,FALSE)),VLOOKUP(AB15,OFFSET(Pairings!$E$2,($B18-1)*gamesPerRound,0,gamesPerRound,3),3,FALSE),VLOOKUP(AB15,OFFSET(Pairings!$D$2,($B18-1)*gamesPerRound,0,gamesPerRound,3),3,FALSE))</f>
        <v>#N/A</v>
      </c>
      <c r="AC18" s="58" t="e">
        <f ca="1">IF(ISNA(VLOOKUP(AC15,OFFSET(Pairings!$D$2,($B18-1)*gamesPerRound,0,gamesPerRound,3),3,FALSE)),VLOOKUP(AC15,OFFSET(Pairings!$E$2,($B18-1)*gamesPerRound,0,gamesPerRound,3),3,FALSE),VLOOKUP(AC15,OFFSET(Pairings!$D$2,($B18-1)*gamesPerRound,0,gamesPerRound,3),3,FALSE))</f>
        <v>#N/A</v>
      </c>
      <c r="AD18" s="58" t="e">
        <f ca="1">IF(ISNA(VLOOKUP(AD15,OFFSET(Pairings!$D$2,($B18-1)*gamesPerRound,0,gamesPerRound,3),3,FALSE)),VLOOKUP(AD15,OFFSET(Pairings!$E$2,($B18-1)*gamesPerRound,0,gamesPerRound,3),3,FALSE),VLOOKUP(AD15,OFFSET(Pairings!$D$2,($B18-1)*gamesPerRound,0,gamesPerRound,3),3,FALSE))</f>
        <v>#N/A</v>
      </c>
      <c r="AE18" s="58" t="e">
        <f ca="1">IF(ISNA(VLOOKUP(AE15,OFFSET(Pairings!$D$2,($B18-1)*gamesPerRound,0,gamesPerRound,3),3,FALSE)),VLOOKUP(AE15,OFFSET(Pairings!$E$2,($B18-1)*gamesPerRound,0,gamesPerRound,3),3,FALSE),VLOOKUP(AE15,OFFSET(Pairings!$D$2,($B18-1)*gamesPerRound,0,gamesPerRound,3),3,FALSE))</f>
        <v>#N/A</v>
      </c>
      <c r="AF18" s="58" t="e">
        <f ca="1">IF(ISNA(VLOOKUP(AF15,OFFSET(Pairings!$D$2,($B18-1)*gamesPerRound,0,gamesPerRound,3),3,FALSE)),VLOOKUP(AF15,OFFSET(Pairings!$E$2,($B18-1)*gamesPerRound,0,gamesPerRound,3),3,FALSE),VLOOKUP(AF15,OFFSET(Pairings!$D$2,($B18-1)*gamesPerRound,0,gamesPerRound,3),3,FALSE))</f>
        <v>#N/A</v>
      </c>
      <c r="AG18" s="59" t="e">
        <f ca="1">IF(ISNA(VLOOKUP(AG15,OFFSET(Pairings!$D$2,($B18-1)*gamesPerRound,0,gamesPerRound,3),3,FALSE)),VLOOKUP(AG15,OFFSET(Pairings!$E$2,($B18-1)*gamesPerRound,0,gamesPerRound,3),3,FALSE),VLOOKUP(AG15,OFFSET(Pairings!$D$2,($B18-1)*gamesPerRound,0,gamesPerRound,3),3,FALSE))</f>
        <v>#N/A</v>
      </c>
      <c r="AH18" s="59" t="e">
        <f ca="1">IF(ISNA(VLOOKUP(AH15,OFFSET(Pairings!$D$2,($B18-1)*gamesPerRound,0,gamesPerRound,3),3,FALSE)),VLOOKUP(AH15,OFFSET(Pairings!$E$2,($B18-1)*gamesPerRound,0,gamesPerRound,3),3,FALSE),VLOOKUP(AH15,OFFSET(Pairings!$D$2,($B18-1)*gamesPerRound,0,gamesPerRound,3),3,FALSE))</f>
        <v>#N/A</v>
      </c>
      <c r="AI18" s="59" t="e">
        <f ca="1">IF(ISNA(VLOOKUP(AI15,OFFSET(Pairings!$D$2,($B18-1)*gamesPerRound,0,gamesPerRound,3),3,FALSE)),VLOOKUP(AI15,OFFSET(Pairings!$E$2,($B18-1)*gamesPerRound,0,gamesPerRound,3),3,FALSE),VLOOKUP(AI15,OFFSET(Pairings!$D$2,($B18-1)*gamesPerRound,0,gamesPerRound,3),3,FALSE))</f>
        <v>#N/A</v>
      </c>
      <c r="AJ18" s="59" t="e">
        <f ca="1">IF(ISNA(VLOOKUP(AJ15,OFFSET(Pairings!$D$2,($B18-1)*gamesPerRound,0,gamesPerRound,3),3,FALSE)),VLOOKUP(AJ15,OFFSET(Pairings!$E$2,($B18-1)*gamesPerRound,0,gamesPerRound,3),3,FALSE),VLOOKUP(AJ15,OFFSET(Pairings!$D$2,($B18-1)*gamesPerRound,0,gamesPerRound,3),3,FALSE))</f>
        <v>#N/A</v>
      </c>
      <c r="AK18" s="59" t="e">
        <f ca="1">IF(ISNA(VLOOKUP(AK15,OFFSET(Pairings!$D$2,($B18-1)*gamesPerRound,0,gamesPerRound,3),3,FALSE)),VLOOKUP(AK15,OFFSET(Pairings!$E$2,($B18-1)*gamesPerRound,0,gamesPerRound,3),3,FALSE),VLOOKUP(AK15,OFFSET(Pairings!$D$2,($B18-1)*gamesPerRound,0,gamesPerRound,3),3,FALSE))</f>
        <v>#N/A</v>
      </c>
      <c r="AL18" s="59" t="e">
        <f ca="1">IF(ISNA(VLOOKUP(AL15,OFFSET(Pairings!$D$2,($B18-1)*gamesPerRound,0,gamesPerRound,3),3,FALSE)),VLOOKUP(AL15,OFFSET(Pairings!$E$2,($B18-1)*gamesPerRound,0,gamesPerRound,3),3,FALSE),VLOOKUP(AL15,OFFSET(Pairings!$D$2,($B18-1)*gamesPerRound,0,gamesPerRound,3),3,FALSE))</f>
        <v>#N/A</v>
      </c>
      <c r="AM18" s="59" t="e">
        <f ca="1">IF(ISNA(VLOOKUP(AM15,OFFSET(Pairings!$D$2,($B18-1)*gamesPerRound,0,gamesPerRound,3),3,FALSE)),VLOOKUP(AM15,OFFSET(Pairings!$E$2,($B18-1)*gamesPerRound,0,gamesPerRound,3),3,FALSE),VLOOKUP(AM15,OFFSET(Pairings!$D$2,($B18-1)*gamesPerRound,0,gamesPerRound,3),3,FALSE))</f>
        <v>#N/A</v>
      </c>
      <c r="AN18" s="59" t="e">
        <f ca="1">IF(ISNA(VLOOKUP(AN15,OFFSET(Pairings!$D$2,($B18-1)*gamesPerRound,0,gamesPerRound,3),3,FALSE)),VLOOKUP(AN15,OFFSET(Pairings!$E$2,($B18-1)*gamesPerRound,0,gamesPerRound,3),3,FALSE),VLOOKUP(AN15,OFFSET(Pairings!$D$2,($B18-1)*gamesPerRound,0,gamesPerRound,3),3,FALSE))</f>
        <v>#N/A</v>
      </c>
      <c r="AO18" s="59" t="e">
        <f ca="1">IF(ISNA(VLOOKUP(AO15,OFFSET(Pairings!$D$2,($B18-1)*gamesPerRound,0,gamesPerRound,3),3,FALSE)),VLOOKUP(AO15,OFFSET(Pairings!$E$2,($B18-1)*gamesPerRound,0,gamesPerRound,3),3,FALSE),VLOOKUP(AO15,OFFSET(Pairings!$D$2,($B18-1)*gamesPerRound,0,gamesPerRound,3),3,FALSE))</f>
        <v>#N/A</v>
      </c>
      <c r="AP18" s="49" t="e">
        <f ca="1">SUM(V18:AO18)</f>
        <v>#N/A</v>
      </c>
    </row>
    <row r="19" spans="1:42" ht="15.75" thickBot="1" x14ac:dyDescent="0.25">
      <c r="B19" s="18" t="s">
        <v>110</v>
      </c>
      <c r="C19" s="61">
        <f t="shared" ref="C19:N19" ca="1" si="21">SUM(C16:C18)</f>
        <v>0</v>
      </c>
      <c r="D19" s="51">
        <f t="shared" ca="1" si="21"/>
        <v>0</v>
      </c>
      <c r="E19" s="51">
        <f t="shared" ca="1" si="21"/>
        <v>0</v>
      </c>
      <c r="F19" s="51">
        <f t="shared" ca="1" si="21"/>
        <v>0</v>
      </c>
      <c r="G19" s="51">
        <f t="shared" ca="1" si="21"/>
        <v>0</v>
      </c>
      <c r="H19" s="51">
        <f t="shared" ca="1" si="21"/>
        <v>0</v>
      </c>
      <c r="I19" s="51">
        <f t="shared" ca="1" si="21"/>
        <v>0</v>
      </c>
      <c r="J19" s="51">
        <f t="shared" ca="1" si="21"/>
        <v>0</v>
      </c>
      <c r="K19" s="51">
        <f t="shared" ca="1" si="21"/>
        <v>0</v>
      </c>
      <c r="L19" s="51">
        <f t="shared" ca="1" si="21"/>
        <v>0</v>
      </c>
      <c r="M19" s="51">
        <f t="shared" ca="1" si="21"/>
        <v>0</v>
      </c>
      <c r="N19" s="51">
        <f t="shared" ca="1" si="21"/>
        <v>0</v>
      </c>
      <c r="O19" s="51">
        <f t="shared" ref="O19:S19" ca="1" si="22">SUM(O16:O18)</f>
        <v>0</v>
      </c>
      <c r="P19" s="51">
        <f t="shared" ca="1" si="22"/>
        <v>0</v>
      </c>
      <c r="Q19" s="51">
        <f t="shared" ca="1" si="22"/>
        <v>0</v>
      </c>
      <c r="R19" s="51">
        <f t="shared" ca="1" si="22"/>
        <v>0</v>
      </c>
      <c r="S19" s="70">
        <f t="shared" ca="1" si="22"/>
        <v>0</v>
      </c>
      <c r="T19" s="65">
        <f ca="1">VLOOKUP(A15,OFFSET(Teams!$B$1,1,0,teams,4),4,FALSE)</f>
        <v>1</v>
      </c>
      <c r="V19" s="61" t="e">
        <f t="shared" ref="V19:AP19" ca="1" si="23">SUM(V16:V18)</f>
        <v>#N/A</v>
      </c>
      <c r="W19" s="51" t="e">
        <f t="shared" ca="1" si="23"/>
        <v>#N/A</v>
      </c>
      <c r="X19" s="51" t="e">
        <f t="shared" ca="1" si="23"/>
        <v>#N/A</v>
      </c>
      <c r="Y19" s="51" t="e">
        <f t="shared" ca="1" si="23"/>
        <v>#N/A</v>
      </c>
      <c r="Z19" s="51" t="e">
        <f t="shared" ca="1" si="23"/>
        <v>#N/A</v>
      </c>
      <c r="AA19" s="51" t="e">
        <f t="shared" ca="1" si="23"/>
        <v>#N/A</v>
      </c>
      <c r="AB19" s="51" t="e">
        <f t="shared" ca="1" si="23"/>
        <v>#N/A</v>
      </c>
      <c r="AC19" s="51" t="e">
        <f t="shared" ca="1" si="23"/>
        <v>#N/A</v>
      </c>
      <c r="AD19" s="51" t="e">
        <f t="shared" ca="1" si="23"/>
        <v>#N/A</v>
      </c>
      <c r="AE19" s="51" t="e">
        <f t="shared" ca="1" si="23"/>
        <v>#N/A</v>
      </c>
      <c r="AF19" s="51" t="e">
        <f t="shared" ca="1" si="23"/>
        <v>#N/A</v>
      </c>
      <c r="AG19" s="51" t="e">
        <f t="shared" ca="1" si="23"/>
        <v>#N/A</v>
      </c>
      <c r="AH19" s="51" t="e">
        <f t="shared" ref="AH19:AO19" ca="1" si="24">SUM(AH16:AH18)</f>
        <v>#N/A</v>
      </c>
      <c r="AI19" s="51" t="e">
        <f t="shared" ca="1" si="24"/>
        <v>#N/A</v>
      </c>
      <c r="AJ19" s="51" t="e">
        <f t="shared" ca="1" si="24"/>
        <v>#N/A</v>
      </c>
      <c r="AK19" s="51" t="e">
        <f t="shared" ca="1" si="24"/>
        <v>#N/A</v>
      </c>
      <c r="AL19" s="51" t="e">
        <f t="shared" ca="1" si="24"/>
        <v>#N/A</v>
      </c>
      <c r="AM19" s="51" t="e">
        <f t="shared" ca="1" si="24"/>
        <v>#N/A</v>
      </c>
      <c r="AN19" s="51" t="e">
        <f t="shared" ca="1" si="24"/>
        <v>#N/A</v>
      </c>
      <c r="AO19" s="51" t="e">
        <f t="shared" ca="1" si="24"/>
        <v>#N/A</v>
      </c>
      <c r="AP19" s="37" t="e">
        <f t="shared" ca="1" si="23"/>
        <v>#N/A</v>
      </c>
    </row>
    <row r="20" spans="1:42" ht="15.75" thickBot="1" x14ac:dyDescent="0.25">
      <c r="T20" s="62"/>
    </row>
    <row r="21" spans="1:42" x14ac:dyDescent="0.2">
      <c r="A21" s="12" t="s">
        <v>8</v>
      </c>
      <c r="B21" s="38">
        <f>VLOOKUP(A21,TeamLookup,2,FALSE)</f>
        <v>0</v>
      </c>
      <c r="C21" s="60" t="str">
        <f>$A21&amp;"."&amp;TEXT(C$1,"00")</f>
        <v>D.01</v>
      </c>
      <c r="D21" s="50" t="str">
        <f t="shared" ref="D21:R21" si="25">$A21&amp;"."&amp;TEXT(D$1,"00")</f>
        <v>D.02</v>
      </c>
      <c r="E21" s="50" t="str">
        <f t="shared" si="25"/>
        <v>D.03</v>
      </c>
      <c r="F21" s="50" t="str">
        <f t="shared" si="25"/>
        <v>D.04</v>
      </c>
      <c r="G21" s="50" t="str">
        <f t="shared" si="25"/>
        <v>D.05</v>
      </c>
      <c r="H21" s="50" t="str">
        <f t="shared" si="25"/>
        <v>D.06</v>
      </c>
      <c r="I21" s="50" t="str">
        <f t="shared" si="25"/>
        <v>D.07</v>
      </c>
      <c r="J21" s="50" t="str">
        <f t="shared" si="25"/>
        <v>D.08</v>
      </c>
      <c r="K21" s="50" t="str">
        <f t="shared" si="25"/>
        <v>D.09</v>
      </c>
      <c r="L21" s="50" t="str">
        <f t="shared" si="25"/>
        <v>D.10</v>
      </c>
      <c r="M21" s="50" t="str">
        <f t="shared" si="25"/>
        <v>D.11</v>
      </c>
      <c r="N21" s="50" t="str">
        <f t="shared" si="25"/>
        <v>D.12</v>
      </c>
      <c r="O21" s="50" t="str">
        <f t="shared" si="25"/>
        <v>D.13</v>
      </c>
      <c r="P21" s="50" t="str">
        <f t="shared" si="25"/>
        <v>D.14</v>
      </c>
      <c r="Q21" s="50" t="str">
        <f t="shared" si="25"/>
        <v>D.15</v>
      </c>
      <c r="R21" s="50" t="str">
        <f t="shared" si="25"/>
        <v>D.16</v>
      </c>
      <c r="S21" s="67" t="s">
        <v>110</v>
      </c>
      <c r="T21" s="66" t="s">
        <v>137</v>
      </c>
      <c r="U21" s="12"/>
      <c r="V21" s="60" t="str">
        <f>$A21&amp;"."&amp;TEXT(V$1,"00")</f>
        <v>D.01</v>
      </c>
      <c r="W21" s="50" t="str">
        <f t="shared" ref="W21:AO21" si="26">$A21&amp;"."&amp;TEXT(W$1,"00")</f>
        <v>D.02</v>
      </c>
      <c r="X21" s="50" t="str">
        <f t="shared" si="26"/>
        <v>D.03</v>
      </c>
      <c r="Y21" s="50" t="str">
        <f t="shared" si="26"/>
        <v>D.04</v>
      </c>
      <c r="Z21" s="50" t="str">
        <f t="shared" si="26"/>
        <v>D.05</v>
      </c>
      <c r="AA21" s="50" t="str">
        <f t="shared" si="26"/>
        <v>D.06</v>
      </c>
      <c r="AB21" s="50" t="str">
        <f t="shared" si="26"/>
        <v>D.07</v>
      </c>
      <c r="AC21" s="50" t="str">
        <f t="shared" si="26"/>
        <v>D.08</v>
      </c>
      <c r="AD21" s="50" t="str">
        <f t="shared" si="26"/>
        <v>D.09</v>
      </c>
      <c r="AE21" s="50" t="str">
        <f t="shared" si="26"/>
        <v>D.10</v>
      </c>
      <c r="AF21" s="50" t="str">
        <f t="shared" si="26"/>
        <v>D.11</v>
      </c>
      <c r="AG21" s="50" t="str">
        <f t="shared" si="26"/>
        <v>D.12</v>
      </c>
      <c r="AH21" s="50" t="str">
        <f t="shared" si="26"/>
        <v>D.13</v>
      </c>
      <c r="AI21" s="50" t="str">
        <f t="shared" si="26"/>
        <v>D.14</v>
      </c>
      <c r="AJ21" s="50" t="str">
        <f t="shared" si="26"/>
        <v>D.15</v>
      </c>
      <c r="AK21" s="50" t="str">
        <f t="shared" si="26"/>
        <v>D.16</v>
      </c>
      <c r="AL21" s="50" t="str">
        <f t="shared" si="26"/>
        <v>D.17</v>
      </c>
      <c r="AM21" s="50" t="str">
        <f t="shared" si="26"/>
        <v>D.18</v>
      </c>
      <c r="AN21" s="50" t="str">
        <f t="shared" si="26"/>
        <v>D.19</v>
      </c>
      <c r="AO21" s="50" t="str">
        <f t="shared" si="26"/>
        <v>D.20</v>
      </c>
      <c r="AP21" s="36" t="s">
        <v>110</v>
      </c>
    </row>
    <row r="22" spans="1:42" x14ac:dyDescent="0.2">
      <c r="B22" s="48">
        <v>1</v>
      </c>
      <c r="C22" s="52" t="str">
        <f t="shared" ref="C22:N24" ca="1" si="27">IF(ISNA(V22),"",V22)</f>
        <v/>
      </c>
      <c r="D22" s="53" t="str">
        <f t="shared" ca="1" si="27"/>
        <v/>
      </c>
      <c r="E22" s="53" t="str">
        <f t="shared" ca="1" si="27"/>
        <v/>
      </c>
      <c r="F22" s="53" t="str">
        <f t="shared" ca="1" si="27"/>
        <v/>
      </c>
      <c r="G22" s="53" t="str">
        <f t="shared" ca="1" si="27"/>
        <v/>
      </c>
      <c r="H22" s="53" t="str">
        <f t="shared" ca="1" si="27"/>
        <v/>
      </c>
      <c r="I22" s="53" t="str">
        <f t="shared" ca="1" si="27"/>
        <v/>
      </c>
      <c r="J22" s="53" t="str">
        <f t="shared" ca="1" si="27"/>
        <v/>
      </c>
      <c r="K22" s="53" t="str">
        <f t="shared" ca="1" si="27"/>
        <v/>
      </c>
      <c r="L22" s="53" t="str">
        <f t="shared" ca="1" si="27"/>
        <v/>
      </c>
      <c r="M22" s="53" t="str">
        <f t="shared" ca="1" si="27"/>
        <v/>
      </c>
      <c r="N22" s="53" t="str">
        <f t="shared" ca="1" si="27"/>
        <v/>
      </c>
      <c r="O22" s="53" t="str">
        <f t="shared" ref="O22:R24" ca="1" si="28">IF(ISNA(AH22),"",AH22)</f>
        <v/>
      </c>
      <c r="P22" s="53" t="str">
        <f t="shared" ca="1" si="28"/>
        <v/>
      </c>
      <c r="Q22" s="53" t="str">
        <f t="shared" ca="1" si="28"/>
        <v/>
      </c>
      <c r="R22" s="53" t="str">
        <f t="shared" ca="1" si="28"/>
        <v/>
      </c>
      <c r="S22" s="68">
        <f ca="1">SUM(C22:R22)</f>
        <v>0</v>
      </c>
      <c r="T22" s="49"/>
      <c r="V22" s="53" t="e">
        <f ca="1">IF(ISNA(VLOOKUP(V21,OFFSET(Pairings!$D$2,($B22-1)*gamesPerRound,0,gamesPerRound,3),3,FALSE)),VLOOKUP(V21,OFFSET(Pairings!$E$2,($B22-1)*gamesPerRound,0,gamesPerRound,3),3,FALSE),VLOOKUP(V21,OFFSET(Pairings!$D$2,($B22-1)*gamesPerRound,0,gamesPerRound,3),3,FALSE))</f>
        <v>#N/A</v>
      </c>
      <c r="W22" s="53" t="e">
        <f ca="1">IF(ISNA(VLOOKUP(W21,OFFSET(Pairings!$D$2,($B22-1)*gamesPerRound,0,gamesPerRound,3),3,FALSE)),VLOOKUP(W21,OFFSET(Pairings!$E$2,($B22-1)*gamesPerRound,0,gamesPerRound,3),3,FALSE),VLOOKUP(W21,OFFSET(Pairings!$D$2,($B22-1)*gamesPerRound,0,gamesPerRound,3),3,FALSE))</f>
        <v>#N/A</v>
      </c>
      <c r="X22" s="53" t="e">
        <f ca="1">IF(ISNA(VLOOKUP(X21,OFFSET(Pairings!$D$2,($B22-1)*gamesPerRound,0,gamesPerRound,3),3,FALSE)),VLOOKUP(X21,OFFSET(Pairings!$E$2,($B22-1)*gamesPerRound,0,gamesPerRound,3),3,FALSE),VLOOKUP(X21,OFFSET(Pairings!$D$2,($B22-1)*gamesPerRound,0,gamesPerRound,3),3,FALSE))</f>
        <v>#N/A</v>
      </c>
      <c r="Y22" s="53" t="e">
        <f ca="1">IF(ISNA(VLOOKUP(Y21,OFFSET(Pairings!$D$2,($B22-1)*gamesPerRound,0,gamesPerRound,3),3,FALSE)),VLOOKUP(Y21,OFFSET(Pairings!$E$2,($B22-1)*gamesPerRound,0,gamesPerRound,3),3,FALSE),VLOOKUP(Y21,OFFSET(Pairings!$D$2,($B22-1)*gamesPerRound,0,gamesPerRound,3),3,FALSE))</f>
        <v>#N/A</v>
      </c>
      <c r="Z22" s="53" t="e">
        <f ca="1">IF(ISNA(VLOOKUP(Z21,OFFSET(Pairings!$D$2,($B22-1)*gamesPerRound,0,gamesPerRound,3),3,FALSE)),VLOOKUP(Z21,OFFSET(Pairings!$E$2,($B22-1)*gamesPerRound,0,gamesPerRound,3),3,FALSE),VLOOKUP(Z21,OFFSET(Pairings!$D$2,($B22-1)*gamesPerRound,0,gamesPerRound,3),3,FALSE))</f>
        <v>#N/A</v>
      </c>
      <c r="AA22" s="53" t="e">
        <f ca="1">IF(ISNA(VLOOKUP(AA21,OFFSET(Pairings!$D$2,($B22-1)*gamesPerRound,0,gamesPerRound,3),3,FALSE)),VLOOKUP(AA21,OFFSET(Pairings!$E$2,($B22-1)*gamesPerRound,0,gamesPerRound,3),3,FALSE),VLOOKUP(AA21,OFFSET(Pairings!$D$2,($B22-1)*gamesPerRound,0,gamesPerRound,3),3,FALSE))</f>
        <v>#N/A</v>
      </c>
      <c r="AB22" s="53" t="e">
        <f ca="1">IF(ISNA(VLOOKUP(AB21,OFFSET(Pairings!$D$2,($B22-1)*gamesPerRound,0,gamesPerRound,3),3,FALSE)),VLOOKUP(AB21,OFFSET(Pairings!$E$2,($B22-1)*gamesPerRound,0,gamesPerRound,3),3,FALSE),VLOOKUP(AB21,OFFSET(Pairings!$D$2,($B22-1)*gamesPerRound,0,gamesPerRound,3),3,FALSE))</f>
        <v>#N/A</v>
      </c>
      <c r="AC22" s="53" t="e">
        <f ca="1">IF(ISNA(VLOOKUP(AC21,OFFSET(Pairings!$D$2,($B22-1)*gamesPerRound,0,gamesPerRound,3),3,FALSE)),VLOOKUP(AC21,OFFSET(Pairings!$E$2,($B22-1)*gamesPerRound,0,gamesPerRound,3),3,FALSE),VLOOKUP(AC21,OFFSET(Pairings!$D$2,($B22-1)*gamesPerRound,0,gamesPerRound,3),3,FALSE))</f>
        <v>#N/A</v>
      </c>
      <c r="AD22" s="53" t="e">
        <f ca="1">IF(ISNA(VLOOKUP(AD21,OFFSET(Pairings!$D$2,($B22-1)*gamesPerRound,0,gamesPerRound,3),3,FALSE)),VLOOKUP(AD21,OFFSET(Pairings!$E$2,($B22-1)*gamesPerRound,0,gamesPerRound,3),3,FALSE),VLOOKUP(AD21,OFFSET(Pairings!$D$2,($B22-1)*gamesPerRound,0,gamesPerRound,3),3,FALSE))</f>
        <v>#N/A</v>
      </c>
      <c r="AE22" s="53" t="e">
        <f ca="1">IF(ISNA(VLOOKUP(AE21,OFFSET(Pairings!$D$2,($B22-1)*gamesPerRound,0,gamesPerRound,3),3,FALSE)),VLOOKUP(AE21,OFFSET(Pairings!$E$2,($B22-1)*gamesPerRound,0,gamesPerRound,3),3,FALSE),VLOOKUP(AE21,OFFSET(Pairings!$D$2,($B22-1)*gamesPerRound,0,gamesPerRound,3),3,FALSE))</f>
        <v>#N/A</v>
      </c>
      <c r="AF22" s="53" t="e">
        <f ca="1">IF(ISNA(VLOOKUP(AF21,OFFSET(Pairings!$D$2,($B22-1)*gamesPerRound,0,gamesPerRound,3),3,FALSE)),VLOOKUP(AF21,OFFSET(Pairings!$E$2,($B22-1)*gamesPerRound,0,gamesPerRound,3),3,FALSE),VLOOKUP(AF21,OFFSET(Pairings!$D$2,($B22-1)*gamesPerRound,0,gamesPerRound,3),3,FALSE))</f>
        <v>#N/A</v>
      </c>
      <c r="AG22" s="54" t="e">
        <f ca="1">IF(ISNA(VLOOKUP(AG21,OFFSET(Pairings!$D$2,($B22-1)*gamesPerRound,0,gamesPerRound,3),3,FALSE)),VLOOKUP(AG21,OFFSET(Pairings!$E$2,($B22-1)*gamesPerRound,0,gamesPerRound,3),3,FALSE),VLOOKUP(AG21,OFFSET(Pairings!$D$2,($B22-1)*gamesPerRound,0,gamesPerRound,3),3,FALSE))</f>
        <v>#N/A</v>
      </c>
      <c r="AH22" s="54" t="e">
        <f ca="1">IF(ISNA(VLOOKUP(AH21,OFFSET(Pairings!$D$2,($B22-1)*gamesPerRound,0,gamesPerRound,3),3,FALSE)),VLOOKUP(AH21,OFFSET(Pairings!$E$2,($B22-1)*gamesPerRound,0,gamesPerRound,3),3,FALSE),VLOOKUP(AH21,OFFSET(Pairings!$D$2,($B22-1)*gamesPerRound,0,gamesPerRound,3),3,FALSE))</f>
        <v>#N/A</v>
      </c>
      <c r="AI22" s="54" t="e">
        <f ca="1">IF(ISNA(VLOOKUP(AI21,OFFSET(Pairings!$D$2,($B22-1)*gamesPerRound,0,gamesPerRound,3),3,FALSE)),VLOOKUP(AI21,OFFSET(Pairings!$E$2,($B22-1)*gamesPerRound,0,gamesPerRound,3),3,FALSE),VLOOKUP(AI21,OFFSET(Pairings!$D$2,($B22-1)*gamesPerRound,0,gamesPerRound,3),3,FALSE))</f>
        <v>#N/A</v>
      </c>
      <c r="AJ22" s="54" t="e">
        <f ca="1">IF(ISNA(VLOOKUP(AJ21,OFFSET(Pairings!$D$2,($B22-1)*gamesPerRound,0,gamesPerRound,3),3,FALSE)),VLOOKUP(AJ21,OFFSET(Pairings!$E$2,($B22-1)*gamesPerRound,0,gamesPerRound,3),3,FALSE),VLOOKUP(AJ21,OFFSET(Pairings!$D$2,($B22-1)*gamesPerRound,0,gamesPerRound,3),3,FALSE))</f>
        <v>#N/A</v>
      </c>
      <c r="AK22" s="54" t="e">
        <f ca="1">IF(ISNA(VLOOKUP(AK21,OFFSET(Pairings!$D$2,($B22-1)*gamesPerRound,0,gamesPerRound,3),3,FALSE)),VLOOKUP(AK21,OFFSET(Pairings!$E$2,($B22-1)*gamesPerRound,0,gamesPerRound,3),3,FALSE),VLOOKUP(AK21,OFFSET(Pairings!$D$2,($B22-1)*gamesPerRound,0,gamesPerRound,3),3,FALSE))</f>
        <v>#N/A</v>
      </c>
      <c r="AL22" s="54" t="e">
        <f ca="1">IF(ISNA(VLOOKUP(AL21,OFFSET(Pairings!$D$2,($B22-1)*gamesPerRound,0,gamesPerRound,3),3,FALSE)),VLOOKUP(AL21,OFFSET(Pairings!$E$2,($B22-1)*gamesPerRound,0,gamesPerRound,3),3,FALSE),VLOOKUP(AL21,OFFSET(Pairings!$D$2,($B22-1)*gamesPerRound,0,gamesPerRound,3),3,FALSE))</f>
        <v>#N/A</v>
      </c>
      <c r="AM22" s="54" t="e">
        <f ca="1">IF(ISNA(VLOOKUP(AM21,OFFSET(Pairings!$D$2,($B22-1)*gamesPerRound,0,gamesPerRound,3),3,FALSE)),VLOOKUP(AM21,OFFSET(Pairings!$E$2,($B22-1)*gamesPerRound,0,gamesPerRound,3),3,FALSE),VLOOKUP(AM21,OFFSET(Pairings!$D$2,($B22-1)*gamesPerRound,0,gamesPerRound,3),3,FALSE))</f>
        <v>#N/A</v>
      </c>
      <c r="AN22" s="54" t="e">
        <f ca="1">IF(ISNA(VLOOKUP(AN21,OFFSET(Pairings!$D$2,($B22-1)*gamesPerRound,0,gamesPerRound,3),3,FALSE)),VLOOKUP(AN21,OFFSET(Pairings!$E$2,($B22-1)*gamesPerRound,0,gamesPerRound,3),3,FALSE),VLOOKUP(AN21,OFFSET(Pairings!$D$2,($B22-1)*gamesPerRound,0,gamesPerRound,3),3,FALSE))</f>
        <v>#N/A</v>
      </c>
      <c r="AO22" s="54" t="e">
        <f ca="1">IF(ISNA(VLOOKUP(AO21,OFFSET(Pairings!$D$2,($B22-1)*gamesPerRound,0,gamesPerRound,3),3,FALSE)),VLOOKUP(AO21,OFFSET(Pairings!$E$2,($B22-1)*gamesPerRound,0,gamesPerRound,3),3,FALSE),VLOOKUP(AO21,OFFSET(Pairings!$D$2,($B22-1)*gamesPerRound,0,gamesPerRound,3),3,FALSE))</f>
        <v>#N/A</v>
      </c>
      <c r="AP22" s="49" t="e">
        <f ca="1">SUM(V22:AO22)</f>
        <v>#N/A</v>
      </c>
    </row>
    <row r="23" spans="1:42" x14ac:dyDescent="0.2">
      <c r="B23" s="48">
        <v>2</v>
      </c>
      <c r="C23" s="55" t="str">
        <f t="shared" ca="1" si="27"/>
        <v/>
      </c>
      <c r="D23" s="33" t="str">
        <f t="shared" ca="1" si="27"/>
        <v/>
      </c>
      <c r="E23" s="33" t="str">
        <f t="shared" ca="1" si="27"/>
        <v/>
      </c>
      <c r="F23" s="33" t="str">
        <f t="shared" ca="1" si="27"/>
        <v/>
      </c>
      <c r="G23" s="33" t="str">
        <f t="shared" ca="1" si="27"/>
        <v/>
      </c>
      <c r="H23" s="33" t="str">
        <f t="shared" ca="1" si="27"/>
        <v/>
      </c>
      <c r="I23" s="33" t="str">
        <f t="shared" ca="1" si="27"/>
        <v/>
      </c>
      <c r="J23" s="33" t="str">
        <f t="shared" ca="1" si="27"/>
        <v/>
      </c>
      <c r="K23" s="33" t="str">
        <f t="shared" ca="1" si="27"/>
        <v/>
      </c>
      <c r="L23" s="33" t="str">
        <f t="shared" ca="1" si="27"/>
        <v/>
      </c>
      <c r="M23" s="33" t="str">
        <f t="shared" ca="1" si="27"/>
        <v/>
      </c>
      <c r="N23" s="33" t="str">
        <f t="shared" ca="1" si="27"/>
        <v/>
      </c>
      <c r="O23" s="33" t="str">
        <f t="shared" ca="1" si="28"/>
        <v/>
      </c>
      <c r="P23" s="33" t="str">
        <f t="shared" ca="1" si="28"/>
        <v/>
      </c>
      <c r="Q23" s="33" t="str">
        <f t="shared" ca="1" si="28"/>
        <v/>
      </c>
      <c r="R23" s="33" t="str">
        <f t="shared" ca="1" si="28"/>
        <v/>
      </c>
      <c r="S23" s="69">
        <f ca="1">SUM(C23:R23)</f>
        <v>0</v>
      </c>
      <c r="T23" s="49"/>
      <c r="V23" s="55" t="e">
        <f ca="1">IF(ISNA(VLOOKUP(V21,OFFSET(Pairings!$D$2,($B23-1)*gamesPerRound,0,gamesPerRound,3),3,FALSE)),VLOOKUP(V21,OFFSET(Pairings!$E$2,($B23-1)*gamesPerRound,0,gamesPerRound,3),3,FALSE),VLOOKUP(V21,OFFSET(Pairings!$D$2,($B23-1)*gamesPerRound,0,gamesPerRound,3),3,FALSE))</f>
        <v>#N/A</v>
      </c>
      <c r="W23" s="33" t="e">
        <f ca="1">IF(ISNA(VLOOKUP(W21,OFFSET(Pairings!$D$2,($B23-1)*gamesPerRound,0,gamesPerRound,3),3,FALSE)),VLOOKUP(W21,OFFSET(Pairings!$E$2,($B23-1)*gamesPerRound,0,gamesPerRound,3),3,FALSE),VLOOKUP(W21,OFFSET(Pairings!$D$2,($B23-1)*gamesPerRound,0,gamesPerRound,3),3,FALSE))</f>
        <v>#N/A</v>
      </c>
      <c r="X23" s="33" t="e">
        <f ca="1">IF(ISNA(VLOOKUP(X21,OFFSET(Pairings!$D$2,($B23-1)*gamesPerRound,0,gamesPerRound,3),3,FALSE)),VLOOKUP(X21,OFFSET(Pairings!$E$2,($B23-1)*gamesPerRound,0,gamesPerRound,3),3,FALSE),VLOOKUP(X21,OFFSET(Pairings!$D$2,($B23-1)*gamesPerRound,0,gamesPerRound,3),3,FALSE))</f>
        <v>#N/A</v>
      </c>
      <c r="Y23" s="33" t="e">
        <f ca="1">IF(ISNA(VLOOKUP(Y21,OFFSET(Pairings!$D$2,($B23-1)*gamesPerRound,0,gamesPerRound,3),3,FALSE)),VLOOKUP(Y21,OFFSET(Pairings!$E$2,($B23-1)*gamesPerRound,0,gamesPerRound,3),3,FALSE),VLOOKUP(Y21,OFFSET(Pairings!$D$2,($B23-1)*gamesPerRound,0,gamesPerRound,3),3,FALSE))</f>
        <v>#N/A</v>
      </c>
      <c r="Z23" s="33" t="e">
        <f ca="1">IF(ISNA(VLOOKUP(Z21,OFFSET(Pairings!$D$2,($B23-1)*gamesPerRound,0,gamesPerRound,3),3,FALSE)),VLOOKUP(Z21,OFFSET(Pairings!$E$2,($B23-1)*gamesPerRound,0,gamesPerRound,3),3,FALSE),VLOOKUP(Z21,OFFSET(Pairings!$D$2,($B23-1)*gamesPerRound,0,gamesPerRound,3),3,FALSE))</f>
        <v>#N/A</v>
      </c>
      <c r="AA23" s="33" t="e">
        <f ca="1">IF(ISNA(VLOOKUP(AA21,OFFSET(Pairings!$D$2,($B23-1)*gamesPerRound,0,gamesPerRound,3),3,FALSE)),VLOOKUP(AA21,OFFSET(Pairings!$E$2,($B23-1)*gamesPerRound,0,gamesPerRound,3),3,FALSE),VLOOKUP(AA21,OFFSET(Pairings!$D$2,($B23-1)*gamesPerRound,0,gamesPerRound,3),3,FALSE))</f>
        <v>#N/A</v>
      </c>
      <c r="AB23" s="33" t="e">
        <f ca="1">IF(ISNA(VLOOKUP(AB21,OFFSET(Pairings!$D$2,($B23-1)*gamesPerRound,0,gamesPerRound,3),3,FALSE)),VLOOKUP(AB21,OFFSET(Pairings!$E$2,($B23-1)*gamesPerRound,0,gamesPerRound,3),3,FALSE),VLOOKUP(AB21,OFFSET(Pairings!$D$2,($B23-1)*gamesPerRound,0,gamesPerRound,3),3,FALSE))</f>
        <v>#N/A</v>
      </c>
      <c r="AC23" s="33" t="e">
        <f ca="1">IF(ISNA(VLOOKUP(AC21,OFFSET(Pairings!$D$2,($B23-1)*gamesPerRound,0,gamesPerRound,3),3,FALSE)),VLOOKUP(AC21,OFFSET(Pairings!$E$2,($B23-1)*gamesPerRound,0,gamesPerRound,3),3,FALSE),VLOOKUP(AC21,OFFSET(Pairings!$D$2,($B23-1)*gamesPerRound,0,gamesPerRound,3),3,FALSE))</f>
        <v>#N/A</v>
      </c>
      <c r="AD23" s="33" t="e">
        <f ca="1">IF(ISNA(VLOOKUP(AD21,OFFSET(Pairings!$D$2,($B23-1)*gamesPerRound,0,gamesPerRound,3),3,FALSE)),VLOOKUP(AD21,OFFSET(Pairings!$E$2,($B23-1)*gamesPerRound,0,gamesPerRound,3),3,FALSE),VLOOKUP(AD21,OFFSET(Pairings!$D$2,($B23-1)*gamesPerRound,0,gamesPerRound,3),3,FALSE))</f>
        <v>#N/A</v>
      </c>
      <c r="AE23" s="33" t="e">
        <f ca="1">IF(ISNA(VLOOKUP(AE21,OFFSET(Pairings!$D$2,($B23-1)*gamesPerRound,0,gamesPerRound,3),3,FALSE)),VLOOKUP(AE21,OFFSET(Pairings!$E$2,($B23-1)*gamesPerRound,0,gamesPerRound,3),3,FALSE),VLOOKUP(AE21,OFFSET(Pairings!$D$2,($B23-1)*gamesPerRound,0,gamesPerRound,3),3,FALSE))</f>
        <v>#N/A</v>
      </c>
      <c r="AF23" s="33" t="e">
        <f ca="1">IF(ISNA(VLOOKUP(AF21,OFFSET(Pairings!$D$2,($B23-1)*gamesPerRound,0,gamesPerRound,3),3,FALSE)),VLOOKUP(AF21,OFFSET(Pairings!$E$2,($B23-1)*gamesPerRound,0,gamesPerRound,3),3,FALSE),VLOOKUP(AF21,OFFSET(Pairings!$D$2,($B23-1)*gamesPerRound,0,gamesPerRound,3),3,FALSE))</f>
        <v>#N/A</v>
      </c>
      <c r="AG23" s="56" t="e">
        <f ca="1">IF(ISNA(VLOOKUP(AG21,OFFSET(Pairings!$D$2,($B23-1)*gamesPerRound,0,gamesPerRound,3),3,FALSE)),VLOOKUP(AG21,OFFSET(Pairings!$E$2,($B23-1)*gamesPerRound,0,gamesPerRound,3),3,FALSE),VLOOKUP(AG21,OFFSET(Pairings!$D$2,($B23-1)*gamesPerRound,0,gamesPerRound,3),3,FALSE))</f>
        <v>#N/A</v>
      </c>
      <c r="AH23" s="56" t="e">
        <f ca="1">IF(ISNA(VLOOKUP(AH21,OFFSET(Pairings!$D$2,($B23-1)*gamesPerRound,0,gamesPerRound,3),3,FALSE)),VLOOKUP(AH21,OFFSET(Pairings!$E$2,($B23-1)*gamesPerRound,0,gamesPerRound,3),3,FALSE),VLOOKUP(AH21,OFFSET(Pairings!$D$2,($B23-1)*gamesPerRound,0,gamesPerRound,3),3,FALSE))</f>
        <v>#N/A</v>
      </c>
      <c r="AI23" s="56" t="e">
        <f ca="1">IF(ISNA(VLOOKUP(AI21,OFFSET(Pairings!$D$2,($B23-1)*gamesPerRound,0,gamesPerRound,3),3,FALSE)),VLOOKUP(AI21,OFFSET(Pairings!$E$2,($B23-1)*gamesPerRound,0,gamesPerRound,3),3,FALSE),VLOOKUP(AI21,OFFSET(Pairings!$D$2,($B23-1)*gamesPerRound,0,gamesPerRound,3),3,FALSE))</f>
        <v>#N/A</v>
      </c>
      <c r="AJ23" s="56" t="e">
        <f ca="1">IF(ISNA(VLOOKUP(AJ21,OFFSET(Pairings!$D$2,($B23-1)*gamesPerRound,0,gamesPerRound,3),3,FALSE)),VLOOKUP(AJ21,OFFSET(Pairings!$E$2,($B23-1)*gamesPerRound,0,gamesPerRound,3),3,FALSE),VLOOKUP(AJ21,OFFSET(Pairings!$D$2,($B23-1)*gamesPerRound,0,gamesPerRound,3),3,FALSE))</f>
        <v>#N/A</v>
      </c>
      <c r="AK23" s="56" t="e">
        <f ca="1">IF(ISNA(VLOOKUP(AK21,OFFSET(Pairings!$D$2,($B23-1)*gamesPerRound,0,gamesPerRound,3),3,FALSE)),VLOOKUP(AK21,OFFSET(Pairings!$E$2,($B23-1)*gamesPerRound,0,gamesPerRound,3),3,FALSE),VLOOKUP(AK21,OFFSET(Pairings!$D$2,($B23-1)*gamesPerRound,0,gamesPerRound,3),3,FALSE))</f>
        <v>#N/A</v>
      </c>
      <c r="AL23" s="56" t="e">
        <f ca="1">IF(ISNA(VLOOKUP(AL21,OFFSET(Pairings!$D$2,($B23-1)*gamesPerRound,0,gamesPerRound,3),3,FALSE)),VLOOKUP(AL21,OFFSET(Pairings!$E$2,($B23-1)*gamesPerRound,0,gamesPerRound,3),3,FALSE),VLOOKUP(AL21,OFFSET(Pairings!$D$2,($B23-1)*gamesPerRound,0,gamesPerRound,3),3,FALSE))</f>
        <v>#N/A</v>
      </c>
      <c r="AM23" s="56" t="e">
        <f ca="1">IF(ISNA(VLOOKUP(AM21,OFFSET(Pairings!$D$2,($B23-1)*gamesPerRound,0,gamesPerRound,3),3,FALSE)),VLOOKUP(AM21,OFFSET(Pairings!$E$2,($B23-1)*gamesPerRound,0,gamesPerRound,3),3,FALSE),VLOOKUP(AM21,OFFSET(Pairings!$D$2,($B23-1)*gamesPerRound,0,gamesPerRound,3),3,FALSE))</f>
        <v>#N/A</v>
      </c>
      <c r="AN23" s="56" t="e">
        <f ca="1">IF(ISNA(VLOOKUP(AN21,OFFSET(Pairings!$D$2,($B23-1)*gamesPerRound,0,gamesPerRound,3),3,FALSE)),VLOOKUP(AN21,OFFSET(Pairings!$E$2,($B23-1)*gamesPerRound,0,gamesPerRound,3),3,FALSE),VLOOKUP(AN21,OFFSET(Pairings!$D$2,($B23-1)*gamesPerRound,0,gamesPerRound,3),3,FALSE))</f>
        <v>#N/A</v>
      </c>
      <c r="AO23" s="56" t="e">
        <f ca="1">IF(ISNA(VLOOKUP(AO21,OFFSET(Pairings!$D$2,($B23-1)*gamesPerRound,0,gamesPerRound,3),3,FALSE)),VLOOKUP(AO21,OFFSET(Pairings!$E$2,($B23-1)*gamesPerRound,0,gamesPerRound,3),3,FALSE),VLOOKUP(AO21,OFFSET(Pairings!$D$2,($B23-1)*gamesPerRound,0,gamesPerRound,3),3,FALSE))</f>
        <v>#N/A</v>
      </c>
      <c r="AP23" s="49" t="e">
        <f ca="1">SUM(V23:AO23)</f>
        <v>#N/A</v>
      </c>
    </row>
    <row r="24" spans="1:42" x14ac:dyDescent="0.2">
      <c r="B24" s="48">
        <v>3</v>
      </c>
      <c r="C24" s="57" t="str">
        <f t="shared" ca="1" si="27"/>
        <v/>
      </c>
      <c r="D24" s="58" t="str">
        <f t="shared" ca="1" si="27"/>
        <v/>
      </c>
      <c r="E24" s="58" t="str">
        <f t="shared" ca="1" si="27"/>
        <v/>
      </c>
      <c r="F24" s="58" t="str">
        <f t="shared" ca="1" si="27"/>
        <v/>
      </c>
      <c r="G24" s="58" t="str">
        <f t="shared" ca="1" si="27"/>
        <v/>
      </c>
      <c r="H24" s="58" t="str">
        <f t="shared" ca="1" si="27"/>
        <v/>
      </c>
      <c r="I24" s="58" t="str">
        <f t="shared" ca="1" si="27"/>
        <v/>
      </c>
      <c r="J24" s="58" t="str">
        <f t="shared" ca="1" si="27"/>
        <v/>
      </c>
      <c r="K24" s="58" t="str">
        <f t="shared" ca="1" si="27"/>
        <v/>
      </c>
      <c r="L24" s="58" t="str">
        <f t="shared" ca="1" si="27"/>
        <v/>
      </c>
      <c r="M24" s="58" t="str">
        <f t="shared" ca="1" si="27"/>
        <v/>
      </c>
      <c r="N24" s="58" t="str">
        <f t="shared" ca="1" si="27"/>
        <v/>
      </c>
      <c r="O24" s="58" t="str">
        <f t="shared" ca="1" si="28"/>
        <v/>
      </c>
      <c r="P24" s="58" t="str">
        <f t="shared" ca="1" si="28"/>
        <v/>
      </c>
      <c r="Q24" s="58" t="str">
        <f t="shared" ca="1" si="28"/>
        <v/>
      </c>
      <c r="R24" s="58" t="str">
        <f t="shared" ca="1" si="28"/>
        <v/>
      </c>
      <c r="S24" s="69">
        <f ca="1">SUM(C24:R24)</f>
        <v>0</v>
      </c>
      <c r="T24" s="49"/>
      <c r="V24" s="57" t="e">
        <f ca="1">IF(ISNA(VLOOKUP(V21,OFFSET(Pairings!$D$2,($B24-1)*gamesPerRound,0,gamesPerRound,3),3,FALSE)),VLOOKUP(V21,OFFSET(Pairings!$E$2,($B24-1)*gamesPerRound,0,gamesPerRound,3),3,FALSE),VLOOKUP(V21,OFFSET(Pairings!$D$2,($B24-1)*gamesPerRound,0,gamesPerRound,3),3,FALSE))</f>
        <v>#N/A</v>
      </c>
      <c r="W24" s="58" t="e">
        <f ca="1">IF(ISNA(VLOOKUP(W21,OFFSET(Pairings!$D$2,($B24-1)*gamesPerRound,0,gamesPerRound,3),3,FALSE)),VLOOKUP(W21,OFFSET(Pairings!$E$2,($B24-1)*gamesPerRound,0,gamesPerRound,3),3,FALSE),VLOOKUP(W21,OFFSET(Pairings!$D$2,($B24-1)*gamesPerRound,0,gamesPerRound,3),3,FALSE))</f>
        <v>#N/A</v>
      </c>
      <c r="X24" s="58" t="e">
        <f ca="1">IF(ISNA(VLOOKUP(X21,OFFSET(Pairings!$D$2,($B24-1)*gamesPerRound,0,gamesPerRound,3),3,FALSE)),VLOOKUP(X21,OFFSET(Pairings!$E$2,($B24-1)*gamesPerRound,0,gamesPerRound,3),3,FALSE),VLOOKUP(X21,OFFSET(Pairings!$D$2,($B24-1)*gamesPerRound,0,gamesPerRound,3),3,FALSE))</f>
        <v>#N/A</v>
      </c>
      <c r="Y24" s="58" t="e">
        <f ca="1">IF(ISNA(VLOOKUP(Y21,OFFSET(Pairings!$D$2,($B24-1)*gamesPerRound,0,gamesPerRound,3),3,FALSE)),VLOOKUP(Y21,OFFSET(Pairings!$E$2,($B24-1)*gamesPerRound,0,gamesPerRound,3),3,FALSE),VLOOKUP(Y21,OFFSET(Pairings!$D$2,($B24-1)*gamesPerRound,0,gamesPerRound,3),3,FALSE))</f>
        <v>#N/A</v>
      </c>
      <c r="Z24" s="58" t="e">
        <f ca="1">IF(ISNA(VLOOKUP(Z21,OFFSET(Pairings!$D$2,($B24-1)*gamesPerRound,0,gamesPerRound,3),3,FALSE)),VLOOKUP(Z21,OFFSET(Pairings!$E$2,($B24-1)*gamesPerRound,0,gamesPerRound,3),3,FALSE),VLOOKUP(Z21,OFFSET(Pairings!$D$2,($B24-1)*gamesPerRound,0,gamesPerRound,3),3,FALSE))</f>
        <v>#N/A</v>
      </c>
      <c r="AA24" s="58" t="e">
        <f ca="1">IF(ISNA(VLOOKUP(AA21,OFFSET(Pairings!$D$2,($B24-1)*gamesPerRound,0,gamesPerRound,3),3,FALSE)),VLOOKUP(AA21,OFFSET(Pairings!$E$2,($B24-1)*gamesPerRound,0,gamesPerRound,3),3,FALSE),VLOOKUP(AA21,OFFSET(Pairings!$D$2,($B24-1)*gamesPerRound,0,gamesPerRound,3),3,FALSE))</f>
        <v>#N/A</v>
      </c>
      <c r="AB24" s="58" t="e">
        <f ca="1">IF(ISNA(VLOOKUP(AB21,OFFSET(Pairings!$D$2,($B24-1)*gamesPerRound,0,gamesPerRound,3),3,FALSE)),VLOOKUP(AB21,OFFSET(Pairings!$E$2,($B24-1)*gamesPerRound,0,gamesPerRound,3),3,FALSE),VLOOKUP(AB21,OFFSET(Pairings!$D$2,($B24-1)*gamesPerRound,0,gamesPerRound,3),3,FALSE))</f>
        <v>#N/A</v>
      </c>
      <c r="AC24" s="58" t="e">
        <f ca="1">IF(ISNA(VLOOKUP(AC21,OFFSET(Pairings!$D$2,($B24-1)*gamesPerRound,0,gamesPerRound,3),3,FALSE)),VLOOKUP(AC21,OFFSET(Pairings!$E$2,($B24-1)*gamesPerRound,0,gamesPerRound,3),3,FALSE),VLOOKUP(AC21,OFFSET(Pairings!$D$2,($B24-1)*gamesPerRound,0,gamesPerRound,3),3,FALSE))</f>
        <v>#N/A</v>
      </c>
      <c r="AD24" s="58" t="e">
        <f ca="1">IF(ISNA(VLOOKUP(AD21,OFFSET(Pairings!$D$2,($B24-1)*gamesPerRound,0,gamesPerRound,3),3,FALSE)),VLOOKUP(AD21,OFFSET(Pairings!$E$2,($B24-1)*gamesPerRound,0,gamesPerRound,3),3,FALSE),VLOOKUP(AD21,OFFSET(Pairings!$D$2,($B24-1)*gamesPerRound,0,gamesPerRound,3),3,FALSE))</f>
        <v>#N/A</v>
      </c>
      <c r="AE24" s="58" t="e">
        <f ca="1">IF(ISNA(VLOOKUP(AE21,OFFSET(Pairings!$D$2,($B24-1)*gamesPerRound,0,gamesPerRound,3),3,FALSE)),VLOOKUP(AE21,OFFSET(Pairings!$E$2,($B24-1)*gamesPerRound,0,gamesPerRound,3),3,FALSE),VLOOKUP(AE21,OFFSET(Pairings!$D$2,($B24-1)*gamesPerRound,0,gamesPerRound,3),3,FALSE))</f>
        <v>#N/A</v>
      </c>
      <c r="AF24" s="58" t="e">
        <f ca="1">IF(ISNA(VLOOKUP(AF21,OFFSET(Pairings!$D$2,($B24-1)*gamesPerRound,0,gamesPerRound,3),3,FALSE)),VLOOKUP(AF21,OFFSET(Pairings!$E$2,($B24-1)*gamesPerRound,0,gamesPerRound,3),3,FALSE),VLOOKUP(AF21,OFFSET(Pairings!$D$2,($B24-1)*gamesPerRound,0,gamesPerRound,3),3,FALSE))</f>
        <v>#N/A</v>
      </c>
      <c r="AG24" s="59" t="e">
        <f ca="1">IF(ISNA(VLOOKUP(AG21,OFFSET(Pairings!$D$2,($B24-1)*gamesPerRound,0,gamesPerRound,3),3,FALSE)),VLOOKUP(AG21,OFFSET(Pairings!$E$2,($B24-1)*gamesPerRound,0,gamesPerRound,3),3,FALSE),VLOOKUP(AG21,OFFSET(Pairings!$D$2,($B24-1)*gamesPerRound,0,gamesPerRound,3),3,FALSE))</f>
        <v>#N/A</v>
      </c>
      <c r="AH24" s="59" t="e">
        <f ca="1">IF(ISNA(VLOOKUP(AH21,OFFSET(Pairings!$D$2,($B24-1)*gamesPerRound,0,gamesPerRound,3),3,FALSE)),VLOOKUP(AH21,OFFSET(Pairings!$E$2,($B24-1)*gamesPerRound,0,gamesPerRound,3),3,FALSE),VLOOKUP(AH21,OFFSET(Pairings!$D$2,($B24-1)*gamesPerRound,0,gamesPerRound,3),3,FALSE))</f>
        <v>#N/A</v>
      </c>
      <c r="AI24" s="59" t="e">
        <f ca="1">IF(ISNA(VLOOKUP(AI21,OFFSET(Pairings!$D$2,($B24-1)*gamesPerRound,0,gamesPerRound,3),3,FALSE)),VLOOKUP(AI21,OFFSET(Pairings!$E$2,($B24-1)*gamesPerRound,0,gamesPerRound,3),3,FALSE),VLOOKUP(AI21,OFFSET(Pairings!$D$2,($B24-1)*gamesPerRound,0,gamesPerRound,3),3,FALSE))</f>
        <v>#N/A</v>
      </c>
      <c r="AJ24" s="59" t="e">
        <f ca="1">IF(ISNA(VLOOKUP(AJ21,OFFSET(Pairings!$D$2,($B24-1)*gamesPerRound,0,gamesPerRound,3),3,FALSE)),VLOOKUP(AJ21,OFFSET(Pairings!$E$2,($B24-1)*gamesPerRound,0,gamesPerRound,3),3,FALSE),VLOOKUP(AJ21,OFFSET(Pairings!$D$2,($B24-1)*gamesPerRound,0,gamesPerRound,3),3,FALSE))</f>
        <v>#N/A</v>
      </c>
      <c r="AK24" s="59" t="e">
        <f ca="1">IF(ISNA(VLOOKUP(AK21,OFFSET(Pairings!$D$2,($B24-1)*gamesPerRound,0,gamesPerRound,3),3,FALSE)),VLOOKUP(AK21,OFFSET(Pairings!$E$2,($B24-1)*gamesPerRound,0,gamesPerRound,3),3,FALSE),VLOOKUP(AK21,OFFSET(Pairings!$D$2,($B24-1)*gamesPerRound,0,gamesPerRound,3),3,FALSE))</f>
        <v>#N/A</v>
      </c>
      <c r="AL24" s="59" t="e">
        <f ca="1">IF(ISNA(VLOOKUP(AL21,OFFSET(Pairings!$D$2,($B24-1)*gamesPerRound,0,gamesPerRound,3),3,FALSE)),VLOOKUP(AL21,OFFSET(Pairings!$E$2,($B24-1)*gamesPerRound,0,gamesPerRound,3),3,FALSE),VLOOKUP(AL21,OFFSET(Pairings!$D$2,($B24-1)*gamesPerRound,0,gamesPerRound,3),3,FALSE))</f>
        <v>#N/A</v>
      </c>
      <c r="AM24" s="59" t="e">
        <f ca="1">IF(ISNA(VLOOKUP(AM21,OFFSET(Pairings!$D$2,($B24-1)*gamesPerRound,0,gamesPerRound,3),3,FALSE)),VLOOKUP(AM21,OFFSET(Pairings!$E$2,($B24-1)*gamesPerRound,0,gamesPerRound,3),3,FALSE),VLOOKUP(AM21,OFFSET(Pairings!$D$2,($B24-1)*gamesPerRound,0,gamesPerRound,3),3,FALSE))</f>
        <v>#N/A</v>
      </c>
      <c r="AN24" s="59" t="e">
        <f ca="1">IF(ISNA(VLOOKUP(AN21,OFFSET(Pairings!$D$2,($B24-1)*gamesPerRound,0,gamesPerRound,3),3,FALSE)),VLOOKUP(AN21,OFFSET(Pairings!$E$2,($B24-1)*gamesPerRound,0,gamesPerRound,3),3,FALSE),VLOOKUP(AN21,OFFSET(Pairings!$D$2,($B24-1)*gamesPerRound,0,gamesPerRound,3),3,FALSE))</f>
        <v>#N/A</v>
      </c>
      <c r="AO24" s="59" t="e">
        <f ca="1">IF(ISNA(VLOOKUP(AO21,OFFSET(Pairings!$D$2,($B24-1)*gamesPerRound,0,gamesPerRound,3),3,FALSE)),VLOOKUP(AO21,OFFSET(Pairings!$E$2,($B24-1)*gamesPerRound,0,gamesPerRound,3),3,FALSE),VLOOKUP(AO21,OFFSET(Pairings!$D$2,($B24-1)*gamesPerRound,0,gamesPerRound,3),3,FALSE))</f>
        <v>#N/A</v>
      </c>
      <c r="AP24" s="49" t="e">
        <f ca="1">SUM(V24:AO24)</f>
        <v>#N/A</v>
      </c>
    </row>
    <row r="25" spans="1:42" ht="15.75" thickBot="1" x14ac:dyDescent="0.25">
      <c r="B25" s="18" t="s">
        <v>110</v>
      </c>
      <c r="C25" s="61">
        <f t="shared" ref="C25:N25" ca="1" si="29">SUM(C22:C24)</f>
        <v>0</v>
      </c>
      <c r="D25" s="51">
        <f t="shared" ca="1" si="29"/>
        <v>0</v>
      </c>
      <c r="E25" s="51">
        <f t="shared" ca="1" si="29"/>
        <v>0</v>
      </c>
      <c r="F25" s="51">
        <f t="shared" ca="1" si="29"/>
        <v>0</v>
      </c>
      <c r="G25" s="51">
        <f t="shared" ca="1" si="29"/>
        <v>0</v>
      </c>
      <c r="H25" s="51">
        <f t="shared" ca="1" si="29"/>
        <v>0</v>
      </c>
      <c r="I25" s="51">
        <f t="shared" ca="1" si="29"/>
        <v>0</v>
      </c>
      <c r="J25" s="51">
        <f t="shared" ca="1" si="29"/>
        <v>0</v>
      </c>
      <c r="K25" s="51">
        <f t="shared" ca="1" si="29"/>
        <v>0</v>
      </c>
      <c r="L25" s="51">
        <f t="shared" ca="1" si="29"/>
        <v>0</v>
      </c>
      <c r="M25" s="51">
        <f t="shared" ca="1" si="29"/>
        <v>0</v>
      </c>
      <c r="N25" s="51">
        <f t="shared" ca="1" si="29"/>
        <v>0</v>
      </c>
      <c r="O25" s="51">
        <f t="shared" ref="O25:S25" ca="1" si="30">SUM(O22:O24)</f>
        <v>0</v>
      </c>
      <c r="P25" s="51">
        <f t="shared" ca="1" si="30"/>
        <v>0</v>
      </c>
      <c r="Q25" s="51">
        <f t="shared" ca="1" si="30"/>
        <v>0</v>
      </c>
      <c r="R25" s="51">
        <f t="shared" ca="1" si="30"/>
        <v>0</v>
      </c>
      <c r="S25" s="70">
        <f t="shared" ca="1" si="30"/>
        <v>0</v>
      </c>
      <c r="T25" s="65">
        <f ca="1">VLOOKUP(A21,Teams!$B$1:$E$17,4,FALSE)</f>
        <v>1</v>
      </c>
      <c r="V25" s="61" t="e">
        <f t="shared" ref="V25:AP25" ca="1" si="31">SUM(V22:V24)</f>
        <v>#N/A</v>
      </c>
      <c r="W25" s="51" t="e">
        <f t="shared" ca="1" si="31"/>
        <v>#N/A</v>
      </c>
      <c r="X25" s="51" t="e">
        <f t="shared" ca="1" si="31"/>
        <v>#N/A</v>
      </c>
      <c r="Y25" s="51" t="e">
        <f t="shared" ca="1" si="31"/>
        <v>#N/A</v>
      </c>
      <c r="Z25" s="51" t="e">
        <f t="shared" ca="1" si="31"/>
        <v>#N/A</v>
      </c>
      <c r="AA25" s="51" t="e">
        <f t="shared" ca="1" si="31"/>
        <v>#N/A</v>
      </c>
      <c r="AB25" s="51" t="e">
        <f t="shared" ca="1" si="31"/>
        <v>#N/A</v>
      </c>
      <c r="AC25" s="51" t="e">
        <f t="shared" ca="1" si="31"/>
        <v>#N/A</v>
      </c>
      <c r="AD25" s="51" t="e">
        <f t="shared" ca="1" si="31"/>
        <v>#N/A</v>
      </c>
      <c r="AE25" s="51" t="e">
        <f t="shared" ca="1" si="31"/>
        <v>#N/A</v>
      </c>
      <c r="AF25" s="51" t="e">
        <f t="shared" ca="1" si="31"/>
        <v>#N/A</v>
      </c>
      <c r="AG25" s="51" t="e">
        <f t="shared" ca="1" si="31"/>
        <v>#N/A</v>
      </c>
      <c r="AH25" s="51" t="e">
        <f t="shared" ref="AH25:AO25" ca="1" si="32">SUM(AH22:AH24)</f>
        <v>#N/A</v>
      </c>
      <c r="AI25" s="51" t="e">
        <f t="shared" ca="1" si="32"/>
        <v>#N/A</v>
      </c>
      <c r="AJ25" s="51" t="e">
        <f t="shared" ca="1" si="32"/>
        <v>#N/A</v>
      </c>
      <c r="AK25" s="51" t="e">
        <f t="shared" ca="1" si="32"/>
        <v>#N/A</v>
      </c>
      <c r="AL25" s="51" t="e">
        <f t="shared" ca="1" si="32"/>
        <v>#N/A</v>
      </c>
      <c r="AM25" s="51" t="e">
        <f t="shared" ca="1" si="32"/>
        <v>#N/A</v>
      </c>
      <c r="AN25" s="51" t="e">
        <f t="shared" ca="1" si="32"/>
        <v>#N/A</v>
      </c>
      <c r="AO25" s="51" t="e">
        <f t="shared" ca="1" si="32"/>
        <v>#N/A</v>
      </c>
      <c r="AP25" s="37" t="e">
        <f t="shared" ca="1" si="31"/>
        <v>#N/A</v>
      </c>
    </row>
    <row r="26" spans="1:42" ht="15.75" thickBot="1" x14ac:dyDescent="0.25">
      <c r="T26" s="62"/>
    </row>
    <row r="27" spans="1:42" x14ac:dyDescent="0.2">
      <c r="A27" s="12" t="s">
        <v>7</v>
      </c>
      <c r="B27" s="38">
        <f>VLOOKUP(A27,TeamLookup,2,FALSE)</f>
        <v>0</v>
      </c>
      <c r="C27" s="60" t="str">
        <f>$A27&amp;"."&amp;TEXT(C$1,"00")</f>
        <v>E.01</v>
      </c>
      <c r="D27" s="50" t="str">
        <f t="shared" ref="D27:R27" si="33">$A27&amp;"."&amp;TEXT(D$1,"00")</f>
        <v>E.02</v>
      </c>
      <c r="E27" s="50" t="str">
        <f t="shared" si="33"/>
        <v>E.03</v>
      </c>
      <c r="F27" s="50" t="str">
        <f t="shared" si="33"/>
        <v>E.04</v>
      </c>
      <c r="G27" s="50" t="str">
        <f t="shared" si="33"/>
        <v>E.05</v>
      </c>
      <c r="H27" s="50" t="str">
        <f t="shared" si="33"/>
        <v>E.06</v>
      </c>
      <c r="I27" s="50" t="str">
        <f t="shared" si="33"/>
        <v>E.07</v>
      </c>
      <c r="J27" s="50" t="str">
        <f t="shared" si="33"/>
        <v>E.08</v>
      </c>
      <c r="K27" s="50" t="str">
        <f t="shared" si="33"/>
        <v>E.09</v>
      </c>
      <c r="L27" s="50" t="str">
        <f t="shared" si="33"/>
        <v>E.10</v>
      </c>
      <c r="M27" s="50" t="str">
        <f t="shared" si="33"/>
        <v>E.11</v>
      </c>
      <c r="N27" s="50" t="str">
        <f t="shared" si="33"/>
        <v>E.12</v>
      </c>
      <c r="O27" s="50" t="str">
        <f t="shared" si="33"/>
        <v>E.13</v>
      </c>
      <c r="P27" s="50" t="str">
        <f t="shared" si="33"/>
        <v>E.14</v>
      </c>
      <c r="Q27" s="50" t="str">
        <f t="shared" si="33"/>
        <v>E.15</v>
      </c>
      <c r="R27" s="50" t="str">
        <f t="shared" si="33"/>
        <v>E.16</v>
      </c>
      <c r="S27" s="67" t="s">
        <v>110</v>
      </c>
      <c r="T27" s="66" t="s">
        <v>137</v>
      </c>
      <c r="U27" s="12"/>
      <c r="V27" s="60" t="str">
        <f>$A27&amp;"."&amp;TEXT(V$1,"00")</f>
        <v>E.01</v>
      </c>
      <c r="W27" s="50" t="str">
        <f t="shared" ref="W27:AO27" si="34">$A27&amp;"."&amp;TEXT(W$1,"00")</f>
        <v>E.02</v>
      </c>
      <c r="X27" s="50" t="str">
        <f t="shared" si="34"/>
        <v>E.03</v>
      </c>
      <c r="Y27" s="50" t="str">
        <f t="shared" si="34"/>
        <v>E.04</v>
      </c>
      <c r="Z27" s="50" t="str">
        <f t="shared" si="34"/>
        <v>E.05</v>
      </c>
      <c r="AA27" s="50" t="str">
        <f t="shared" si="34"/>
        <v>E.06</v>
      </c>
      <c r="AB27" s="50" t="str">
        <f t="shared" si="34"/>
        <v>E.07</v>
      </c>
      <c r="AC27" s="50" t="str">
        <f t="shared" si="34"/>
        <v>E.08</v>
      </c>
      <c r="AD27" s="50" t="str">
        <f t="shared" si="34"/>
        <v>E.09</v>
      </c>
      <c r="AE27" s="50" t="str">
        <f t="shared" si="34"/>
        <v>E.10</v>
      </c>
      <c r="AF27" s="50" t="str">
        <f t="shared" si="34"/>
        <v>E.11</v>
      </c>
      <c r="AG27" s="50" t="str">
        <f t="shared" si="34"/>
        <v>E.12</v>
      </c>
      <c r="AH27" s="50" t="str">
        <f t="shared" si="34"/>
        <v>E.13</v>
      </c>
      <c r="AI27" s="50" t="str">
        <f t="shared" si="34"/>
        <v>E.14</v>
      </c>
      <c r="AJ27" s="50" t="str">
        <f t="shared" si="34"/>
        <v>E.15</v>
      </c>
      <c r="AK27" s="50" t="str">
        <f t="shared" si="34"/>
        <v>E.16</v>
      </c>
      <c r="AL27" s="50" t="str">
        <f t="shared" si="34"/>
        <v>E.17</v>
      </c>
      <c r="AM27" s="50" t="str">
        <f t="shared" si="34"/>
        <v>E.18</v>
      </c>
      <c r="AN27" s="50" t="str">
        <f t="shared" si="34"/>
        <v>E.19</v>
      </c>
      <c r="AO27" s="50" t="str">
        <f t="shared" si="34"/>
        <v>E.20</v>
      </c>
      <c r="AP27" s="36" t="s">
        <v>110</v>
      </c>
    </row>
    <row r="28" spans="1:42" x14ac:dyDescent="0.2">
      <c r="B28" s="48">
        <v>1</v>
      </c>
      <c r="C28" s="52" t="str">
        <f t="shared" ref="C28:N30" ca="1" si="35">IF(ISNA(V28),"",V28)</f>
        <v/>
      </c>
      <c r="D28" s="53" t="str">
        <f t="shared" ca="1" si="35"/>
        <v/>
      </c>
      <c r="E28" s="53" t="str">
        <f t="shared" ca="1" si="35"/>
        <v/>
      </c>
      <c r="F28" s="53" t="str">
        <f t="shared" ca="1" si="35"/>
        <v/>
      </c>
      <c r="G28" s="53" t="str">
        <f t="shared" ca="1" si="35"/>
        <v/>
      </c>
      <c r="H28" s="53" t="str">
        <f t="shared" ca="1" si="35"/>
        <v/>
      </c>
      <c r="I28" s="53" t="str">
        <f t="shared" ca="1" si="35"/>
        <v/>
      </c>
      <c r="J28" s="53" t="str">
        <f t="shared" ca="1" si="35"/>
        <v/>
      </c>
      <c r="K28" s="53" t="str">
        <f t="shared" ca="1" si="35"/>
        <v/>
      </c>
      <c r="L28" s="53" t="str">
        <f t="shared" ca="1" si="35"/>
        <v/>
      </c>
      <c r="M28" s="53" t="str">
        <f t="shared" ca="1" si="35"/>
        <v/>
      </c>
      <c r="N28" s="53" t="str">
        <f t="shared" ca="1" si="35"/>
        <v/>
      </c>
      <c r="O28" s="53" t="str">
        <f t="shared" ref="O28:R30" ca="1" si="36">IF(ISNA(AH28),"",AH28)</f>
        <v/>
      </c>
      <c r="P28" s="53" t="str">
        <f t="shared" ca="1" si="36"/>
        <v/>
      </c>
      <c r="Q28" s="53" t="str">
        <f t="shared" ca="1" si="36"/>
        <v/>
      </c>
      <c r="R28" s="53" t="str">
        <f t="shared" ca="1" si="36"/>
        <v/>
      </c>
      <c r="S28" s="68">
        <f ca="1">SUM(C28:R28)</f>
        <v>0</v>
      </c>
      <c r="T28" s="49"/>
      <c r="V28" s="53" t="e">
        <f ca="1">IF(ISNA(VLOOKUP(V27,OFFSET(Pairings!$D$2,($B28-1)*gamesPerRound,0,gamesPerRound,3),3,FALSE)),VLOOKUP(V27,OFFSET(Pairings!$E$2,($B28-1)*gamesPerRound,0,gamesPerRound,3),3,FALSE),VLOOKUP(V27,OFFSET(Pairings!$D$2,($B28-1)*gamesPerRound,0,gamesPerRound,3),3,FALSE))</f>
        <v>#N/A</v>
      </c>
      <c r="W28" s="53" t="e">
        <f ca="1">IF(ISNA(VLOOKUP(W27,OFFSET(Pairings!$D$2,($B28-1)*gamesPerRound,0,gamesPerRound,3),3,FALSE)),VLOOKUP(W27,OFFSET(Pairings!$E$2,($B28-1)*gamesPerRound,0,gamesPerRound,3),3,FALSE),VLOOKUP(W27,OFFSET(Pairings!$D$2,($B28-1)*gamesPerRound,0,gamesPerRound,3),3,FALSE))</f>
        <v>#N/A</v>
      </c>
      <c r="X28" s="53" t="e">
        <f ca="1">IF(ISNA(VLOOKUP(X27,OFFSET(Pairings!$D$2,($B28-1)*gamesPerRound,0,gamesPerRound,3),3,FALSE)),VLOOKUP(X27,OFFSET(Pairings!$E$2,($B28-1)*gamesPerRound,0,gamesPerRound,3),3,FALSE),VLOOKUP(X27,OFFSET(Pairings!$D$2,($B28-1)*gamesPerRound,0,gamesPerRound,3),3,FALSE))</f>
        <v>#N/A</v>
      </c>
      <c r="Y28" s="53" t="e">
        <f ca="1">IF(ISNA(VLOOKUP(Y27,OFFSET(Pairings!$D$2,($B28-1)*gamesPerRound,0,gamesPerRound,3),3,FALSE)),VLOOKUP(Y27,OFFSET(Pairings!$E$2,($B28-1)*gamesPerRound,0,gamesPerRound,3),3,FALSE),VLOOKUP(Y27,OFFSET(Pairings!$D$2,($B28-1)*gamesPerRound,0,gamesPerRound,3),3,FALSE))</f>
        <v>#N/A</v>
      </c>
      <c r="Z28" s="53" t="e">
        <f ca="1">IF(ISNA(VLOOKUP(Z27,OFFSET(Pairings!$D$2,($B28-1)*gamesPerRound,0,gamesPerRound,3),3,FALSE)),VLOOKUP(Z27,OFFSET(Pairings!$E$2,($B28-1)*gamesPerRound,0,gamesPerRound,3),3,FALSE),VLOOKUP(Z27,OFFSET(Pairings!$D$2,($B28-1)*gamesPerRound,0,gamesPerRound,3),3,FALSE))</f>
        <v>#N/A</v>
      </c>
      <c r="AA28" s="53" t="e">
        <f ca="1">IF(ISNA(VLOOKUP(AA27,OFFSET(Pairings!$D$2,($B28-1)*gamesPerRound,0,gamesPerRound,3),3,FALSE)),VLOOKUP(AA27,OFFSET(Pairings!$E$2,($B28-1)*gamesPerRound,0,gamesPerRound,3),3,FALSE),VLOOKUP(AA27,OFFSET(Pairings!$D$2,($B28-1)*gamesPerRound,0,gamesPerRound,3),3,FALSE))</f>
        <v>#N/A</v>
      </c>
      <c r="AB28" s="53" t="e">
        <f ca="1">IF(ISNA(VLOOKUP(AB27,OFFSET(Pairings!$D$2,($B28-1)*gamesPerRound,0,gamesPerRound,3),3,FALSE)),VLOOKUP(AB27,OFFSET(Pairings!$E$2,($B28-1)*gamesPerRound,0,gamesPerRound,3),3,FALSE),VLOOKUP(AB27,OFFSET(Pairings!$D$2,($B28-1)*gamesPerRound,0,gamesPerRound,3),3,FALSE))</f>
        <v>#N/A</v>
      </c>
      <c r="AC28" s="53" t="e">
        <f ca="1">IF(ISNA(VLOOKUP(AC27,OFFSET(Pairings!$D$2,($B28-1)*gamesPerRound,0,gamesPerRound,3),3,FALSE)),VLOOKUP(AC27,OFFSET(Pairings!$E$2,($B28-1)*gamesPerRound,0,gamesPerRound,3),3,FALSE),VLOOKUP(AC27,OFFSET(Pairings!$D$2,($B28-1)*gamesPerRound,0,gamesPerRound,3),3,FALSE))</f>
        <v>#N/A</v>
      </c>
      <c r="AD28" s="53" t="e">
        <f ca="1">IF(ISNA(VLOOKUP(AD27,OFFSET(Pairings!$D$2,($B28-1)*gamesPerRound,0,gamesPerRound,3),3,FALSE)),VLOOKUP(AD27,OFFSET(Pairings!$E$2,($B28-1)*gamesPerRound,0,gamesPerRound,3),3,FALSE),VLOOKUP(AD27,OFFSET(Pairings!$D$2,($B28-1)*gamesPerRound,0,gamesPerRound,3),3,FALSE))</f>
        <v>#N/A</v>
      </c>
      <c r="AE28" s="53" t="e">
        <f ca="1">IF(ISNA(VLOOKUP(AE27,OFFSET(Pairings!$D$2,($B28-1)*gamesPerRound,0,gamesPerRound,3),3,FALSE)),VLOOKUP(AE27,OFFSET(Pairings!$E$2,($B28-1)*gamesPerRound,0,gamesPerRound,3),3,FALSE),VLOOKUP(AE27,OFFSET(Pairings!$D$2,($B28-1)*gamesPerRound,0,gamesPerRound,3),3,FALSE))</f>
        <v>#N/A</v>
      </c>
      <c r="AF28" s="53" t="e">
        <f ca="1">IF(ISNA(VLOOKUP(AF27,OFFSET(Pairings!$D$2,($B28-1)*gamesPerRound,0,gamesPerRound,3),3,FALSE)),VLOOKUP(AF27,OFFSET(Pairings!$E$2,($B28-1)*gamesPerRound,0,gamesPerRound,3),3,FALSE),VLOOKUP(AF27,OFFSET(Pairings!$D$2,($B28-1)*gamesPerRound,0,gamesPerRound,3),3,FALSE))</f>
        <v>#N/A</v>
      </c>
      <c r="AG28" s="54" t="e">
        <f ca="1">IF(ISNA(VLOOKUP(AG27,OFFSET(Pairings!$D$2,($B28-1)*gamesPerRound,0,gamesPerRound,3),3,FALSE)),VLOOKUP(AG27,OFFSET(Pairings!$E$2,($B28-1)*gamesPerRound,0,gamesPerRound,3),3,FALSE),VLOOKUP(AG27,OFFSET(Pairings!$D$2,($B28-1)*gamesPerRound,0,gamesPerRound,3),3,FALSE))</f>
        <v>#N/A</v>
      </c>
      <c r="AH28" s="54" t="e">
        <f ca="1">IF(ISNA(VLOOKUP(AH27,OFFSET(Pairings!$D$2,($B28-1)*gamesPerRound,0,gamesPerRound,3),3,FALSE)),VLOOKUP(AH27,OFFSET(Pairings!$E$2,($B28-1)*gamesPerRound,0,gamesPerRound,3),3,FALSE),VLOOKUP(AH27,OFFSET(Pairings!$D$2,($B28-1)*gamesPerRound,0,gamesPerRound,3),3,FALSE))</f>
        <v>#N/A</v>
      </c>
      <c r="AI28" s="54" t="e">
        <f ca="1">IF(ISNA(VLOOKUP(AI27,OFFSET(Pairings!$D$2,($B28-1)*gamesPerRound,0,gamesPerRound,3),3,FALSE)),VLOOKUP(AI27,OFFSET(Pairings!$E$2,($B28-1)*gamesPerRound,0,gamesPerRound,3),3,FALSE),VLOOKUP(AI27,OFFSET(Pairings!$D$2,($B28-1)*gamesPerRound,0,gamesPerRound,3),3,FALSE))</f>
        <v>#N/A</v>
      </c>
      <c r="AJ28" s="54" t="e">
        <f ca="1">IF(ISNA(VLOOKUP(AJ27,OFFSET(Pairings!$D$2,($B28-1)*gamesPerRound,0,gamesPerRound,3),3,FALSE)),VLOOKUP(AJ27,OFFSET(Pairings!$E$2,($B28-1)*gamesPerRound,0,gamesPerRound,3),3,FALSE),VLOOKUP(AJ27,OFFSET(Pairings!$D$2,($B28-1)*gamesPerRound,0,gamesPerRound,3),3,FALSE))</f>
        <v>#N/A</v>
      </c>
      <c r="AK28" s="54" t="e">
        <f ca="1">IF(ISNA(VLOOKUP(AK27,OFFSET(Pairings!$D$2,($B28-1)*gamesPerRound,0,gamesPerRound,3),3,FALSE)),VLOOKUP(AK27,OFFSET(Pairings!$E$2,($B28-1)*gamesPerRound,0,gamesPerRound,3),3,FALSE),VLOOKUP(AK27,OFFSET(Pairings!$D$2,($B28-1)*gamesPerRound,0,gamesPerRound,3),3,FALSE))</f>
        <v>#N/A</v>
      </c>
      <c r="AL28" s="54" t="e">
        <f ca="1">IF(ISNA(VLOOKUP(AL27,OFFSET(Pairings!$D$2,($B28-1)*gamesPerRound,0,gamesPerRound,3),3,FALSE)),VLOOKUP(AL27,OFFSET(Pairings!$E$2,($B28-1)*gamesPerRound,0,gamesPerRound,3),3,FALSE),VLOOKUP(AL27,OFFSET(Pairings!$D$2,($B28-1)*gamesPerRound,0,gamesPerRound,3),3,FALSE))</f>
        <v>#N/A</v>
      </c>
      <c r="AM28" s="54" t="e">
        <f ca="1">IF(ISNA(VLOOKUP(AM27,OFFSET(Pairings!$D$2,($B28-1)*gamesPerRound,0,gamesPerRound,3),3,FALSE)),VLOOKUP(AM27,OFFSET(Pairings!$E$2,($B28-1)*gamesPerRound,0,gamesPerRound,3),3,FALSE),VLOOKUP(AM27,OFFSET(Pairings!$D$2,($B28-1)*gamesPerRound,0,gamesPerRound,3),3,FALSE))</f>
        <v>#N/A</v>
      </c>
      <c r="AN28" s="54" t="e">
        <f ca="1">IF(ISNA(VLOOKUP(AN27,OFFSET(Pairings!$D$2,($B28-1)*gamesPerRound,0,gamesPerRound,3),3,FALSE)),VLOOKUP(AN27,OFFSET(Pairings!$E$2,($B28-1)*gamesPerRound,0,gamesPerRound,3),3,FALSE),VLOOKUP(AN27,OFFSET(Pairings!$D$2,($B28-1)*gamesPerRound,0,gamesPerRound,3),3,FALSE))</f>
        <v>#N/A</v>
      </c>
      <c r="AO28" s="54" t="e">
        <f ca="1">IF(ISNA(VLOOKUP(AO27,OFFSET(Pairings!$D$2,($B28-1)*gamesPerRound,0,gamesPerRound,3),3,FALSE)),VLOOKUP(AO27,OFFSET(Pairings!$E$2,($B28-1)*gamesPerRound,0,gamesPerRound,3),3,FALSE),VLOOKUP(AO27,OFFSET(Pairings!$D$2,($B28-1)*gamesPerRound,0,gamesPerRound,3),3,FALSE))</f>
        <v>#N/A</v>
      </c>
      <c r="AP28" s="49" t="e">
        <f ca="1">SUM(V28:AO28)</f>
        <v>#N/A</v>
      </c>
    </row>
    <row r="29" spans="1:42" x14ac:dyDescent="0.2">
      <c r="B29" s="48">
        <v>2</v>
      </c>
      <c r="C29" s="55" t="str">
        <f t="shared" ca="1" si="35"/>
        <v/>
      </c>
      <c r="D29" s="33" t="str">
        <f t="shared" ca="1" si="35"/>
        <v/>
      </c>
      <c r="E29" s="33" t="str">
        <f t="shared" ca="1" si="35"/>
        <v/>
      </c>
      <c r="F29" s="33" t="str">
        <f t="shared" ca="1" si="35"/>
        <v/>
      </c>
      <c r="G29" s="33" t="str">
        <f t="shared" ca="1" si="35"/>
        <v/>
      </c>
      <c r="H29" s="33" t="str">
        <f t="shared" ca="1" si="35"/>
        <v/>
      </c>
      <c r="I29" s="33" t="str">
        <f t="shared" ca="1" si="35"/>
        <v/>
      </c>
      <c r="J29" s="33" t="str">
        <f t="shared" ca="1" si="35"/>
        <v/>
      </c>
      <c r="K29" s="33" t="str">
        <f t="shared" ca="1" si="35"/>
        <v/>
      </c>
      <c r="L29" s="33" t="str">
        <f t="shared" ca="1" si="35"/>
        <v/>
      </c>
      <c r="M29" s="33" t="str">
        <f t="shared" ca="1" si="35"/>
        <v/>
      </c>
      <c r="N29" s="33" t="str">
        <f t="shared" ca="1" si="35"/>
        <v/>
      </c>
      <c r="O29" s="33" t="str">
        <f t="shared" ca="1" si="36"/>
        <v/>
      </c>
      <c r="P29" s="33" t="str">
        <f t="shared" ca="1" si="36"/>
        <v/>
      </c>
      <c r="Q29" s="33" t="str">
        <f t="shared" ca="1" si="36"/>
        <v/>
      </c>
      <c r="R29" s="33" t="str">
        <f t="shared" ca="1" si="36"/>
        <v/>
      </c>
      <c r="S29" s="69">
        <f ca="1">SUM(C29:R29)</f>
        <v>0</v>
      </c>
      <c r="T29" s="49"/>
      <c r="V29" s="55" t="e">
        <f ca="1">IF(ISNA(VLOOKUP(V27,OFFSET(Pairings!$D$2,($B29-1)*gamesPerRound,0,gamesPerRound,3),3,FALSE)),VLOOKUP(V27,OFFSET(Pairings!$E$2,($B29-1)*gamesPerRound,0,gamesPerRound,3),3,FALSE),VLOOKUP(V27,OFFSET(Pairings!$D$2,($B29-1)*gamesPerRound,0,gamesPerRound,3),3,FALSE))</f>
        <v>#N/A</v>
      </c>
      <c r="W29" s="33" t="e">
        <f ca="1">IF(ISNA(VLOOKUP(W27,OFFSET(Pairings!$D$2,($B29-1)*gamesPerRound,0,gamesPerRound,3),3,FALSE)),VLOOKUP(W27,OFFSET(Pairings!$E$2,($B29-1)*gamesPerRound,0,gamesPerRound,3),3,FALSE),VLOOKUP(W27,OFFSET(Pairings!$D$2,($B29-1)*gamesPerRound,0,gamesPerRound,3),3,FALSE))</f>
        <v>#N/A</v>
      </c>
      <c r="X29" s="33" t="e">
        <f ca="1">IF(ISNA(VLOOKUP(X27,OFFSET(Pairings!$D$2,($B29-1)*gamesPerRound,0,gamesPerRound,3),3,FALSE)),VLOOKUP(X27,OFFSET(Pairings!$E$2,($B29-1)*gamesPerRound,0,gamesPerRound,3),3,FALSE),VLOOKUP(X27,OFFSET(Pairings!$D$2,($B29-1)*gamesPerRound,0,gamesPerRound,3),3,FALSE))</f>
        <v>#N/A</v>
      </c>
      <c r="Y29" s="33" t="e">
        <f ca="1">IF(ISNA(VLOOKUP(Y27,OFFSET(Pairings!$D$2,($B29-1)*gamesPerRound,0,gamesPerRound,3),3,FALSE)),VLOOKUP(Y27,OFFSET(Pairings!$E$2,($B29-1)*gamesPerRound,0,gamesPerRound,3),3,FALSE),VLOOKUP(Y27,OFFSET(Pairings!$D$2,($B29-1)*gamesPerRound,0,gamesPerRound,3),3,FALSE))</f>
        <v>#N/A</v>
      </c>
      <c r="Z29" s="33" t="e">
        <f ca="1">IF(ISNA(VLOOKUP(Z27,OFFSET(Pairings!$D$2,($B29-1)*gamesPerRound,0,gamesPerRound,3),3,FALSE)),VLOOKUP(Z27,OFFSET(Pairings!$E$2,($B29-1)*gamesPerRound,0,gamesPerRound,3),3,FALSE),VLOOKUP(Z27,OFFSET(Pairings!$D$2,($B29-1)*gamesPerRound,0,gamesPerRound,3),3,FALSE))</f>
        <v>#N/A</v>
      </c>
      <c r="AA29" s="33" t="e">
        <f ca="1">IF(ISNA(VLOOKUP(AA27,OFFSET(Pairings!$D$2,($B29-1)*gamesPerRound,0,gamesPerRound,3),3,FALSE)),VLOOKUP(AA27,OFFSET(Pairings!$E$2,($B29-1)*gamesPerRound,0,gamesPerRound,3),3,FALSE),VLOOKUP(AA27,OFFSET(Pairings!$D$2,($B29-1)*gamesPerRound,0,gamesPerRound,3),3,FALSE))</f>
        <v>#N/A</v>
      </c>
      <c r="AB29" s="33" t="e">
        <f ca="1">IF(ISNA(VLOOKUP(AB27,OFFSET(Pairings!$D$2,($B29-1)*gamesPerRound,0,gamesPerRound,3),3,FALSE)),VLOOKUP(AB27,OFFSET(Pairings!$E$2,($B29-1)*gamesPerRound,0,gamesPerRound,3),3,FALSE),VLOOKUP(AB27,OFFSET(Pairings!$D$2,($B29-1)*gamesPerRound,0,gamesPerRound,3),3,FALSE))</f>
        <v>#N/A</v>
      </c>
      <c r="AC29" s="33" t="e">
        <f ca="1">IF(ISNA(VLOOKUP(AC27,OFFSET(Pairings!$D$2,($B29-1)*gamesPerRound,0,gamesPerRound,3),3,FALSE)),VLOOKUP(AC27,OFFSET(Pairings!$E$2,($B29-1)*gamesPerRound,0,gamesPerRound,3),3,FALSE),VLOOKUP(AC27,OFFSET(Pairings!$D$2,($B29-1)*gamesPerRound,0,gamesPerRound,3),3,FALSE))</f>
        <v>#N/A</v>
      </c>
      <c r="AD29" s="33" t="e">
        <f ca="1">IF(ISNA(VLOOKUP(AD27,OFFSET(Pairings!$D$2,($B29-1)*gamesPerRound,0,gamesPerRound,3),3,FALSE)),VLOOKUP(AD27,OFFSET(Pairings!$E$2,($B29-1)*gamesPerRound,0,gamesPerRound,3),3,FALSE),VLOOKUP(AD27,OFFSET(Pairings!$D$2,($B29-1)*gamesPerRound,0,gamesPerRound,3),3,FALSE))</f>
        <v>#N/A</v>
      </c>
      <c r="AE29" s="33" t="e">
        <f ca="1">IF(ISNA(VLOOKUP(AE27,OFFSET(Pairings!$D$2,($B29-1)*gamesPerRound,0,gamesPerRound,3),3,FALSE)),VLOOKUP(AE27,OFFSET(Pairings!$E$2,($B29-1)*gamesPerRound,0,gamesPerRound,3),3,FALSE),VLOOKUP(AE27,OFFSET(Pairings!$D$2,($B29-1)*gamesPerRound,0,gamesPerRound,3),3,FALSE))</f>
        <v>#N/A</v>
      </c>
      <c r="AF29" s="33" t="e">
        <f ca="1">IF(ISNA(VLOOKUP(AF27,OFFSET(Pairings!$D$2,($B29-1)*gamesPerRound,0,gamesPerRound,3),3,FALSE)),VLOOKUP(AF27,OFFSET(Pairings!$E$2,($B29-1)*gamesPerRound,0,gamesPerRound,3),3,FALSE),VLOOKUP(AF27,OFFSET(Pairings!$D$2,($B29-1)*gamesPerRound,0,gamesPerRound,3),3,FALSE))</f>
        <v>#N/A</v>
      </c>
      <c r="AG29" s="56" t="e">
        <f ca="1">IF(ISNA(VLOOKUP(AG27,OFFSET(Pairings!$D$2,($B29-1)*gamesPerRound,0,gamesPerRound,3),3,FALSE)),VLOOKUP(AG27,OFFSET(Pairings!$E$2,($B29-1)*gamesPerRound,0,gamesPerRound,3),3,FALSE),VLOOKUP(AG27,OFFSET(Pairings!$D$2,($B29-1)*gamesPerRound,0,gamesPerRound,3),3,FALSE))</f>
        <v>#N/A</v>
      </c>
      <c r="AH29" s="56" t="e">
        <f ca="1">IF(ISNA(VLOOKUP(AH27,OFFSET(Pairings!$D$2,($B29-1)*gamesPerRound,0,gamesPerRound,3),3,FALSE)),VLOOKUP(AH27,OFFSET(Pairings!$E$2,($B29-1)*gamesPerRound,0,gamesPerRound,3),3,FALSE),VLOOKUP(AH27,OFFSET(Pairings!$D$2,($B29-1)*gamesPerRound,0,gamesPerRound,3),3,FALSE))</f>
        <v>#N/A</v>
      </c>
      <c r="AI29" s="56" t="e">
        <f ca="1">IF(ISNA(VLOOKUP(AI27,OFFSET(Pairings!$D$2,($B29-1)*gamesPerRound,0,gamesPerRound,3),3,FALSE)),VLOOKUP(AI27,OFFSET(Pairings!$E$2,($B29-1)*gamesPerRound,0,gamesPerRound,3),3,FALSE),VLOOKUP(AI27,OFFSET(Pairings!$D$2,($B29-1)*gamesPerRound,0,gamesPerRound,3),3,FALSE))</f>
        <v>#N/A</v>
      </c>
      <c r="AJ29" s="56" t="e">
        <f ca="1">IF(ISNA(VLOOKUP(AJ27,OFFSET(Pairings!$D$2,($B29-1)*gamesPerRound,0,gamesPerRound,3),3,FALSE)),VLOOKUP(AJ27,OFFSET(Pairings!$E$2,($B29-1)*gamesPerRound,0,gamesPerRound,3),3,FALSE),VLOOKUP(AJ27,OFFSET(Pairings!$D$2,($B29-1)*gamesPerRound,0,gamesPerRound,3),3,FALSE))</f>
        <v>#N/A</v>
      </c>
      <c r="AK29" s="56" t="e">
        <f ca="1">IF(ISNA(VLOOKUP(AK27,OFFSET(Pairings!$D$2,($B29-1)*gamesPerRound,0,gamesPerRound,3),3,FALSE)),VLOOKUP(AK27,OFFSET(Pairings!$E$2,($B29-1)*gamesPerRound,0,gamesPerRound,3),3,FALSE),VLOOKUP(AK27,OFFSET(Pairings!$D$2,($B29-1)*gamesPerRound,0,gamesPerRound,3),3,FALSE))</f>
        <v>#N/A</v>
      </c>
      <c r="AL29" s="56" t="e">
        <f ca="1">IF(ISNA(VLOOKUP(AL27,OFFSET(Pairings!$D$2,($B29-1)*gamesPerRound,0,gamesPerRound,3),3,FALSE)),VLOOKUP(AL27,OFFSET(Pairings!$E$2,($B29-1)*gamesPerRound,0,gamesPerRound,3),3,FALSE),VLOOKUP(AL27,OFFSET(Pairings!$D$2,($B29-1)*gamesPerRound,0,gamesPerRound,3),3,FALSE))</f>
        <v>#N/A</v>
      </c>
      <c r="AM29" s="56" t="e">
        <f ca="1">IF(ISNA(VLOOKUP(AM27,OFFSET(Pairings!$D$2,($B29-1)*gamesPerRound,0,gamesPerRound,3),3,FALSE)),VLOOKUP(AM27,OFFSET(Pairings!$E$2,($B29-1)*gamesPerRound,0,gamesPerRound,3),3,FALSE),VLOOKUP(AM27,OFFSET(Pairings!$D$2,($B29-1)*gamesPerRound,0,gamesPerRound,3),3,FALSE))</f>
        <v>#N/A</v>
      </c>
      <c r="AN29" s="56" t="e">
        <f ca="1">IF(ISNA(VLOOKUP(AN27,OFFSET(Pairings!$D$2,($B29-1)*gamesPerRound,0,gamesPerRound,3),3,FALSE)),VLOOKUP(AN27,OFFSET(Pairings!$E$2,($B29-1)*gamesPerRound,0,gamesPerRound,3),3,FALSE),VLOOKUP(AN27,OFFSET(Pairings!$D$2,($B29-1)*gamesPerRound,0,gamesPerRound,3),3,FALSE))</f>
        <v>#N/A</v>
      </c>
      <c r="AO29" s="56" t="e">
        <f ca="1">IF(ISNA(VLOOKUP(AO27,OFFSET(Pairings!$D$2,($B29-1)*gamesPerRound,0,gamesPerRound,3),3,FALSE)),VLOOKUP(AO27,OFFSET(Pairings!$E$2,($B29-1)*gamesPerRound,0,gamesPerRound,3),3,FALSE),VLOOKUP(AO27,OFFSET(Pairings!$D$2,($B29-1)*gamesPerRound,0,gamesPerRound,3),3,FALSE))</f>
        <v>#N/A</v>
      </c>
      <c r="AP29" s="49" t="e">
        <f ca="1">SUM(V29:AO29)</f>
        <v>#N/A</v>
      </c>
    </row>
    <row r="30" spans="1:42" x14ac:dyDescent="0.2">
      <c r="B30" s="48">
        <v>3</v>
      </c>
      <c r="C30" s="57" t="str">
        <f t="shared" ca="1" si="35"/>
        <v/>
      </c>
      <c r="D30" s="58" t="str">
        <f t="shared" ca="1" si="35"/>
        <v/>
      </c>
      <c r="E30" s="58" t="str">
        <f t="shared" ca="1" si="35"/>
        <v/>
      </c>
      <c r="F30" s="58" t="str">
        <f t="shared" ca="1" si="35"/>
        <v/>
      </c>
      <c r="G30" s="58" t="str">
        <f t="shared" ca="1" si="35"/>
        <v/>
      </c>
      <c r="H30" s="58" t="str">
        <f t="shared" ca="1" si="35"/>
        <v/>
      </c>
      <c r="I30" s="58" t="str">
        <f t="shared" ca="1" si="35"/>
        <v/>
      </c>
      <c r="J30" s="58" t="str">
        <f t="shared" ca="1" si="35"/>
        <v/>
      </c>
      <c r="K30" s="58" t="str">
        <f t="shared" ca="1" si="35"/>
        <v/>
      </c>
      <c r="L30" s="58" t="str">
        <f t="shared" ca="1" si="35"/>
        <v/>
      </c>
      <c r="M30" s="58" t="str">
        <f t="shared" ca="1" si="35"/>
        <v/>
      </c>
      <c r="N30" s="58" t="str">
        <f t="shared" ca="1" si="35"/>
        <v/>
      </c>
      <c r="O30" s="58" t="str">
        <f t="shared" ca="1" si="36"/>
        <v/>
      </c>
      <c r="P30" s="58" t="str">
        <f t="shared" ca="1" si="36"/>
        <v/>
      </c>
      <c r="Q30" s="58" t="str">
        <f t="shared" ca="1" si="36"/>
        <v/>
      </c>
      <c r="R30" s="58" t="str">
        <f t="shared" ca="1" si="36"/>
        <v/>
      </c>
      <c r="S30" s="69">
        <f ca="1">SUM(C30:R30)</f>
        <v>0</v>
      </c>
      <c r="T30" s="49"/>
      <c r="V30" s="57" t="e">
        <f ca="1">IF(ISNA(VLOOKUP(V27,OFFSET(Pairings!$D$2,($B30-1)*gamesPerRound,0,gamesPerRound,3),3,FALSE)),VLOOKUP(V27,OFFSET(Pairings!$E$2,($B30-1)*gamesPerRound,0,gamesPerRound,3),3,FALSE),VLOOKUP(V27,OFFSET(Pairings!$D$2,($B30-1)*gamesPerRound,0,gamesPerRound,3),3,FALSE))</f>
        <v>#N/A</v>
      </c>
      <c r="W30" s="58" t="e">
        <f ca="1">IF(ISNA(VLOOKUP(W27,OFFSET(Pairings!$D$2,($B30-1)*gamesPerRound,0,gamesPerRound,3),3,FALSE)),VLOOKUP(W27,OFFSET(Pairings!$E$2,($B30-1)*gamesPerRound,0,gamesPerRound,3),3,FALSE),VLOOKUP(W27,OFFSET(Pairings!$D$2,($B30-1)*gamesPerRound,0,gamesPerRound,3),3,FALSE))</f>
        <v>#N/A</v>
      </c>
      <c r="X30" s="58" t="e">
        <f ca="1">IF(ISNA(VLOOKUP(X27,OFFSET(Pairings!$D$2,($B30-1)*gamesPerRound,0,gamesPerRound,3),3,FALSE)),VLOOKUP(X27,OFFSET(Pairings!$E$2,($B30-1)*gamesPerRound,0,gamesPerRound,3),3,FALSE),VLOOKUP(X27,OFFSET(Pairings!$D$2,($B30-1)*gamesPerRound,0,gamesPerRound,3),3,FALSE))</f>
        <v>#N/A</v>
      </c>
      <c r="Y30" s="58" t="e">
        <f ca="1">IF(ISNA(VLOOKUP(Y27,OFFSET(Pairings!$D$2,($B30-1)*gamesPerRound,0,gamesPerRound,3),3,FALSE)),VLOOKUP(Y27,OFFSET(Pairings!$E$2,($B30-1)*gamesPerRound,0,gamesPerRound,3),3,FALSE),VLOOKUP(Y27,OFFSET(Pairings!$D$2,($B30-1)*gamesPerRound,0,gamesPerRound,3),3,FALSE))</f>
        <v>#N/A</v>
      </c>
      <c r="Z30" s="58" t="e">
        <f ca="1">IF(ISNA(VLOOKUP(Z27,OFFSET(Pairings!$D$2,($B30-1)*gamesPerRound,0,gamesPerRound,3),3,FALSE)),VLOOKUP(Z27,OFFSET(Pairings!$E$2,($B30-1)*gamesPerRound,0,gamesPerRound,3),3,FALSE),VLOOKUP(Z27,OFFSET(Pairings!$D$2,($B30-1)*gamesPerRound,0,gamesPerRound,3),3,FALSE))</f>
        <v>#N/A</v>
      </c>
      <c r="AA30" s="58" t="e">
        <f ca="1">IF(ISNA(VLOOKUP(AA27,OFFSET(Pairings!$D$2,($B30-1)*gamesPerRound,0,gamesPerRound,3),3,FALSE)),VLOOKUP(AA27,OFFSET(Pairings!$E$2,($B30-1)*gamesPerRound,0,gamesPerRound,3),3,FALSE),VLOOKUP(AA27,OFFSET(Pairings!$D$2,($B30-1)*gamesPerRound,0,gamesPerRound,3),3,FALSE))</f>
        <v>#N/A</v>
      </c>
      <c r="AB30" s="58" t="e">
        <f ca="1">IF(ISNA(VLOOKUP(AB27,OFFSET(Pairings!$D$2,($B30-1)*gamesPerRound,0,gamesPerRound,3),3,FALSE)),VLOOKUP(AB27,OFFSET(Pairings!$E$2,($B30-1)*gamesPerRound,0,gamesPerRound,3),3,FALSE),VLOOKUP(AB27,OFFSET(Pairings!$D$2,($B30-1)*gamesPerRound,0,gamesPerRound,3),3,FALSE))</f>
        <v>#N/A</v>
      </c>
      <c r="AC30" s="58" t="e">
        <f ca="1">IF(ISNA(VLOOKUP(AC27,OFFSET(Pairings!$D$2,($B30-1)*gamesPerRound,0,gamesPerRound,3),3,FALSE)),VLOOKUP(AC27,OFFSET(Pairings!$E$2,($B30-1)*gamesPerRound,0,gamesPerRound,3),3,FALSE),VLOOKUP(AC27,OFFSET(Pairings!$D$2,($B30-1)*gamesPerRound,0,gamesPerRound,3),3,FALSE))</f>
        <v>#N/A</v>
      </c>
      <c r="AD30" s="58" t="e">
        <f ca="1">IF(ISNA(VLOOKUP(AD27,OFFSET(Pairings!$D$2,($B30-1)*gamesPerRound,0,gamesPerRound,3),3,FALSE)),VLOOKUP(AD27,OFFSET(Pairings!$E$2,($B30-1)*gamesPerRound,0,gamesPerRound,3),3,FALSE),VLOOKUP(AD27,OFFSET(Pairings!$D$2,($B30-1)*gamesPerRound,0,gamesPerRound,3),3,FALSE))</f>
        <v>#N/A</v>
      </c>
      <c r="AE30" s="58" t="e">
        <f ca="1">IF(ISNA(VLOOKUP(AE27,OFFSET(Pairings!$D$2,($B30-1)*gamesPerRound,0,gamesPerRound,3),3,FALSE)),VLOOKUP(AE27,OFFSET(Pairings!$E$2,($B30-1)*gamesPerRound,0,gamesPerRound,3),3,FALSE),VLOOKUP(AE27,OFFSET(Pairings!$D$2,($B30-1)*gamesPerRound,0,gamesPerRound,3),3,FALSE))</f>
        <v>#N/A</v>
      </c>
      <c r="AF30" s="58" t="e">
        <f ca="1">IF(ISNA(VLOOKUP(AF27,OFFSET(Pairings!$D$2,($B30-1)*gamesPerRound,0,gamesPerRound,3),3,FALSE)),VLOOKUP(AF27,OFFSET(Pairings!$E$2,($B30-1)*gamesPerRound,0,gamesPerRound,3),3,FALSE),VLOOKUP(AF27,OFFSET(Pairings!$D$2,($B30-1)*gamesPerRound,0,gamesPerRound,3),3,FALSE))</f>
        <v>#N/A</v>
      </c>
      <c r="AG30" s="59" t="e">
        <f ca="1">IF(ISNA(VLOOKUP(AG27,OFFSET(Pairings!$D$2,($B30-1)*gamesPerRound,0,gamesPerRound,3),3,FALSE)),VLOOKUP(AG27,OFFSET(Pairings!$E$2,($B30-1)*gamesPerRound,0,gamesPerRound,3),3,FALSE),VLOOKUP(AG27,OFFSET(Pairings!$D$2,($B30-1)*gamesPerRound,0,gamesPerRound,3),3,FALSE))</f>
        <v>#N/A</v>
      </c>
      <c r="AH30" s="59" t="e">
        <f ca="1">IF(ISNA(VLOOKUP(AH27,OFFSET(Pairings!$D$2,($B30-1)*gamesPerRound,0,gamesPerRound,3),3,FALSE)),VLOOKUP(AH27,OFFSET(Pairings!$E$2,($B30-1)*gamesPerRound,0,gamesPerRound,3),3,FALSE),VLOOKUP(AH27,OFFSET(Pairings!$D$2,($B30-1)*gamesPerRound,0,gamesPerRound,3),3,FALSE))</f>
        <v>#N/A</v>
      </c>
      <c r="AI30" s="59" t="e">
        <f ca="1">IF(ISNA(VLOOKUP(AI27,OFFSET(Pairings!$D$2,($B30-1)*gamesPerRound,0,gamesPerRound,3),3,FALSE)),VLOOKUP(AI27,OFFSET(Pairings!$E$2,($B30-1)*gamesPerRound,0,gamesPerRound,3),3,FALSE),VLOOKUP(AI27,OFFSET(Pairings!$D$2,($B30-1)*gamesPerRound,0,gamesPerRound,3),3,FALSE))</f>
        <v>#N/A</v>
      </c>
      <c r="AJ30" s="59" t="e">
        <f ca="1">IF(ISNA(VLOOKUP(AJ27,OFFSET(Pairings!$D$2,($B30-1)*gamesPerRound,0,gamesPerRound,3),3,FALSE)),VLOOKUP(AJ27,OFFSET(Pairings!$E$2,($B30-1)*gamesPerRound,0,gamesPerRound,3),3,FALSE),VLOOKUP(AJ27,OFFSET(Pairings!$D$2,($B30-1)*gamesPerRound,0,gamesPerRound,3),3,FALSE))</f>
        <v>#N/A</v>
      </c>
      <c r="AK30" s="59" t="e">
        <f ca="1">IF(ISNA(VLOOKUP(AK27,OFFSET(Pairings!$D$2,($B30-1)*gamesPerRound,0,gamesPerRound,3),3,FALSE)),VLOOKUP(AK27,OFFSET(Pairings!$E$2,($B30-1)*gamesPerRound,0,gamesPerRound,3),3,FALSE),VLOOKUP(AK27,OFFSET(Pairings!$D$2,($B30-1)*gamesPerRound,0,gamesPerRound,3),3,FALSE))</f>
        <v>#N/A</v>
      </c>
      <c r="AL30" s="59" t="e">
        <f ca="1">IF(ISNA(VLOOKUP(AL27,OFFSET(Pairings!$D$2,($B30-1)*gamesPerRound,0,gamesPerRound,3),3,FALSE)),VLOOKUP(AL27,OFFSET(Pairings!$E$2,($B30-1)*gamesPerRound,0,gamesPerRound,3),3,FALSE),VLOOKUP(AL27,OFFSET(Pairings!$D$2,($B30-1)*gamesPerRound,0,gamesPerRound,3),3,FALSE))</f>
        <v>#N/A</v>
      </c>
      <c r="AM30" s="59" t="e">
        <f ca="1">IF(ISNA(VLOOKUP(AM27,OFFSET(Pairings!$D$2,($B30-1)*gamesPerRound,0,gamesPerRound,3),3,FALSE)),VLOOKUP(AM27,OFFSET(Pairings!$E$2,($B30-1)*gamesPerRound,0,gamesPerRound,3),3,FALSE),VLOOKUP(AM27,OFFSET(Pairings!$D$2,($B30-1)*gamesPerRound,0,gamesPerRound,3),3,FALSE))</f>
        <v>#N/A</v>
      </c>
      <c r="AN30" s="59" t="e">
        <f ca="1">IF(ISNA(VLOOKUP(AN27,OFFSET(Pairings!$D$2,($B30-1)*gamesPerRound,0,gamesPerRound,3),3,FALSE)),VLOOKUP(AN27,OFFSET(Pairings!$E$2,($B30-1)*gamesPerRound,0,gamesPerRound,3),3,FALSE),VLOOKUP(AN27,OFFSET(Pairings!$D$2,($B30-1)*gamesPerRound,0,gamesPerRound,3),3,FALSE))</f>
        <v>#N/A</v>
      </c>
      <c r="AO30" s="59" t="e">
        <f ca="1">IF(ISNA(VLOOKUP(AO27,OFFSET(Pairings!$D$2,($B30-1)*gamesPerRound,0,gamesPerRound,3),3,FALSE)),VLOOKUP(AO27,OFFSET(Pairings!$E$2,($B30-1)*gamesPerRound,0,gamesPerRound,3),3,FALSE),VLOOKUP(AO27,OFFSET(Pairings!$D$2,($B30-1)*gamesPerRound,0,gamesPerRound,3),3,FALSE))</f>
        <v>#N/A</v>
      </c>
      <c r="AP30" s="49" t="e">
        <f ca="1">SUM(V30:AO30)</f>
        <v>#N/A</v>
      </c>
    </row>
    <row r="31" spans="1:42" ht="15.75" thickBot="1" x14ac:dyDescent="0.25">
      <c r="B31" s="18" t="s">
        <v>110</v>
      </c>
      <c r="C31" s="61">
        <f t="shared" ref="C31:N31" ca="1" si="37">SUM(C28:C30)</f>
        <v>0</v>
      </c>
      <c r="D31" s="51">
        <f t="shared" ca="1" si="37"/>
        <v>0</v>
      </c>
      <c r="E31" s="51">
        <f t="shared" ca="1" si="37"/>
        <v>0</v>
      </c>
      <c r="F31" s="51">
        <f t="shared" ca="1" si="37"/>
        <v>0</v>
      </c>
      <c r="G31" s="51">
        <f t="shared" ca="1" si="37"/>
        <v>0</v>
      </c>
      <c r="H31" s="51">
        <f t="shared" ca="1" si="37"/>
        <v>0</v>
      </c>
      <c r="I31" s="51">
        <f t="shared" ca="1" si="37"/>
        <v>0</v>
      </c>
      <c r="J31" s="51">
        <f t="shared" ca="1" si="37"/>
        <v>0</v>
      </c>
      <c r="K31" s="51">
        <f t="shared" ca="1" si="37"/>
        <v>0</v>
      </c>
      <c r="L31" s="51">
        <f t="shared" ca="1" si="37"/>
        <v>0</v>
      </c>
      <c r="M31" s="51">
        <f t="shared" ca="1" si="37"/>
        <v>0</v>
      </c>
      <c r="N31" s="51">
        <f t="shared" ca="1" si="37"/>
        <v>0</v>
      </c>
      <c r="O31" s="51">
        <f t="shared" ref="O31:S31" ca="1" si="38">SUM(O28:O30)</f>
        <v>0</v>
      </c>
      <c r="P31" s="51">
        <f t="shared" ca="1" si="38"/>
        <v>0</v>
      </c>
      <c r="Q31" s="51">
        <f t="shared" ca="1" si="38"/>
        <v>0</v>
      </c>
      <c r="R31" s="51">
        <f t="shared" ca="1" si="38"/>
        <v>0</v>
      </c>
      <c r="S31" s="70">
        <f t="shared" ca="1" si="38"/>
        <v>0</v>
      </c>
      <c r="T31" s="65">
        <f ca="1">VLOOKUP(A27,OFFSET(Teams!$B$1,1,0,teams,4),4,FALSE)</f>
        <v>1</v>
      </c>
      <c r="V31" s="61" t="e">
        <f t="shared" ref="V31:AP31" ca="1" si="39">SUM(V28:V30)</f>
        <v>#N/A</v>
      </c>
      <c r="W31" s="51" t="e">
        <f t="shared" ca="1" si="39"/>
        <v>#N/A</v>
      </c>
      <c r="X31" s="51" t="e">
        <f t="shared" ca="1" si="39"/>
        <v>#N/A</v>
      </c>
      <c r="Y31" s="51" t="e">
        <f t="shared" ca="1" si="39"/>
        <v>#N/A</v>
      </c>
      <c r="Z31" s="51" t="e">
        <f t="shared" ca="1" si="39"/>
        <v>#N/A</v>
      </c>
      <c r="AA31" s="51" t="e">
        <f t="shared" ca="1" si="39"/>
        <v>#N/A</v>
      </c>
      <c r="AB31" s="51" t="e">
        <f t="shared" ca="1" si="39"/>
        <v>#N/A</v>
      </c>
      <c r="AC31" s="51" t="e">
        <f t="shared" ca="1" si="39"/>
        <v>#N/A</v>
      </c>
      <c r="AD31" s="51" t="e">
        <f t="shared" ca="1" si="39"/>
        <v>#N/A</v>
      </c>
      <c r="AE31" s="51" t="e">
        <f t="shared" ca="1" si="39"/>
        <v>#N/A</v>
      </c>
      <c r="AF31" s="51" t="e">
        <f t="shared" ca="1" si="39"/>
        <v>#N/A</v>
      </c>
      <c r="AG31" s="51" t="e">
        <f t="shared" ca="1" si="39"/>
        <v>#N/A</v>
      </c>
      <c r="AH31" s="51" t="e">
        <f t="shared" ref="AH31:AO31" ca="1" si="40">SUM(AH28:AH30)</f>
        <v>#N/A</v>
      </c>
      <c r="AI31" s="51" t="e">
        <f t="shared" ca="1" si="40"/>
        <v>#N/A</v>
      </c>
      <c r="AJ31" s="51" t="e">
        <f t="shared" ca="1" si="40"/>
        <v>#N/A</v>
      </c>
      <c r="AK31" s="51" t="e">
        <f t="shared" ca="1" si="40"/>
        <v>#N/A</v>
      </c>
      <c r="AL31" s="51" t="e">
        <f t="shared" ca="1" si="40"/>
        <v>#N/A</v>
      </c>
      <c r="AM31" s="51" t="e">
        <f t="shared" ca="1" si="40"/>
        <v>#N/A</v>
      </c>
      <c r="AN31" s="51" t="e">
        <f t="shared" ca="1" si="40"/>
        <v>#N/A</v>
      </c>
      <c r="AO31" s="51" t="e">
        <f t="shared" ca="1" si="40"/>
        <v>#N/A</v>
      </c>
      <c r="AP31" s="37" t="e">
        <f t="shared" ca="1" si="39"/>
        <v>#N/A</v>
      </c>
    </row>
    <row r="32" spans="1:42" ht="15.75" thickBot="1" x14ac:dyDescent="0.25">
      <c r="B32" s="18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</row>
    <row r="33" spans="1:42" x14ac:dyDescent="0.2">
      <c r="A33" s="12" t="s">
        <v>4</v>
      </c>
      <c r="B33" s="38">
        <f>VLOOKUP(A33,TeamLookup,2,FALSE)</f>
        <v>0</v>
      </c>
      <c r="C33" s="60" t="str">
        <f>$A33&amp;"."&amp;TEXT(C$1,"00")</f>
        <v>F.01</v>
      </c>
      <c r="D33" s="50" t="str">
        <f t="shared" ref="D33:R33" si="41">$A33&amp;"."&amp;TEXT(D$1,"00")</f>
        <v>F.02</v>
      </c>
      <c r="E33" s="50" t="str">
        <f t="shared" si="41"/>
        <v>F.03</v>
      </c>
      <c r="F33" s="50" t="str">
        <f t="shared" si="41"/>
        <v>F.04</v>
      </c>
      <c r="G33" s="50" t="str">
        <f t="shared" si="41"/>
        <v>F.05</v>
      </c>
      <c r="H33" s="50" t="str">
        <f t="shared" si="41"/>
        <v>F.06</v>
      </c>
      <c r="I33" s="50" t="str">
        <f t="shared" si="41"/>
        <v>F.07</v>
      </c>
      <c r="J33" s="50" t="str">
        <f t="shared" si="41"/>
        <v>F.08</v>
      </c>
      <c r="K33" s="50" t="str">
        <f t="shared" si="41"/>
        <v>F.09</v>
      </c>
      <c r="L33" s="50" t="str">
        <f t="shared" si="41"/>
        <v>F.10</v>
      </c>
      <c r="M33" s="50" t="str">
        <f t="shared" si="41"/>
        <v>F.11</v>
      </c>
      <c r="N33" s="50" t="str">
        <f t="shared" si="41"/>
        <v>F.12</v>
      </c>
      <c r="O33" s="50" t="str">
        <f t="shared" si="41"/>
        <v>F.13</v>
      </c>
      <c r="P33" s="50" t="str">
        <f t="shared" si="41"/>
        <v>F.14</v>
      </c>
      <c r="Q33" s="50" t="str">
        <f t="shared" si="41"/>
        <v>F.15</v>
      </c>
      <c r="R33" s="50" t="str">
        <f t="shared" si="41"/>
        <v>F.16</v>
      </c>
      <c r="S33" s="67" t="s">
        <v>110</v>
      </c>
      <c r="T33" s="66" t="s">
        <v>137</v>
      </c>
      <c r="U33" s="12"/>
      <c r="V33" s="60" t="str">
        <f>$A33&amp;"."&amp;TEXT(V$1,"00")</f>
        <v>F.01</v>
      </c>
      <c r="W33" s="50" t="str">
        <f t="shared" ref="W33:AO33" si="42">$A33&amp;"."&amp;TEXT(W$1,"00")</f>
        <v>F.02</v>
      </c>
      <c r="X33" s="50" t="str">
        <f t="shared" si="42"/>
        <v>F.03</v>
      </c>
      <c r="Y33" s="50" t="str">
        <f t="shared" si="42"/>
        <v>F.04</v>
      </c>
      <c r="Z33" s="50" t="str">
        <f t="shared" si="42"/>
        <v>F.05</v>
      </c>
      <c r="AA33" s="50" t="str">
        <f t="shared" si="42"/>
        <v>F.06</v>
      </c>
      <c r="AB33" s="50" t="str">
        <f t="shared" si="42"/>
        <v>F.07</v>
      </c>
      <c r="AC33" s="50" t="str">
        <f t="shared" si="42"/>
        <v>F.08</v>
      </c>
      <c r="AD33" s="50" t="str">
        <f t="shared" si="42"/>
        <v>F.09</v>
      </c>
      <c r="AE33" s="50" t="str">
        <f t="shared" si="42"/>
        <v>F.10</v>
      </c>
      <c r="AF33" s="50" t="str">
        <f t="shared" si="42"/>
        <v>F.11</v>
      </c>
      <c r="AG33" s="50" t="str">
        <f t="shared" si="42"/>
        <v>F.12</v>
      </c>
      <c r="AH33" s="50" t="str">
        <f t="shared" si="42"/>
        <v>F.13</v>
      </c>
      <c r="AI33" s="50" t="str">
        <f t="shared" si="42"/>
        <v>F.14</v>
      </c>
      <c r="AJ33" s="50" t="str">
        <f t="shared" si="42"/>
        <v>F.15</v>
      </c>
      <c r="AK33" s="50" t="str">
        <f t="shared" si="42"/>
        <v>F.16</v>
      </c>
      <c r="AL33" s="50" t="str">
        <f t="shared" si="42"/>
        <v>F.17</v>
      </c>
      <c r="AM33" s="50" t="str">
        <f t="shared" si="42"/>
        <v>F.18</v>
      </c>
      <c r="AN33" s="50" t="str">
        <f t="shared" si="42"/>
        <v>F.19</v>
      </c>
      <c r="AO33" s="50" t="str">
        <f t="shared" si="42"/>
        <v>F.20</v>
      </c>
      <c r="AP33" s="36" t="s">
        <v>110</v>
      </c>
    </row>
    <row r="34" spans="1:42" x14ac:dyDescent="0.2">
      <c r="B34" s="48">
        <v>1</v>
      </c>
      <c r="C34" s="52" t="str">
        <f t="shared" ref="C34:N36" ca="1" si="43">IF(ISNA(V34),"",V34)</f>
        <v/>
      </c>
      <c r="D34" s="53" t="str">
        <f t="shared" ca="1" si="43"/>
        <v/>
      </c>
      <c r="E34" s="53" t="str">
        <f t="shared" ca="1" si="43"/>
        <v/>
      </c>
      <c r="F34" s="53" t="str">
        <f t="shared" ca="1" si="43"/>
        <v/>
      </c>
      <c r="G34" s="53" t="str">
        <f t="shared" ca="1" si="43"/>
        <v/>
      </c>
      <c r="H34" s="53" t="str">
        <f t="shared" ca="1" si="43"/>
        <v/>
      </c>
      <c r="I34" s="53" t="str">
        <f t="shared" ca="1" si="43"/>
        <v/>
      </c>
      <c r="J34" s="53" t="str">
        <f t="shared" ca="1" si="43"/>
        <v/>
      </c>
      <c r="K34" s="53" t="str">
        <f t="shared" ca="1" si="43"/>
        <v/>
      </c>
      <c r="L34" s="53" t="str">
        <f t="shared" ca="1" si="43"/>
        <v/>
      </c>
      <c r="M34" s="53" t="str">
        <f t="shared" ca="1" si="43"/>
        <v/>
      </c>
      <c r="N34" s="53" t="str">
        <f t="shared" ca="1" si="43"/>
        <v/>
      </c>
      <c r="O34" s="53" t="str">
        <f t="shared" ref="O34:R36" ca="1" si="44">IF(ISNA(AH34),"",AH34)</f>
        <v/>
      </c>
      <c r="P34" s="53" t="str">
        <f t="shared" ca="1" si="44"/>
        <v/>
      </c>
      <c r="Q34" s="53" t="str">
        <f t="shared" ca="1" si="44"/>
        <v/>
      </c>
      <c r="R34" s="53" t="str">
        <f t="shared" ca="1" si="44"/>
        <v/>
      </c>
      <c r="S34" s="68">
        <f ca="1">SUM(C34:R34)</f>
        <v>0</v>
      </c>
      <c r="T34" s="49"/>
      <c r="V34" s="53" t="e">
        <f ca="1">IF(ISNA(VLOOKUP(V33,OFFSET(Pairings!$D$2,($B34-1)*gamesPerRound,0,gamesPerRound,3),3,FALSE)),VLOOKUP(V33,OFFSET(Pairings!$E$2,($B34-1)*gamesPerRound,0,gamesPerRound,3),3,FALSE),VLOOKUP(V33,OFFSET(Pairings!$D$2,($B34-1)*gamesPerRound,0,gamesPerRound,3),3,FALSE))</f>
        <v>#N/A</v>
      </c>
      <c r="W34" s="53" t="e">
        <f ca="1">IF(ISNA(VLOOKUP(W33,OFFSET(Pairings!$D$2,($B34-1)*gamesPerRound,0,gamesPerRound,3),3,FALSE)),VLOOKUP(W33,OFFSET(Pairings!$E$2,($B34-1)*gamesPerRound,0,gamesPerRound,3),3,FALSE),VLOOKUP(W33,OFFSET(Pairings!$D$2,($B34-1)*gamesPerRound,0,gamesPerRound,3),3,FALSE))</f>
        <v>#N/A</v>
      </c>
      <c r="X34" s="53" t="e">
        <f ca="1">IF(ISNA(VLOOKUP(X33,OFFSET(Pairings!$D$2,($B34-1)*gamesPerRound,0,gamesPerRound,3),3,FALSE)),VLOOKUP(X33,OFFSET(Pairings!$E$2,($B34-1)*gamesPerRound,0,gamesPerRound,3),3,FALSE),VLOOKUP(X33,OFFSET(Pairings!$D$2,($B34-1)*gamesPerRound,0,gamesPerRound,3),3,FALSE))</f>
        <v>#N/A</v>
      </c>
      <c r="Y34" s="53" t="e">
        <f ca="1">IF(ISNA(VLOOKUP(Y33,OFFSET(Pairings!$D$2,($B34-1)*gamesPerRound,0,gamesPerRound,3),3,FALSE)),VLOOKUP(Y33,OFFSET(Pairings!$E$2,($B34-1)*gamesPerRound,0,gamesPerRound,3),3,FALSE),VLOOKUP(Y33,OFFSET(Pairings!$D$2,($B34-1)*gamesPerRound,0,gamesPerRound,3),3,FALSE))</f>
        <v>#N/A</v>
      </c>
      <c r="Z34" s="53" t="e">
        <f ca="1">IF(ISNA(VLOOKUP(Z33,OFFSET(Pairings!$D$2,($B34-1)*gamesPerRound,0,gamesPerRound,3),3,FALSE)),VLOOKUP(Z33,OFFSET(Pairings!$E$2,($B34-1)*gamesPerRound,0,gamesPerRound,3),3,FALSE),VLOOKUP(Z33,OFFSET(Pairings!$D$2,($B34-1)*gamesPerRound,0,gamesPerRound,3),3,FALSE))</f>
        <v>#N/A</v>
      </c>
      <c r="AA34" s="53" t="e">
        <f ca="1">IF(ISNA(VLOOKUP(AA33,OFFSET(Pairings!$D$2,($B34-1)*gamesPerRound,0,gamesPerRound,3),3,FALSE)),VLOOKUP(AA33,OFFSET(Pairings!$E$2,($B34-1)*gamesPerRound,0,gamesPerRound,3),3,FALSE),VLOOKUP(AA33,OFFSET(Pairings!$D$2,($B34-1)*gamesPerRound,0,gamesPerRound,3),3,FALSE))</f>
        <v>#N/A</v>
      </c>
      <c r="AB34" s="53" t="e">
        <f ca="1">IF(ISNA(VLOOKUP(AB33,OFFSET(Pairings!$D$2,($B34-1)*gamesPerRound,0,gamesPerRound,3),3,FALSE)),VLOOKUP(AB33,OFFSET(Pairings!$E$2,($B34-1)*gamesPerRound,0,gamesPerRound,3),3,FALSE),VLOOKUP(AB33,OFFSET(Pairings!$D$2,($B34-1)*gamesPerRound,0,gamesPerRound,3),3,FALSE))</f>
        <v>#N/A</v>
      </c>
      <c r="AC34" s="53" t="e">
        <f ca="1">IF(ISNA(VLOOKUP(AC33,OFFSET(Pairings!$D$2,($B34-1)*gamesPerRound,0,gamesPerRound,3),3,FALSE)),VLOOKUP(AC33,OFFSET(Pairings!$E$2,($B34-1)*gamesPerRound,0,gamesPerRound,3),3,FALSE),VLOOKUP(AC33,OFFSET(Pairings!$D$2,($B34-1)*gamesPerRound,0,gamesPerRound,3),3,FALSE))</f>
        <v>#N/A</v>
      </c>
      <c r="AD34" s="53" t="e">
        <f ca="1">IF(ISNA(VLOOKUP(AD33,OFFSET(Pairings!$D$2,($B34-1)*gamesPerRound,0,gamesPerRound,3),3,FALSE)),VLOOKUP(AD33,OFFSET(Pairings!$E$2,($B34-1)*gamesPerRound,0,gamesPerRound,3),3,FALSE),VLOOKUP(AD33,OFFSET(Pairings!$D$2,($B34-1)*gamesPerRound,0,gamesPerRound,3),3,FALSE))</f>
        <v>#N/A</v>
      </c>
      <c r="AE34" s="53" t="e">
        <f ca="1">IF(ISNA(VLOOKUP(AE33,OFFSET(Pairings!$D$2,($B34-1)*gamesPerRound,0,gamesPerRound,3),3,FALSE)),VLOOKUP(AE33,OFFSET(Pairings!$E$2,($B34-1)*gamesPerRound,0,gamesPerRound,3),3,FALSE),VLOOKUP(AE33,OFFSET(Pairings!$D$2,($B34-1)*gamesPerRound,0,gamesPerRound,3),3,FALSE))</f>
        <v>#N/A</v>
      </c>
      <c r="AF34" s="53" t="e">
        <f ca="1">IF(ISNA(VLOOKUP(AF33,OFFSET(Pairings!$D$2,($B34-1)*gamesPerRound,0,gamesPerRound,3),3,FALSE)),VLOOKUP(AF33,OFFSET(Pairings!$E$2,($B34-1)*gamesPerRound,0,gamesPerRound,3),3,FALSE),VLOOKUP(AF33,OFFSET(Pairings!$D$2,($B34-1)*gamesPerRound,0,gamesPerRound,3),3,FALSE))</f>
        <v>#N/A</v>
      </c>
      <c r="AG34" s="54" t="e">
        <f ca="1">IF(ISNA(VLOOKUP(AG33,OFFSET(Pairings!$D$2,($B34-1)*gamesPerRound,0,gamesPerRound,3),3,FALSE)),VLOOKUP(AG33,OFFSET(Pairings!$E$2,($B34-1)*gamesPerRound,0,gamesPerRound,3),3,FALSE),VLOOKUP(AG33,OFFSET(Pairings!$D$2,($B34-1)*gamesPerRound,0,gamesPerRound,3),3,FALSE))</f>
        <v>#N/A</v>
      </c>
      <c r="AH34" s="54" t="e">
        <f ca="1">IF(ISNA(VLOOKUP(AH33,OFFSET(Pairings!$D$2,($B34-1)*gamesPerRound,0,gamesPerRound,3),3,FALSE)),VLOOKUP(AH33,OFFSET(Pairings!$E$2,($B34-1)*gamesPerRound,0,gamesPerRound,3),3,FALSE),VLOOKUP(AH33,OFFSET(Pairings!$D$2,($B34-1)*gamesPerRound,0,gamesPerRound,3),3,FALSE))</f>
        <v>#N/A</v>
      </c>
      <c r="AI34" s="54" t="e">
        <f ca="1">IF(ISNA(VLOOKUP(AI33,OFFSET(Pairings!$D$2,($B34-1)*gamesPerRound,0,gamesPerRound,3),3,FALSE)),VLOOKUP(AI33,OFFSET(Pairings!$E$2,($B34-1)*gamesPerRound,0,gamesPerRound,3),3,FALSE),VLOOKUP(AI33,OFFSET(Pairings!$D$2,($B34-1)*gamesPerRound,0,gamesPerRound,3),3,FALSE))</f>
        <v>#N/A</v>
      </c>
      <c r="AJ34" s="54" t="e">
        <f ca="1">IF(ISNA(VLOOKUP(AJ33,OFFSET(Pairings!$D$2,($B34-1)*gamesPerRound,0,gamesPerRound,3),3,FALSE)),VLOOKUP(AJ33,OFFSET(Pairings!$E$2,($B34-1)*gamesPerRound,0,gamesPerRound,3),3,FALSE),VLOOKUP(AJ33,OFFSET(Pairings!$D$2,($B34-1)*gamesPerRound,0,gamesPerRound,3),3,FALSE))</f>
        <v>#N/A</v>
      </c>
      <c r="AK34" s="54" t="e">
        <f ca="1">IF(ISNA(VLOOKUP(AK33,OFFSET(Pairings!$D$2,($B34-1)*gamesPerRound,0,gamesPerRound,3),3,FALSE)),VLOOKUP(AK33,OFFSET(Pairings!$E$2,($B34-1)*gamesPerRound,0,gamesPerRound,3),3,FALSE),VLOOKUP(AK33,OFFSET(Pairings!$D$2,($B34-1)*gamesPerRound,0,gamesPerRound,3),3,FALSE))</f>
        <v>#N/A</v>
      </c>
      <c r="AL34" s="54" t="e">
        <f ca="1">IF(ISNA(VLOOKUP(AL33,OFFSET(Pairings!$D$2,($B34-1)*gamesPerRound,0,gamesPerRound,3),3,FALSE)),VLOOKUP(AL33,OFFSET(Pairings!$E$2,($B34-1)*gamesPerRound,0,gamesPerRound,3),3,FALSE),VLOOKUP(AL33,OFFSET(Pairings!$D$2,($B34-1)*gamesPerRound,0,gamesPerRound,3),3,FALSE))</f>
        <v>#N/A</v>
      </c>
      <c r="AM34" s="54" t="e">
        <f ca="1">IF(ISNA(VLOOKUP(AM33,OFFSET(Pairings!$D$2,($B34-1)*gamesPerRound,0,gamesPerRound,3),3,FALSE)),VLOOKUP(AM33,OFFSET(Pairings!$E$2,($B34-1)*gamesPerRound,0,gamesPerRound,3),3,FALSE),VLOOKUP(AM33,OFFSET(Pairings!$D$2,($B34-1)*gamesPerRound,0,gamesPerRound,3),3,FALSE))</f>
        <v>#N/A</v>
      </c>
      <c r="AN34" s="54" t="e">
        <f ca="1">IF(ISNA(VLOOKUP(AN33,OFFSET(Pairings!$D$2,($B34-1)*gamesPerRound,0,gamesPerRound,3),3,FALSE)),VLOOKUP(AN33,OFFSET(Pairings!$E$2,($B34-1)*gamesPerRound,0,gamesPerRound,3),3,FALSE),VLOOKUP(AN33,OFFSET(Pairings!$D$2,($B34-1)*gamesPerRound,0,gamesPerRound,3),3,FALSE))</f>
        <v>#N/A</v>
      </c>
      <c r="AO34" s="54" t="e">
        <f ca="1">IF(ISNA(VLOOKUP(AO33,OFFSET(Pairings!$D$2,($B34-1)*gamesPerRound,0,gamesPerRound,3),3,FALSE)),VLOOKUP(AO33,OFFSET(Pairings!$E$2,($B34-1)*gamesPerRound,0,gamesPerRound,3),3,FALSE),VLOOKUP(AO33,OFFSET(Pairings!$D$2,($B34-1)*gamesPerRound,0,gamesPerRound,3),3,FALSE))</f>
        <v>#N/A</v>
      </c>
      <c r="AP34" s="49" t="e">
        <f ca="1">SUM(V34:AO34)</f>
        <v>#N/A</v>
      </c>
    </row>
    <row r="35" spans="1:42" x14ac:dyDescent="0.2">
      <c r="B35" s="48">
        <v>2</v>
      </c>
      <c r="C35" s="55" t="str">
        <f t="shared" ca="1" si="43"/>
        <v/>
      </c>
      <c r="D35" s="33" t="str">
        <f t="shared" ca="1" si="43"/>
        <v/>
      </c>
      <c r="E35" s="33" t="str">
        <f t="shared" ca="1" si="43"/>
        <v/>
      </c>
      <c r="F35" s="33" t="str">
        <f t="shared" ca="1" si="43"/>
        <v/>
      </c>
      <c r="G35" s="33" t="str">
        <f t="shared" ca="1" si="43"/>
        <v/>
      </c>
      <c r="H35" s="33" t="str">
        <f t="shared" ca="1" si="43"/>
        <v/>
      </c>
      <c r="I35" s="33" t="str">
        <f t="shared" ca="1" si="43"/>
        <v/>
      </c>
      <c r="J35" s="33" t="str">
        <f t="shared" ca="1" si="43"/>
        <v/>
      </c>
      <c r="K35" s="33" t="str">
        <f t="shared" ca="1" si="43"/>
        <v/>
      </c>
      <c r="L35" s="33" t="str">
        <f t="shared" ca="1" si="43"/>
        <v/>
      </c>
      <c r="M35" s="33" t="str">
        <f t="shared" ca="1" si="43"/>
        <v/>
      </c>
      <c r="N35" s="33" t="str">
        <f t="shared" ca="1" si="43"/>
        <v/>
      </c>
      <c r="O35" s="33" t="str">
        <f t="shared" ca="1" si="44"/>
        <v/>
      </c>
      <c r="P35" s="33" t="str">
        <f t="shared" ca="1" si="44"/>
        <v/>
      </c>
      <c r="Q35" s="33" t="str">
        <f t="shared" ca="1" si="44"/>
        <v/>
      </c>
      <c r="R35" s="33" t="str">
        <f t="shared" ca="1" si="44"/>
        <v/>
      </c>
      <c r="S35" s="69">
        <f ca="1">SUM(C35:R35)</f>
        <v>0</v>
      </c>
      <c r="T35" s="49"/>
      <c r="V35" s="55" t="e">
        <f ca="1">IF(ISNA(VLOOKUP(V33,OFFSET(Pairings!$D$2,($B35-1)*gamesPerRound,0,gamesPerRound,3),3,FALSE)),VLOOKUP(V33,OFFSET(Pairings!$E$2,($B35-1)*gamesPerRound,0,gamesPerRound,3),3,FALSE),VLOOKUP(V33,OFFSET(Pairings!$D$2,($B35-1)*gamesPerRound,0,gamesPerRound,3),3,FALSE))</f>
        <v>#N/A</v>
      </c>
      <c r="W35" s="33" t="e">
        <f ca="1">IF(ISNA(VLOOKUP(W33,OFFSET(Pairings!$D$2,($B35-1)*gamesPerRound,0,gamesPerRound,3),3,FALSE)),VLOOKUP(W33,OFFSET(Pairings!$E$2,($B35-1)*gamesPerRound,0,gamesPerRound,3),3,FALSE),VLOOKUP(W33,OFFSET(Pairings!$D$2,($B35-1)*gamesPerRound,0,gamesPerRound,3),3,FALSE))</f>
        <v>#N/A</v>
      </c>
      <c r="X35" s="33" t="e">
        <f ca="1">IF(ISNA(VLOOKUP(X33,OFFSET(Pairings!$D$2,($B35-1)*gamesPerRound,0,gamesPerRound,3),3,FALSE)),VLOOKUP(X33,OFFSET(Pairings!$E$2,($B35-1)*gamesPerRound,0,gamesPerRound,3),3,FALSE),VLOOKUP(X33,OFFSET(Pairings!$D$2,($B35-1)*gamesPerRound,0,gamesPerRound,3),3,FALSE))</f>
        <v>#N/A</v>
      </c>
      <c r="Y35" s="33" t="e">
        <f ca="1">IF(ISNA(VLOOKUP(Y33,OFFSET(Pairings!$D$2,($B35-1)*gamesPerRound,0,gamesPerRound,3),3,FALSE)),VLOOKUP(Y33,OFFSET(Pairings!$E$2,($B35-1)*gamesPerRound,0,gamesPerRound,3),3,FALSE),VLOOKUP(Y33,OFFSET(Pairings!$D$2,($B35-1)*gamesPerRound,0,gamesPerRound,3),3,FALSE))</f>
        <v>#N/A</v>
      </c>
      <c r="Z35" s="33" t="e">
        <f ca="1">IF(ISNA(VLOOKUP(Z33,OFFSET(Pairings!$D$2,($B35-1)*gamesPerRound,0,gamesPerRound,3),3,FALSE)),VLOOKUP(Z33,OFFSET(Pairings!$E$2,($B35-1)*gamesPerRound,0,gamesPerRound,3),3,FALSE),VLOOKUP(Z33,OFFSET(Pairings!$D$2,($B35-1)*gamesPerRound,0,gamesPerRound,3),3,FALSE))</f>
        <v>#N/A</v>
      </c>
      <c r="AA35" s="33" t="e">
        <f ca="1">IF(ISNA(VLOOKUP(AA33,OFFSET(Pairings!$D$2,($B35-1)*gamesPerRound,0,gamesPerRound,3),3,FALSE)),VLOOKUP(AA33,OFFSET(Pairings!$E$2,($B35-1)*gamesPerRound,0,gamesPerRound,3),3,FALSE),VLOOKUP(AA33,OFFSET(Pairings!$D$2,($B35-1)*gamesPerRound,0,gamesPerRound,3),3,FALSE))</f>
        <v>#N/A</v>
      </c>
      <c r="AB35" s="33" t="e">
        <f ca="1">IF(ISNA(VLOOKUP(AB33,OFFSET(Pairings!$D$2,($B35-1)*gamesPerRound,0,gamesPerRound,3),3,FALSE)),VLOOKUP(AB33,OFFSET(Pairings!$E$2,($B35-1)*gamesPerRound,0,gamesPerRound,3),3,FALSE),VLOOKUP(AB33,OFFSET(Pairings!$D$2,($B35-1)*gamesPerRound,0,gamesPerRound,3),3,FALSE))</f>
        <v>#N/A</v>
      </c>
      <c r="AC35" s="33" t="e">
        <f ca="1">IF(ISNA(VLOOKUP(AC33,OFFSET(Pairings!$D$2,($B35-1)*gamesPerRound,0,gamesPerRound,3),3,FALSE)),VLOOKUP(AC33,OFFSET(Pairings!$E$2,($B35-1)*gamesPerRound,0,gamesPerRound,3),3,FALSE),VLOOKUP(AC33,OFFSET(Pairings!$D$2,($B35-1)*gamesPerRound,0,gamesPerRound,3),3,FALSE))</f>
        <v>#N/A</v>
      </c>
      <c r="AD35" s="33" t="e">
        <f ca="1">IF(ISNA(VLOOKUP(AD33,OFFSET(Pairings!$D$2,($B35-1)*gamesPerRound,0,gamesPerRound,3),3,FALSE)),VLOOKUP(AD33,OFFSET(Pairings!$E$2,($B35-1)*gamesPerRound,0,gamesPerRound,3),3,FALSE),VLOOKUP(AD33,OFFSET(Pairings!$D$2,($B35-1)*gamesPerRound,0,gamesPerRound,3),3,FALSE))</f>
        <v>#N/A</v>
      </c>
      <c r="AE35" s="33" t="e">
        <f ca="1">IF(ISNA(VLOOKUP(AE33,OFFSET(Pairings!$D$2,($B35-1)*gamesPerRound,0,gamesPerRound,3),3,FALSE)),VLOOKUP(AE33,OFFSET(Pairings!$E$2,($B35-1)*gamesPerRound,0,gamesPerRound,3),3,FALSE),VLOOKUP(AE33,OFFSET(Pairings!$D$2,($B35-1)*gamesPerRound,0,gamesPerRound,3),3,FALSE))</f>
        <v>#N/A</v>
      </c>
      <c r="AF35" s="33" t="e">
        <f ca="1">IF(ISNA(VLOOKUP(AF33,OFFSET(Pairings!$D$2,($B35-1)*gamesPerRound,0,gamesPerRound,3),3,FALSE)),VLOOKUP(AF33,OFFSET(Pairings!$E$2,($B35-1)*gamesPerRound,0,gamesPerRound,3),3,FALSE),VLOOKUP(AF33,OFFSET(Pairings!$D$2,($B35-1)*gamesPerRound,0,gamesPerRound,3),3,FALSE))</f>
        <v>#N/A</v>
      </c>
      <c r="AG35" s="56" t="e">
        <f ca="1">IF(ISNA(VLOOKUP(AG33,OFFSET(Pairings!$D$2,($B35-1)*gamesPerRound,0,gamesPerRound,3),3,FALSE)),VLOOKUP(AG33,OFFSET(Pairings!$E$2,($B35-1)*gamesPerRound,0,gamesPerRound,3),3,FALSE),VLOOKUP(AG33,OFFSET(Pairings!$D$2,($B35-1)*gamesPerRound,0,gamesPerRound,3),3,FALSE))</f>
        <v>#N/A</v>
      </c>
      <c r="AH35" s="56" t="e">
        <f ca="1">IF(ISNA(VLOOKUP(AH33,OFFSET(Pairings!$D$2,($B35-1)*gamesPerRound,0,gamesPerRound,3),3,FALSE)),VLOOKUP(AH33,OFFSET(Pairings!$E$2,($B35-1)*gamesPerRound,0,gamesPerRound,3),3,FALSE),VLOOKUP(AH33,OFFSET(Pairings!$D$2,($B35-1)*gamesPerRound,0,gamesPerRound,3),3,FALSE))</f>
        <v>#N/A</v>
      </c>
      <c r="AI35" s="56" t="e">
        <f ca="1">IF(ISNA(VLOOKUP(AI33,OFFSET(Pairings!$D$2,($B35-1)*gamesPerRound,0,gamesPerRound,3),3,FALSE)),VLOOKUP(AI33,OFFSET(Pairings!$E$2,($B35-1)*gamesPerRound,0,gamesPerRound,3),3,FALSE),VLOOKUP(AI33,OFFSET(Pairings!$D$2,($B35-1)*gamesPerRound,0,gamesPerRound,3),3,FALSE))</f>
        <v>#N/A</v>
      </c>
      <c r="AJ35" s="56" t="e">
        <f ca="1">IF(ISNA(VLOOKUP(AJ33,OFFSET(Pairings!$D$2,($B35-1)*gamesPerRound,0,gamesPerRound,3),3,FALSE)),VLOOKUP(AJ33,OFFSET(Pairings!$E$2,($B35-1)*gamesPerRound,0,gamesPerRound,3),3,FALSE),VLOOKUP(AJ33,OFFSET(Pairings!$D$2,($B35-1)*gamesPerRound,0,gamesPerRound,3),3,FALSE))</f>
        <v>#N/A</v>
      </c>
      <c r="AK35" s="56" t="e">
        <f ca="1">IF(ISNA(VLOOKUP(AK33,OFFSET(Pairings!$D$2,($B35-1)*gamesPerRound,0,gamesPerRound,3),3,FALSE)),VLOOKUP(AK33,OFFSET(Pairings!$E$2,($B35-1)*gamesPerRound,0,gamesPerRound,3),3,FALSE),VLOOKUP(AK33,OFFSET(Pairings!$D$2,($B35-1)*gamesPerRound,0,gamesPerRound,3),3,FALSE))</f>
        <v>#N/A</v>
      </c>
      <c r="AL35" s="56" t="e">
        <f ca="1">IF(ISNA(VLOOKUP(AL33,OFFSET(Pairings!$D$2,($B35-1)*gamesPerRound,0,gamesPerRound,3),3,FALSE)),VLOOKUP(AL33,OFFSET(Pairings!$E$2,($B35-1)*gamesPerRound,0,gamesPerRound,3),3,FALSE),VLOOKUP(AL33,OFFSET(Pairings!$D$2,($B35-1)*gamesPerRound,0,gamesPerRound,3),3,FALSE))</f>
        <v>#N/A</v>
      </c>
      <c r="AM35" s="56" t="e">
        <f ca="1">IF(ISNA(VLOOKUP(AM33,OFFSET(Pairings!$D$2,($B35-1)*gamesPerRound,0,gamesPerRound,3),3,FALSE)),VLOOKUP(AM33,OFFSET(Pairings!$E$2,($B35-1)*gamesPerRound,0,gamesPerRound,3),3,FALSE),VLOOKUP(AM33,OFFSET(Pairings!$D$2,($B35-1)*gamesPerRound,0,gamesPerRound,3),3,FALSE))</f>
        <v>#N/A</v>
      </c>
      <c r="AN35" s="56" t="e">
        <f ca="1">IF(ISNA(VLOOKUP(AN33,OFFSET(Pairings!$D$2,($B35-1)*gamesPerRound,0,gamesPerRound,3),3,FALSE)),VLOOKUP(AN33,OFFSET(Pairings!$E$2,($B35-1)*gamesPerRound,0,gamesPerRound,3),3,FALSE),VLOOKUP(AN33,OFFSET(Pairings!$D$2,($B35-1)*gamesPerRound,0,gamesPerRound,3),3,FALSE))</f>
        <v>#N/A</v>
      </c>
      <c r="AO35" s="56" t="e">
        <f ca="1">IF(ISNA(VLOOKUP(AO33,OFFSET(Pairings!$D$2,($B35-1)*gamesPerRound,0,gamesPerRound,3),3,FALSE)),VLOOKUP(AO33,OFFSET(Pairings!$E$2,($B35-1)*gamesPerRound,0,gamesPerRound,3),3,FALSE),VLOOKUP(AO33,OFFSET(Pairings!$D$2,($B35-1)*gamesPerRound,0,gamesPerRound,3),3,FALSE))</f>
        <v>#N/A</v>
      </c>
      <c r="AP35" s="49" t="e">
        <f ca="1">SUM(V35:AO35)</f>
        <v>#N/A</v>
      </c>
    </row>
    <row r="36" spans="1:42" x14ac:dyDescent="0.2">
      <c r="B36" s="48">
        <v>3</v>
      </c>
      <c r="C36" s="57" t="str">
        <f t="shared" ca="1" si="43"/>
        <v/>
      </c>
      <c r="D36" s="58" t="str">
        <f t="shared" ca="1" si="43"/>
        <v/>
      </c>
      <c r="E36" s="58" t="str">
        <f t="shared" ca="1" si="43"/>
        <v/>
      </c>
      <c r="F36" s="58" t="str">
        <f t="shared" ca="1" si="43"/>
        <v/>
      </c>
      <c r="G36" s="58" t="str">
        <f t="shared" ca="1" si="43"/>
        <v/>
      </c>
      <c r="H36" s="58" t="str">
        <f t="shared" ca="1" si="43"/>
        <v/>
      </c>
      <c r="I36" s="58" t="str">
        <f t="shared" ca="1" si="43"/>
        <v/>
      </c>
      <c r="J36" s="58" t="str">
        <f t="shared" ca="1" si="43"/>
        <v/>
      </c>
      <c r="K36" s="58" t="str">
        <f t="shared" ca="1" si="43"/>
        <v/>
      </c>
      <c r="L36" s="58" t="str">
        <f t="shared" ca="1" si="43"/>
        <v/>
      </c>
      <c r="M36" s="58" t="str">
        <f t="shared" ca="1" si="43"/>
        <v/>
      </c>
      <c r="N36" s="58" t="str">
        <f t="shared" ca="1" si="43"/>
        <v/>
      </c>
      <c r="O36" s="58" t="str">
        <f t="shared" ca="1" si="44"/>
        <v/>
      </c>
      <c r="P36" s="58" t="str">
        <f t="shared" ca="1" si="44"/>
        <v/>
      </c>
      <c r="Q36" s="58" t="str">
        <f t="shared" ca="1" si="44"/>
        <v/>
      </c>
      <c r="R36" s="58" t="str">
        <f t="shared" ca="1" si="44"/>
        <v/>
      </c>
      <c r="S36" s="69">
        <f ca="1">SUM(C36:R36)</f>
        <v>0</v>
      </c>
      <c r="T36" s="49"/>
      <c r="V36" s="57" t="e">
        <f ca="1">IF(ISNA(VLOOKUP(V33,OFFSET(Pairings!$D$2,($B36-1)*gamesPerRound,0,gamesPerRound,3),3,FALSE)),VLOOKUP(V33,OFFSET(Pairings!$E$2,($B36-1)*gamesPerRound,0,gamesPerRound,3),3,FALSE),VLOOKUP(V33,OFFSET(Pairings!$D$2,($B36-1)*gamesPerRound,0,gamesPerRound,3),3,FALSE))</f>
        <v>#N/A</v>
      </c>
      <c r="W36" s="58" t="e">
        <f ca="1">IF(ISNA(VLOOKUP(W33,OFFSET(Pairings!$D$2,($B36-1)*gamesPerRound,0,gamesPerRound,3),3,FALSE)),VLOOKUP(W33,OFFSET(Pairings!$E$2,($B36-1)*gamesPerRound,0,gamesPerRound,3),3,FALSE),VLOOKUP(W33,OFFSET(Pairings!$D$2,($B36-1)*gamesPerRound,0,gamesPerRound,3),3,FALSE))</f>
        <v>#N/A</v>
      </c>
      <c r="X36" s="58" t="e">
        <f ca="1">IF(ISNA(VLOOKUP(X33,OFFSET(Pairings!$D$2,($B36-1)*gamesPerRound,0,gamesPerRound,3),3,FALSE)),VLOOKUP(X33,OFFSET(Pairings!$E$2,($B36-1)*gamesPerRound,0,gamesPerRound,3),3,FALSE),VLOOKUP(X33,OFFSET(Pairings!$D$2,($B36-1)*gamesPerRound,0,gamesPerRound,3),3,FALSE))</f>
        <v>#N/A</v>
      </c>
      <c r="Y36" s="58" t="e">
        <f ca="1">IF(ISNA(VLOOKUP(Y33,OFFSET(Pairings!$D$2,($B36-1)*gamesPerRound,0,gamesPerRound,3),3,FALSE)),VLOOKUP(Y33,OFFSET(Pairings!$E$2,($B36-1)*gamesPerRound,0,gamesPerRound,3),3,FALSE),VLOOKUP(Y33,OFFSET(Pairings!$D$2,($B36-1)*gamesPerRound,0,gamesPerRound,3),3,FALSE))</f>
        <v>#N/A</v>
      </c>
      <c r="Z36" s="58" t="e">
        <f ca="1">IF(ISNA(VLOOKUP(Z33,OFFSET(Pairings!$D$2,($B36-1)*gamesPerRound,0,gamesPerRound,3),3,FALSE)),VLOOKUP(Z33,OFFSET(Pairings!$E$2,($B36-1)*gamesPerRound,0,gamesPerRound,3),3,FALSE),VLOOKUP(Z33,OFFSET(Pairings!$D$2,($B36-1)*gamesPerRound,0,gamesPerRound,3),3,FALSE))</f>
        <v>#N/A</v>
      </c>
      <c r="AA36" s="58" t="e">
        <f ca="1">IF(ISNA(VLOOKUP(AA33,OFFSET(Pairings!$D$2,($B36-1)*gamesPerRound,0,gamesPerRound,3),3,FALSE)),VLOOKUP(AA33,OFFSET(Pairings!$E$2,($B36-1)*gamesPerRound,0,gamesPerRound,3),3,FALSE),VLOOKUP(AA33,OFFSET(Pairings!$D$2,($B36-1)*gamesPerRound,0,gamesPerRound,3),3,FALSE))</f>
        <v>#N/A</v>
      </c>
      <c r="AB36" s="58" t="e">
        <f ca="1">IF(ISNA(VLOOKUP(AB33,OFFSET(Pairings!$D$2,($B36-1)*gamesPerRound,0,gamesPerRound,3),3,FALSE)),VLOOKUP(AB33,OFFSET(Pairings!$E$2,($B36-1)*gamesPerRound,0,gamesPerRound,3),3,FALSE),VLOOKUP(AB33,OFFSET(Pairings!$D$2,($B36-1)*gamesPerRound,0,gamesPerRound,3),3,FALSE))</f>
        <v>#N/A</v>
      </c>
      <c r="AC36" s="58" t="e">
        <f ca="1">IF(ISNA(VLOOKUP(AC33,OFFSET(Pairings!$D$2,($B36-1)*gamesPerRound,0,gamesPerRound,3),3,FALSE)),VLOOKUP(AC33,OFFSET(Pairings!$E$2,($B36-1)*gamesPerRound,0,gamesPerRound,3),3,FALSE),VLOOKUP(AC33,OFFSET(Pairings!$D$2,($B36-1)*gamesPerRound,0,gamesPerRound,3),3,FALSE))</f>
        <v>#N/A</v>
      </c>
      <c r="AD36" s="58" t="e">
        <f ca="1">IF(ISNA(VLOOKUP(AD33,OFFSET(Pairings!$D$2,($B36-1)*gamesPerRound,0,gamesPerRound,3),3,FALSE)),VLOOKUP(AD33,OFFSET(Pairings!$E$2,($B36-1)*gamesPerRound,0,gamesPerRound,3),3,FALSE),VLOOKUP(AD33,OFFSET(Pairings!$D$2,($B36-1)*gamesPerRound,0,gamesPerRound,3),3,FALSE))</f>
        <v>#N/A</v>
      </c>
      <c r="AE36" s="58" t="e">
        <f ca="1">IF(ISNA(VLOOKUP(AE33,OFFSET(Pairings!$D$2,($B36-1)*gamesPerRound,0,gamesPerRound,3),3,FALSE)),VLOOKUP(AE33,OFFSET(Pairings!$E$2,($B36-1)*gamesPerRound,0,gamesPerRound,3),3,FALSE),VLOOKUP(AE33,OFFSET(Pairings!$D$2,($B36-1)*gamesPerRound,0,gamesPerRound,3),3,FALSE))</f>
        <v>#N/A</v>
      </c>
      <c r="AF36" s="58" t="e">
        <f ca="1">IF(ISNA(VLOOKUP(AF33,OFFSET(Pairings!$D$2,($B36-1)*gamesPerRound,0,gamesPerRound,3),3,FALSE)),VLOOKUP(AF33,OFFSET(Pairings!$E$2,($B36-1)*gamesPerRound,0,gamesPerRound,3),3,FALSE),VLOOKUP(AF33,OFFSET(Pairings!$D$2,($B36-1)*gamesPerRound,0,gamesPerRound,3),3,FALSE))</f>
        <v>#N/A</v>
      </c>
      <c r="AG36" s="59" t="e">
        <f ca="1">IF(ISNA(VLOOKUP(AG33,OFFSET(Pairings!$D$2,($B36-1)*gamesPerRound,0,gamesPerRound,3),3,FALSE)),VLOOKUP(AG33,OFFSET(Pairings!$E$2,($B36-1)*gamesPerRound,0,gamesPerRound,3),3,FALSE),VLOOKUP(AG33,OFFSET(Pairings!$D$2,($B36-1)*gamesPerRound,0,gamesPerRound,3),3,FALSE))</f>
        <v>#N/A</v>
      </c>
      <c r="AH36" s="59" t="e">
        <f ca="1">IF(ISNA(VLOOKUP(AH33,OFFSET(Pairings!$D$2,($B36-1)*gamesPerRound,0,gamesPerRound,3),3,FALSE)),VLOOKUP(AH33,OFFSET(Pairings!$E$2,($B36-1)*gamesPerRound,0,gamesPerRound,3),3,FALSE),VLOOKUP(AH33,OFFSET(Pairings!$D$2,($B36-1)*gamesPerRound,0,gamesPerRound,3),3,FALSE))</f>
        <v>#N/A</v>
      </c>
      <c r="AI36" s="59" t="e">
        <f ca="1">IF(ISNA(VLOOKUP(AI33,OFFSET(Pairings!$D$2,($B36-1)*gamesPerRound,0,gamesPerRound,3),3,FALSE)),VLOOKUP(AI33,OFFSET(Pairings!$E$2,($B36-1)*gamesPerRound,0,gamesPerRound,3),3,FALSE),VLOOKUP(AI33,OFFSET(Pairings!$D$2,($B36-1)*gamesPerRound,0,gamesPerRound,3),3,FALSE))</f>
        <v>#N/A</v>
      </c>
      <c r="AJ36" s="59" t="e">
        <f ca="1">IF(ISNA(VLOOKUP(AJ33,OFFSET(Pairings!$D$2,($B36-1)*gamesPerRound,0,gamesPerRound,3),3,FALSE)),VLOOKUP(AJ33,OFFSET(Pairings!$E$2,($B36-1)*gamesPerRound,0,gamesPerRound,3),3,FALSE),VLOOKUP(AJ33,OFFSET(Pairings!$D$2,($B36-1)*gamesPerRound,0,gamesPerRound,3),3,FALSE))</f>
        <v>#N/A</v>
      </c>
      <c r="AK36" s="59" t="e">
        <f ca="1">IF(ISNA(VLOOKUP(AK33,OFFSET(Pairings!$D$2,($B36-1)*gamesPerRound,0,gamesPerRound,3),3,FALSE)),VLOOKUP(AK33,OFFSET(Pairings!$E$2,($B36-1)*gamesPerRound,0,gamesPerRound,3),3,FALSE),VLOOKUP(AK33,OFFSET(Pairings!$D$2,($B36-1)*gamesPerRound,0,gamesPerRound,3),3,FALSE))</f>
        <v>#N/A</v>
      </c>
      <c r="AL36" s="59" t="e">
        <f ca="1">IF(ISNA(VLOOKUP(AL33,OFFSET(Pairings!$D$2,($B36-1)*gamesPerRound,0,gamesPerRound,3),3,FALSE)),VLOOKUP(AL33,OFFSET(Pairings!$E$2,($B36-1)*gamesPerRound,0,gamesPerRound,3),3,FALSE),VLOOKUP(AL33,OFFSET(Pairings!$D$2,($B36-1)*gamesPerRound,0,gamesPerRound,3),3,FALSE))</f>
        <v>#N/A</v>
      </c>
      <c r="AM36" s="59" t="e">
        <f ca="1">IF(ISNA(VLOOKUP(AM33,OFFSET(Pairings!$D$2,($B36-1)*gamesPerRound,0,gamesPerRound,3),3,FALSE)),VLOOKUP(AM33,OFFSET(Pairings!$E$2,($B36-1)*gamesPerRound,0,gamesPerRound,3),3,FALSE),VLOOKUP(AM33,OFFSET(Pairings!$D$2,($B36-1)*gamesPerRound,0,gamesPerRound,3),3,FALSE))</f>
        <v>#N/A</v>
      </c>
      <c r="AN36" s="59" t="e">
        <f ca="1">IF(ISNA(VLOOKUP(AN33,OFFSET(Pairings!$D$2,($B36-1)*gamesPerRound,0,gamesPerRound,3),3,FALSE)),VLOOKUP(AN33,OFFSET(Pairings!$E$2,($B36-1)*gamesPerRound,0,gamesPerRound,3),3,FALSE),VLOOKUP(AN33,OFFSET(Pairings!$D$2,($B36-1)*gamesPerRound,0,gamesPerRound,3),3,FALSE))</f>
        <v>#N/A</v>
      </c>
      <c r="AO36" s="59" t="e">
        <f ca="1">IF(ISNA(VLOOKUP(AO33,OFFSET(Pairings!$D$2,($B36-1)*gamesPerRound,0,gamesPerRound,3),3,FALSE)),VLOOKUP(AO33,OFFSET(Pairings!$E$2,($B36-1)*gamesPerRound,0,gamesPerRound,3),3,FALSE),VLOOKUP(AO33,OFFSET(Pairings!$D$2,($B36-1)*gamesPerRound,0,gamesPerRound,3),3,FALSE))</f>
        <v>#N/A</v>
      </c>
      <c r="AP36" s="49" t="e">
        <f ca="1">SUM(V36:AO36)</f>
        <v>#N/A</v>
      </c>
    </row>
    <row r="37" spans="1:42" ht="15.75" thickBot="1" x14ac:dyDescent="0.25">
      <c r="B37" s="18" t="s">
        <v>110</v>
      </c>
      <c r="C37" s="61">
        <f t="shared" ref="C37:N37" ca="1" si="45">SUM(C34:C36)</f>
        <v>0</v>
      </c>
      <c r="D37" s="51">
        <f t="shared" ca="1" si="45"/>
        <v>0</v>
      </c>
      <c r="E37" s="51">
        <f t="shared" ca="1" si="45"/>
        <v>0</v>
      </c>
      <c r="F37" s="51">
        <f t="shared" ca="1" si="45"/>
        <v>0</v>
      </c>
      <c r="G37" s="51">
        <f t="shared" ca="1" si="45"/>
        <v>0</v>
      </c>
      <c r="H37" s="51">
        <f t="shared" ca="1" si="45"/>
        <v>0</v>
      </c>
      <c r="I37" s="51">
        <f t="shared" ca="1" si="45"/>
        <v>0</v>
      </c>
      <c r="J37" s="51">
        <f t="shared" ca="1" si="45"/>
        <v>0</v>
      </c>
      <c r="K37" s="51">
        <f t="shared" ca="1" si="45"/>
        <v>0</v>
      </c>
      <c r="L37" s="51">
        <f t="shared" ca="1" si="45"/>
        <v>0</v>
      </c>
      <c r="M37" s="51">
        <f t="shared" ca="1" si="45"/>
        <v>0</v>
      </c>
      <c r="N37" s="51">
        <f t="shared" ca="1" si="45"/>
        <v>0</v>
      </c>
      <c r="O37" s="51">
        <f t="shared" ref="O37:S37" ca="1" si="46">SUM(O34:O36)</f>
        <v>0</v>
      </c>
      <c r="P37" s="51">
        <f t="shared" ca="1" si="46"/>
        <v>0</v>
      </c>
      <c r="Q37" s="51">
        <f t="shared" ca="1" si="46"/>
        <v>0</v>
      </c>
      <c r="R37" s="51">
        <f t="shared" ca="1" si="46"/>
        <v>0</v>
      </c>
      <c r="S37" s="70">
        <f t="shared" ca="1" si="46"/>
        <v>0</v>
      </c>
      <c r="T37" s="65">
        <f ca="1">VLOOKUP(A33,OFFSET(Teams!$B$1,1,0,teams,4),4,FALSE)</f>
        <v>1</v>
      </c>
      <c r="V37" s="61" t="e">
        <f t="shared" ref="V37:AP37" ca="1" si="47">SUM(V34:V36)</f>
        <v>#N/A</v>
      </c>
      <c r="W37" s="51" t="e">
        <f t="shared" ca="1" si="47"/>
        <v>#N/A</v>
      </c>
      <c r="X37" s="51" t="e">
        <f t="shared" ca="1" si="47"/>
        <v>#N/A</v>
      </c>
      <c r="Y37" s="51" t="e">
        <f t="shared" ca="1" si="47"/>
        <v>#N/A</v>
      </c>
      <c r="Z37" s="51" t="e">
        <f t="shared" ca="1" si="47"/>
        <v>#N/A</v>
      </c>
      <c r="AA37" s="51" t="e">
        <f t="shared" ca="1" si="47"/>
        <v>#N/A</v>
      </c>
      <c r="AB37" s="51" t="e">
        <f t="shared" ca="1" si="47"/>
        <v>#N/A</v>
      </c>
      <c r="AC37" s="51" t="e">
        <f t="shared" ca="1" si="47"/>
        <v>#N/A</v>
      </c>
      <c r="AD37" s="51" t="e">
        <f t="shared" ca="1" si="47"/>
        <v>#N/A</v>
      </c>
      <c r="AE37" s="51" t="e">
        <f t="shared" ca="1" si="47"/>
        <v>#N/A</v>
      </c>
      <c r="AF37" s="51" t="e">
        <f t="shared" ca="1" si="47"/>
        <v>#N/A</v>
      </c>
      <c r="AG37" s="51" t="e">
        <f t="shared" ca="1" si="47"/>
        <v>#N/A</v>
      </c>
      <c r="AH37" s="51" t="e">
        <f t="shared" ref="AH37:AO37" ca="1" si="48">SUM(AH34:AH36)</f>
        <v>#N/A</v>
      </c>
      <c r="AI37" s="51" t="e">
        <f t="shared" ca="1" si="48"/>
        <v>#N/A</v>
      </c>
      <c r="AJ37" s="51" t="e">
        <f t="shared" ca="1" si="48"/>
        <v>#N/A</v>
      </c>
      <c r="AK37" s="51" t="e">
        <f t="shared" ca="1" si="48"/>
        <v>#N/A</v>
      </c>
      <c r="AL37" s="51" t="e">
        <f t="shared" ca="1" si="48"/>
        <v>#N/A</v>
      </c>
      <c r="AM37" s="51" t="e">
        <f t="shared" ca="1" si="48"/>
        <v>#N/A</v>
      </c>
      <c r="AN37" s="51" t="e">
        <f t="shared" ca="1" si="48"/>
        <v>#N/A</v>
      </c>
      <c r="AO37" s="51" t="e">
        <f t="shared" ca="1" si="48"/>
        <v>#N/A</v>
      </c>
      <c r="AP37" s="37" t="e">
        <f t="shared" ca="1" si="47"/>
        <v>#N/A</v>
      </c>
    </row>
    <row r="38" spans="1:42" ht="15.75" thickBot="1" x14ac:dyDescent="0.25">
      <c r="T38" s="62"/>
    </row>
    <row r="39" spans="1:42" x14ac:dyDescent="0.2">
      <c r="A39" s="12" t="s">
        <v>5</v>
      </c>
      <c r="B39" s="38">
        <f>VLOOKUP(A39,TeamLookup,2,FALSE)</f>
        <v>0</v>
      </c>
      <c r="C39" s="60" t="str">
        <f>$A39&amp;"."&amp;TEXT(C$1,"00")</f>
        <v>G.01</v>
      </c>
      <c r="D39" s="50" t="str">
        <f t="shared" ref="D39:R39" si="49">$A39&amp;"."&amp;TEXT(D$1,"00")</f>
        <v>G.02</v>
      </c>
      <c r="E39" s="50" t="str">
        <f t="shared" si="49"/>
        <v>G.03</v>
      </c>
      <c r="F39" s="50" t="str">
        <f t="shared" si="49"/>
        <v>G.04</v>
      </c>
      <c r="G39" s="50" t="str">
        <f t="shared" si="49"/>
        <v>G.05</v>
      </c>
      <c r="H39" s="50" t="str">
        <f t="shared" si="49"/>
        <v>G.06</v>
      </c>
      <c r="I39" s="50" t="str">
        <f t="shared" si="49"/>
        <v>G.07</v>
      </c>
      <c r="J39" s="50" t="str">
        <f t="shared" si="49"/>
        <v>G.08</v>
      </c>
      <c r="K39" s="50" t="str">
        <f t="shared" si="49"/>
        <v>G.09</v>
      </c>
      <c r="L39" s="50" t="str">
        <f t="shared" si="49"/>
        <v>G.10</v>
      </c>
      <c r="M39" s="50" t="str">
        <f t="shared" si="49"/>
        <v>G.11</v>
      </c>
      <c r="N39" s="50" t="str">
        <f t="shared" si="49"/>
        <v>G.12</v>
      </c>
      <c r="O39" s="50" t="str">
        <f t="shared" si="49"/>
        <v>G.13</v>
      </c>
      <c r="P39" s="50" t="str">
        <f t="shared" si="49"/>
        <v>G.14</v>
      </c>
      <c r="Q39" s="50" t="str">
        <f t="shared" si="49"/>
        <v>G.15</v>
      </c>
      <c r="R39" s="50" t="str">
        <f t="shared" si="49"/>
        <v>G.16</v>
      </c>
      <c r="S39" s="67" t="s">
        <v>110</v>
      </c>
      <c r="T39" s="66" t="s">
        <v>137</v>
      </c>
      <c r="U39" s="12"/>
      <c r="V39" s="60" t="str">
        <f>$A39&amp;"."&amp;TEXT(V$1,"00")</f>
        <v>G.01</v>
      </c>
      <c r="W39" s="50" t="str">
        <f t="shared" ref="W39:AO39" si="50">$A39&amp;"."&amp;TEXT(W$1,"00")</f>
        <v>G.02</v>
      </c>
      <c r="X39" s="50" t="str">
        <f t="shared" si="50"/>
        <v>G.03</v>
      </c>
      <c r="Y39" s="50" t="str">
        <f t="shared" si="50"/>
        <v>G.04</v>
      </c>
      <c r="Z39" s="50" t="str">
        <f t="shared" si="50"/>
        <v>G.05</v>
      </c>
      <c r="AA39" s="50" t="str">
        <f t="shared" si="50"/>
        <v>G.06</v>
      </c>
      <c r="AB39" s="50" t="str">
        <f t="shared" si="50"/>
        <v>G.07</v>
      </c>
      <c r="AC39" s="50" t="str">
        <f t="shared" si="50"/>
        <v>G.08</v>
      </c>
      <c r="AD39" s="50" t="str">
        <f t="shared" si="50"/>
        <v>G.09</v>
      </c>
      <c r="AE39" s="50" t="str">
        <f t="shared" si="50"/>
        <v>G.10</v>
      </c>
      <c r="AF39" s="50" t="str">
        <f t="shared" si="50"/>
        <v>G.11</v>
      </c>
      <c r="AG39" s="50" t="str">
        <f t="shared" si="50"/>
        <v>G.12</v>
      </c>
      <c r="AH39" s="50" t="str">
        <f t="shared" si="50"/>
        <v>G.13</v>
      </c>
      <c r="AI39" s="50" t="str">
        <f t="shared" si="50"/>
        <v>G.14</v>
      </c>
      <c r="AJ39" s="50" t="str">
        <f t="shared" si="50"/>
        <v>G.15</v>
      </c>
      <c r="AK39" s="50" t="str">
        <f t="shared" si="50"/>
        <v>G.16</v>
      </c>
      <c r="AL39" s="50" t="str">
        <f t="shared" si="50"/>
        <v>G.17</v>
      </c>
      <c r="AM39" s="50" t="str">
        <f t="shared" si="50"/>
        <v>G.18</v>
      </c>
      <c r="AN39" s="50" t="str">
        <f t="shared" si="50"/>
        <v>G.19</v>
      </c>
      <c r="AO39" s="50" t="str">
        <f t="shared" si="50"/>
        <v>G.20</v>
      </c>
      <c r="AP39" s="36" t="s">
        <v>110</v>
      </c>
    </row>
    <row r="40" spans="1:42" x14ac:dyDescent="0.2">
      <c r="B40" s="48">
        <v>1</v>
      </c>
      <c r="C40" s="52" t="str">
        <f t="shared" ref="C40:N42" ca="1" si="51">IF(ISNA(V40),"",V40)</f>
        <v/>
      </c>
      <c r="D40" s="53" t="str">
        <f t="shared" ca="1" si="51"/>
        <v/>
      </c>
      <c r="E40" s="53" t="str">
        <f t="shared" ca="1" si="51"/>
        <v/>
      </c>
      <c r="F40" s="53" t="str">
        <f t="shared" ca="1" si="51"/>
        <v/>
      </c>
      <c r="G40" s="53" t="str">
        <f t="shared" ca="1" si="51"/>
        <v/>
      </c>
      <c r="H40" s="53" t="str">
        <f t="shared" ca="1" si="51"/>
        <v/>
      </c>
      <c r="I40" s="53" t="str">
        <f t="shared" ca="1" si="51"/>
        <v/>
      </c>
      <c r="J40" s="53" t="str">
        <f t="shared" ca="1" si="51"/>
        <v/>
      </c>
      <c r="K40" s="53" t="str">
        <f t="shared" ca="1" si="51"/>
        <v/>
      </c>
      <c r="L40" s="53" t="str">
        <f t="shared" ca="1" si="51"/>
        <v/>
      </c>
      <c r="M40" s="53" t="str">
        <f t="shared" ca="1" si="51"/>
        <v/>
      </c>
      <c r="N40" s="53" t="str">
        <f t="shared" ca="1" si="51"/>
        <v/>
      </c>
      <c r="O40" s="53" t="str">
        <f t="shared" ref="O40:R42" ca="1" si="52">IF(ISNA(AH40),"",AH40)</f>
        <v/>
      </c>
      <c r="P40" s="53" t="str">
        <f t="shared" ca="1" si="52"/>
        <v/>
      </c>
      <c r="Q40" s="53" t="str">
        <f t="shared" ca="1" si="52"/>
        <v/>
      </c>
      <c r="R40" s="53" t="str">
        <f t="shared" ca="1" si="52"/>
        <v/>
      </c>
      <c r="S40" s="68">
        <f ca="1">SUM(C40:R40)</f>
        <v>0</v>
      </c>
      <c r="T40" s="49"/>
      <c r="V40" s="53" t="e">
        <f ca="1">IF(ISNA(VLOOKUP(V39,OFFSET(Pairings!$D$2,($B40-1)*gamesPerRound,0,gamesPerRound,3),3,FALSE)),VLOOKUP(V39,OFFSET(Pairings!$E$2,($B40-1)*gamesPerRound,0,gamesPerRound,3),3,FALSE),VLOOKUP(V39,OFFSET(Pairings!$D$2,($B40-1)*gamesPerRound,0,gamesPerRound,3),3,FALSE))</f>
        <v>#N/A</v>
      </c>
      <c r="W40" s="53" t="e">
        <f ca="1">IF(ISNA(VLOOKUP(W39,OFFSET(Pairings!$D$2,($B40-1)*gamesPerRound,0,gamesPerRound,3),3,FALSE)),VLOOKUP(W39,OFFSET(Pairings!$E$2,($B40-1)*gamesPerRound,0,gamesPerRound,3),3,FALSE),VLOOKUP(W39,OFFSET(Pairings!$D$2,($B40-1)*gamesPerRound,0,gamesPerRound,3),3,FALSE))</f>
        <v>#N/A</v>
      </c>
      <c r="X40" s="53" t="e">
        <f ca="1">IF(ISNA(VLOOKUP(X39,OFFSET(Pairings!$D$2,($B40-1)*gamesPerRound,0,gamesPerRound,3),3,FALSE)),VLOOKUP(X39,OFFSET(Pairings!$E$2,($B40-1)*gamesPerRound,0,gamesPerRound,3),3,FALSE),VLOOKUP(X39,OFFSET(Pairings!$D$2,($B40-1)*gamesPerRound,0,gamesPerRound,3),3,FALSE))</f>
        <v>#N/A</v>
      </c>
      <c r="Y40" s="53" t="e">
        <f ca="1">IF(ISNA(VLOOKUP(Y39,OFFSET(Pairings!$D$2,($B40-1)*gamesPerRound,0,gamesPerRound,3),3,FALSE)),VLOOKUP(Y39,OFFSET(Pairings!$E$2,($B40-1)*gamesPerRound,0,gamesPerRound,3),3,FALSE),VLOOKUP(Y39,OFFSET(Pairings!$D$2,($B40-1)*gamesPerRound,0,gamesPerRound,3),3,FALSE))</f>
        <v>#N/A</v>
      </c>
      <c r="Z40" s="53" t="e">
        <f ca="1">IF(ISNA(VLOOKUP(Z39,OFFSET(Pairings!$D$2,($B40-1)*gamesPerRound,0,gamesPerRound,3),3,FALSE)),VLOOKUP(Z39,OFFSET(Pairings!$E$2,($B40-1)*gamesPerRound,0,gamesPerRound,3),3,FALSE),VLOOKUP(Z39,OFFSET(Pairings!$D$2,($B40-1)*gamesPerRound,0,gamesPerRound,3),3,FALSE))</f>
        <v>#N/A</v>
      </c>
      <c r="AA40" s="53" t="e">
        <f ca="1">IF(ISNA(VLOOKUP(AA39,OFFSET(Pairings!$D$2,($B40-1)*gamesPerRound,0,gamesPerRound,3),3,FALSE)),VLOOKUP(AA39,OFFSET(Pairings!$E$2,($B40-1)*gamesPerRound,0,gamesPerRound,3),3,FALSE),VLOOKUP(AA39,OFFSET(Pairings!$D$2,($B40-1)*gamesPerRound,0,gamesPerRound,3),3,FALSE))</f>
        <v>#N/A</v>
      </c>
      <c r="AB40" s="53" t="e">
        <f ca="1">IF(ISNA(VLOOKUP(AB39,OFFSET(Pairings!$D$2,($B40-1)*gamesPerRound,0,gamesPerRound,3),3,FALSE)),VLOOKUP(AB39,OFFSET(Pairings!$E$2,($B40-1)*gamesPerRound,0,gamesPerRound,3),3,FALSE),VLOOKUP(AB39,OFFSET(Pairings!$D$2,($B40-1)*gamesPerRound,0,gamesPerRound,3),3,FALSE))</f>
        <v>#N/A</v>
      </c>
      <c r="AC40" s="53" t="e">
        <f ca="1">IF(ISNA(VLOOKUP(AC39,OFFSET(Pairings!$D$2,($B40-1)*gamesPerRound,0,gamesPerRound,3),3,FALSE)),VLOOKUP(AC39,OFFSET(Pairings!$E$2,($B40-1)*gamesPerRound,0,gamesPerRound,3),3,FALSE),VLOOKUP(AC39,OFFSET(Pairings!$D$2,($B40-1)*gamesPerRound,0,gamesPerRound,3),3,FALSE))</f>
        <v>#N/A</v>
      </c>
      <c r="AD40" s="53" t="e">
        <f ca="1">IF(ISNA(VLOOKUP(AD39,OFFSET(Pairings!$D$2,($B40-1)*gamesPerRound,0,gamesPerRound,3),3,FALSE)),VLOOKUP(AD39,OFFSET(Pairings!$E$2,($B40-1)*gamesPerRound,0,gamesPerRound,3),3,FALSE),VLOOKUP(AD39,OFFSET(Pairings!$D$2,($B40-1)*gamesPerRound,0,gamesPerRound,3),3,FALSE))</f>
        <v>#N/A</v>
      </c>
      <c r="AE40" s="53" t="e">
        <f ca="1">IF(ISNA(VLOOKUP(AE39,OFFSET(Pairings!$D$2,($B40-1)*gamesPerRound,0,gamesPerRound,3),3,FALSE)),VLOOKUP(AE39,OFFSET(Pairings!$E$2,($B40-1)*gamesPerRound,0,gamesPerRound,3),3,FALSE),VLOOKUP(AE39,OFFSET(Pairings!$D$2,($B40-1)*gamesPerRound,0,gamesPerRound,3),3,FALSE))</f>
        <v>#N/A</v>
      </c>
      <c r="AF40" s="53" t="e">
        <f ca="1">IF(ISNA(VLOOKUP(AF39,OFFSET(Pairings!$D$2,($B40-1)*gamesPerRound,0,gamesPerRound,3),3,FALSE)),VLOOKUP(AF39,OFFSET(Pairings!$E$2,($B40-1)*gamesPerRound,0,gamesPerRound,3),3,FALSE),VLOOKUP(AF39,OFFSET(Pairings!$D$2,($B40-1)*gamesPerRound,0,gamesPerRound,3),3,FALSE))</f>
        <v>#N/A</v>
      </c>
      <c r="AG40" s="54" t="e">
        <f ca="1">IF(ISNA(VLOOKUP(AG39,OFFSET(Pairings!$D$2,($B40-1)*gamesPerRound,0,gamesPerRound,3),3,FALSE)),VLOOKUP(AG39,OFFSET(Pairings!$E$2,($B40-1)*gamesPerRound,0,gamesPerRound,3),3,FALSE),VLOOKUP(AG39,OFFSET(Pairings!$D$2,($B40-1)*gamesPerRound,0,gamesPerRound,3),3,FALSE))</f>
        <v>#N/A</v>
      </c>
      <c r="AH40" s="54" t="e">
        <f ca="1">IF(ISNA(VLOOKUP(AH39,OFFSET(Pairings!$D$2,($B40-1)*gamesPerRound,0,gamesPerRound,3),3,FALSE)),VLOOKUP(AH39,OFFSET(Pairings!$E$2,($B40-1)*gamesPerRound,0,gamesPerRound,3),3,FALSE),VLOOKUP(AH39,OFFSET(Pairings!$D$2,($B40-1)*gamesPerRound,0,gamesPerRound,3),3,FALSE))</f>
        <v>#N/A</v>
      </c>
      <c r="AI40" s="54" t="e">
        <f ca="1">IF(ISNA(VLOOKUP(AI39,OFFSET(Pairings!$D$2,($B40-1)*gamesPerRound,0,gamesPerRound,3),3,FALSE)),VLOOKUP(AI39,OFFSET(Pairings!$E$2,($B40-1)*gamesPerRound,0,gamesPerRound,3),3,FALSE),VLOOKUP(AI39,OFFSET(Pairings!$D$2,($B40-1)*gamesPerRound,0,gamesPerRound,3),3,FALSE))</f>
        <v>#N/A</v>
      </c>
      <c r="AJ40" s="54" t="e">
        <f ca="1">IF(ISNA(VLOOKUP(AJ39,OFFSET(Pairings!$D$2,($B40-1)*gamesPerRound,0,gamesPerRound,3),3,FALSE)),VLOOKUP(AJ39,OFFSET(Pairings!$E$2,($B40-1)*gamesPerRound,0,gamesPerRound,3),3,FALSE),VLOOKUP(AJ39,OFFSET(Pairings!$D$2,($B40-1)*gamesPerRound,0,gamesPerRound,3),3,FALSE))</f>
        <v>#N/A</v>
      </c>
      <c r="AK40" s="54" t="e">
        <f ca="1">IF(ISNA(VLOOKUP(AK39,OFFSET(Pairings!$D$2,($B40-1)*gamesPerRound,0,gamesPerRound,3),3,FALSE)),VLOOKUP(AK39,OFFSET(Pairings!$E$2,($B40-1)*gamesPerRound,0,gamesPerRound,3),3,FALSE),VLOOKUP(AK39,OFFSET(Pairings!$D$2,($B40-1)*gamesPerRound,0,gamesPerRound,3),3,FALSE))</f>
        <v>#N/A</v>
      </c>
      <c r="AL40" s="54" t="e">
        <f ca="1">IF(ISNA(VLOOKUP(AL39,OFFSET(Pairings!$D$2,($B40-1)*gamesPerRound,0,gamesPerRound,3),3,FALSE)),VLOOKUP(AL39,OFFSET(Pairings!$E$2,($B40-1)*gamesPerRound,0,gamesPerRound,3),3,FALSE),VLOOKUP(AL39,OFFSET(Pairings!$D$2,($B40-1)*gamesPerRound,0,gamesPerRound,3),3,FALSE))</f>
        <v>#N/A</v>
      </c>
      <c r="AM40" s="54" t="e">
        <f ca="1">IF(ISNA(VLOOKUP(AM39,OFFSET(Pairings!$D$2,($B40-1)*gamesPerRound,0,gamesPerRound,3),3,FALSE)),VLOOKUP(AM39,OFFSET(Pairings!$E$2,($B40-1)*gamesPerRound,0,gamesPerRound,3),3,FALSE),VLOOKUP(AM39,OFFSET(Pairings!$D$2,($B40-1)*gamesPerRound,0,gamesPerRound,3),3,FALSE))</f>
        <v>#N/A</v>
      </c>
      <c r="AN40" s="54" t="e">
        <f ca="1">IF(ISNA(VLOOKUP(AN39,OFFSET(Pairings!$D$2,($B40-1)*gamesPerRound,0,gamesPerRound,3),3,FALSE)),VLOOKUP(AN39,OFFSET(Pairings!$E$2,($B40-1)*gamesPerRound,0,gamesPerRound,3),3,FALSE),VLOOKUP(AN39,OFFSET(Pairings!$D$2,($B40-1)*gamesPerRound,0,gamesPerRound,3),3,FALSE))</f>
        <v>#N/A</v>
      </c>
      <c r="AO40" s="54" t="e">
        <f ca="1">IF(ISNA(VLOOKUP(AO39,OFFSET(Pairings!$D$2,($B40-1)*gamesPerRound,0,gamesPerRound,3),3,FALSE)),VLOOKUP(AO39,OFFSET(Pairings!$E$2,($B40-1)*gamesPerRound,0,gamesPerRound,3),3,FALSE),VLOOKUP(AO39,OFFSET(Pairings!$D$2,($B40-1)*gamesPerRound,0,gamesPerRound,3),3,FALSE))</f>
        <v>#N/A</v>
      </c>
      <c r="AP40" s="49" t="e">
        <f ca="1">SUM(V40:AO40)</f>
        <v>#N/A</v>
      </c>
    </row>
    <row r="41" spans="1:42" x14ac:dyDescent="0.2">
      <c r="B41" s="48">
        <v>2</v>
      </c>
      <c r="C41" s="55" t="str">
        <f t="shared" ca="1" si="51"/>
        <v/>
      </c>
      <c r="D41" s="33" t="str">
        <f t="shared" ca="1" si="51"/>
        <v/>
      </c>
      <c r="E41" s="33" t="str">
        <f t="shared" ca="1" si="51"/>
        <v/>
      </c>
      <c r="F41" s="33" t="str">
        <f t="shared" ca="1" si="51"/>
        <v/>
      </c>
      <c r="G41" s="33" t="str">
        <f t="shared" ca="1" si="51"/>
        <v/>
      </c>
      <c r="H41" s="33" t="str">
        <f t="shared" ca="1" si="51"/>
        <v/>
      </c>
      <c r="I41" s="33" t="str">
        <f t="shared" ca="1" si="51"/>
        <v/>
      </c>
      <c r="J41" s="33" t="str">
        <f t="shared" ca="1" si="51"/>
        <v/>
      </c>
      <c r="K41" s="33" t="str">
        <f t="shared" ca="1" si="51"/>
        <v/>
      </c>
      <c r="L41" s="33" t="str">
        <f t="shared" ca="1" si="51"/>
        <v/>
      </c>
      <c r="M41" s="33" t="str">
        <f t="shared" ca="1" si="51"/>
        <v/>
      </c>
      <c r="N41" s="33" t="str">
        <f t="shared" ca="1" si="51"/>
        <v/>
      </c>
      <c r="O41" s="33" t="str">
        <f t="shared" ca="1" si="52"/>
        <v/>
      </c>
      <c r="P41" s="33" t="str">
        <f t="shared" ca="1" si="52"/>
        <v/>
      </c>
      <c r="Q41" s="33" t="str">
        <f t="shared" ca="1" si="52"/>
        <v/>
      </c>
      <c r="R41" s="33" t="str">
        <f t="shared" ca="1" si="52"/>
        <v/>
      </c>
      <c r="S41" s="69">
        <f ca="1">SUM(C41:R41)</f>
        <v>0</v>
      </c>
      <c r="T41" s="49"/>
      <c r="V41" s="55" t="e">
        <f ca="1">IF(ISNA(VLOOKUP(V39,OFFSET(Pairings!$D$2,($B41-1)*gamesPerRound,0,gamesPerRound,3),3,FALSE)),VLOOKUP(V39,OFFSET(Pairings!$E$2,($B41-1)*gamesPerRound,0,gamesPerRound,3),3,FALSE),VLOOKUP(V39,OFFSET(Pairings!$D$2,($B41-1)*gamesPerRound,0,gamesPerRound,3),3,FALSE))</f>
        <v>#N/A</v>
      </c>
      <c r="W41" s="33" t="e">
        <f ca="1">IF(ISNA(VLOOKUP(W39,OFFSET(Pairings!$D$2,($B41-1)*gamesPerRound,0,gamesPerRound,3),3,FALSE)),VLOOKUP(W39,OFFSET(Pairings!$E$2,($B41-1)*gamesPerRound,0,gamesPerRound,3),3,FALSE),VLOOKUP(W39,OFFSET(Pairings!$D$2,($B41-1)*gamesPerRound,0,gamesPerRound,3),3,FALSE))</f>
        <v>#N/A</v>
      </c>
      <c r="X41" s="33" t="e">
        <f ca="1">IF(ISNA(VLOOKUP(X39,OFFSET(Pairings!$D$2,($B41-1)*gamesPerRound,0,gamesPerRound,3),3,FALSE)),VLOOKUP(X39,OFFSET(Pairings!$E$2,($B41-1)*gamesPerRound,0,gamesPerRound,3),3,FALSE),VLOOKUP(X39,OFFSET(Pairings!$D$2,($B41-1)*gamesPerRound,0,gamesPerRound,3),3,FALSE))</f>
        <v>#N/A</v>
      </c>
      <c r="Y41" s="33" t="e">
        <f ca="1">IF(ISNA(VLOOKUP(Y39,OFFSET(Pairings!$D$2,($B41-1)*gamesPerRound,0,gamesPerRound,3),3,FALSE)),VLOOKUP(Y39,OFFSET(Pairings!$E$2,($B41-1)*gamesPerRound,0,gamesPerRound,3),3,FALSE),VLOOKUP(Y39,OFFSET(Pairings!$D$2,($B41-1)*gamesPerRound,0,gamesPerRound,3),3,FALSE))</f>
        <v>#N/A</v>
      </c>
      <c r="Z41" s="33" t="e">
        <f ca="1">IF(ISNA(VLOOKUP(Z39,OFFSET(Pairings!$D$2,($B41-1)*gamesPerRound,0,gamesPerRound,3),3,FALSE)),VLOOKUP(Z39,OFFSET(Pairings!$E$2,($B41-1)*gamesPerRound,0,gamesPerRound,3),3,FALSE),VLOOKUP(Z39,OFFSET(Pairings!$D$2,($B41-1)*gamesPerRound,0,gamesPerRound,3),3,FALSE))</f>
        <v>#N/A</v>
      </c>
      <c r="AA41" s="33" t="e">
        <f ca="1">IF(ISNA(VLOOKUP(AA39,OFFSET(Pairings!$D$2,($B41-1)*gamesPerRound,0,gamesPerRound,3),3,FALSE)),VLOOKUP(AA39,OFFSET(Pairings!$E$2,($B41-1)*gamesPerRound,0,gamesPerRound,3),3,FALSE),VLOOKUP(AA39,OFFSET(Pairings!$D$2,($B41-1)*gamesPerRound,0,gamesPerRound,3),3,FALSE))</f>
        <v>#N/A</v>
      </c>
      <c r="AB41" s="33" t="e">
        <f ca="1">IF(ISNA(VLOOKUP(AB39,OFFSET(Pairings!$D$2,($B41-1)*gamesPerRound,0,gamesPerRound,3),3,FALSE)),VLOOKUP(AB39,OFFSET(Pairings!$E$2,($B41-1)*gamesPerRound,0,gamesPerRound,3),3,FALSE),VLOOKUP(AB39,OFFSET(Pairings!$D$2,($B41-1)*gamesPerRound,0,gamesPerRound,3),3,FALSE))</f>
        <v>#N/A</v>
      </c>
      <c r="AC41" s="33" t="e">
        <f ca="1">IF(ISNA(VLOOKUP(AC39,OFFSET(Pairings!$D$2,($B41-1)*gamesPerRound,0,gamesPerRound,3),3,FALSE)),VLOOKUP(AC39,OFFSET(Pairings!$E$2,($B41-1)*gamesPerRound,0,gamesPerRound,3),3,FALSE),VLOOKUP(AC39,OFFSET(Pairings!$D$2,($B41-1)*gamesPerRound,0,gamesPerRound,3),3,FALSE))</f>
        <v>#N/A</v>
      </c>
      <c r="AD41" s="33" t="e">
        <f ca="1">IF(ISNA(VLOOKUP(AD39,OFFSET(Pairings!$D$2,($B41-1)*gamesPerRound,0,gamesPerRound,3),3,FALSE)),VLOOKUP(AD39,OFFSET(Pairings!$E$2,($B41-1)*gamesPerRound,0,gamesPerRound,3),3,FALSE),VLOOKUP(AD39,OFFSET(Pairings!$D$2,($B41-1)*gamesPerRound,0,gamesPerRound,3),3,FALSE))</f>
        <v>#N/A</v>
      </c>
      <c r="AE41" s="33" t="e">
        <f ca="1">IF(ISNA(VLOOKUP(AE39,OFFSET(Pairings!$D$2,($B41-1)*gamesPerRound,0,gamesPerRound,3),3,FALSE)),VLOOKUP(AE39,OFFSET(Pairings!$E$2,($B41-1)*gamesPerRound,0,gamesPerRound,3),3,FALSE),VLOOKUP(AE39,OFFSET(Pairings!$D$2,($B41-1)*gamesPerRound,0,gamesPerRound,3),3,FALSE))</f>
        <v>#N/A</v>
      </c>
      <c r="AF41" s="33" t="e">
        <f ca="1">IF(ISNA(VLOOKUP(AF39,OFFSET(Pairings!$D$2,($B41-1)*gamesPerRound,0,gamesPerRound,3),3,FALSE)),VLOOKUP(AF39,OFFSET(Pairings!$E$2,($B41-1)*gamesPerRound,0,gamesPerRound,3),3,FALSE),VLOOKUP(AF39,OFFSET(Pairings!$D$2,($B41-1)*gamesPerRound,0,gamesPerRound,3),3,FALSE))</f>
        <v>#N/A</v>
      </c>
      <c r="AG41" s="56" t="e">
        <f ca="1">IF(ISNA(VLOOKUP(AG39,OFFSET(Pairings!$D$2,($B41-1)*gamesPerRound,0,gamesPerRound,3),3,FALSE)),VLOOKUP(AG39,OFFSET(Pairings!$E$2,($B41-1)*gamesPerRound,0,gamesPerRound,3),3,FALSE),VLOOKUP(AG39,OFFSET(Pairings!$D$2,($B41-1)*gamesPerRound,0,gamesPerRound,3),3,FALSE))</f>
        <v>#N/A</v>
      </c>
      <c r="AH41" s="56" t="e">
        <f ca="1">IF(ISNA(VLOOKUP(AH39,OFFSET(Pairings!$D$2,($B41-1)*gamesPerRound,0,gamesPerRound,3),3,FALSE)),VLOOKUP(AH39,OFFSET(Pairings!$E$2,($B41-1)*gamesPerRound,0,gamesPerRound,3),3,FALSE),VLOOKUP(AH39,OFFSET(Pairings!$D$2,($B41-1)*gamesPerRound,0,gamesPerRound,3),3,FALSE))</f>
        <v>#N/A</v>
      </c>
      <c r="AI41" s="56" t="e">
        <f ca="1">IF(ISNA(VLOOKUP(AI39,OFFSET(Pairings!$D$2,($B41-1)*gamesPerRound,0,gamesPerRound,3),3,FALSE)),VLOOKUP(AI39,OFFSET(Pairings!$E$2,($B41-1)*gamesPerRound,0,gamesPerRound,3),3,FALSE),VLOOKUP(AI39,OFFSET(Pairings!$D$2,($B41-1)*gamesPerRound,0,gamesPerRound,3),3,FALSE))</f>
        <v>#N/A</v>
      </c>
      <c r="AJ41" s="56" t="e">
        <f ca="1">IF(ISNA(VLOOKUP(AJ39,OFFSET(Pairings!$D$2,($B41-1)*gamesPerRound,0,gamesPerRound,3),3,FALSE)),VLOOKUP(AJ39,OFFSET(Pairings!$E$2,($B41-1)*gamesPerRound,0,gamesPerRound,3),3,FALSE),VLOOKUP(AJ39,OFFSET(Pairings!$D$2,($B41-1)*gamesPerRound,0,gamesPerRound,3),3,FALSE))</f>
        <v>#N/A</v>
      </c>
      <c r="AK41" s="56" t="e">
        <f ca="1">IF(ISNA(VLOOKUP(AK39,OFFSET(Pairings!$D$2,($B41-1)*gamesPerRound,0,gamesPerRound,3),3,FALSE)),VLOOKUP(AK39,OFFSET(Pairings!$E$2,($B41-1)*gamesPerRound,0,gamesPerRound,3),3,FALSE),VLOOKUP(AK39,OFFSET(Pairings!$D$2,($B41-1)*gamesPerRound,0,gamesPerRound,3),3,FALSE))</f>
        <v>#N/A</v>
      </c>
      <c r="AL41" s="56" t="e">
        <f ca="1">IF(ISNA(VLOOKUP(AL39,OFFSET(Pairings!$D$2,($B41-1)*gamesPerRound,0,gamesPerRound,3),3,FALSE)),VLOOKUP(AL39,OFFSET(Pairings!$E$2,($B41-1)*gamesPerRound,0,gamesPerRound,3),3,FALSE),VLOOKUP(AL39,OFFSET(Pairings!$D$2,($B41-1)*gamesPerRound,0,gamesPerRound,3),3,FALSE))</f>
        <v>#N/A</v>
      </c>
      <c r="AM41" s="56" t="e">
        <f ca="1">IF(ISNA(VLOOKUP(AM39,OFFSET(Pairings!$D$2,($B41-1)*gamesPerRound,0,gamesPerRound,3),3,FALSE)),VLOOKUP(AM39,OFFSET(Pairings!$E$2,($B41-1)*gamesPerRound,0,gamesPerRound,3),3,FALSE),VLOOKUP(AM39,OFFSET(Pairings!$D$2,($B41-1)*gamesPerRound,0,gamesPerRound,3),3,FALSE))</f>
        <v>#N/A</v>
      </c>
      <c r="AN41" s="56" t="e">
        <f ca="1">IF(ISNA(VLOOKUP(AN39,OFFSET(Pairings!$D$2,($B41-1)*gamesPerRound,0,gamesPerRound,3),3,FALSE)),VLOOKUP(AN39,OFFSET(Pairings!$E$2,($B41-1)*gamesPerRound,0,gamesPerRound,3),3,FALSE),VLOOKUP(AN39,OFFSET(Pairings!$D$2,($B41-1)*gamesPerRound,0,gamesPerRound,3),3,FALSE))</f>
        <v>#N/A</v>
      </c>
      <c r="AO41" s="56" t="e">
        <f ca="1">IF(ISNA(VLOOKUP(AO39,OFFSET(Pairings!$D$2,($B41-1)*gamesPerRound,0,gamesPerRound,3),3,FALSE)),VLOOKUP(AO39,OFFSET(Pairings!$E$2,($B41-1)*gamesPerRound,0,gamesPerRound,3),3,FALSE),VLOOKUP(AO39,OFFSET(Pairings!$D$2,($B41-1)*gamesPerRound,0,gamesPerRound,3),3,FALSE))</f>
        <v>#N/A</v>
      </c>
      <c r="AP41" s="49" t="e">
        <f ca="1">SUM(V41:AO41)</f>
        <v>#N/A</v>
      </c>
    </row>
    <row r="42" spans="1:42" x14ac:dyDescent="0.2">
      <c r="B42" s="48">
        <v>3</v>
      </c>
      <c r="C42" s="57" t="str">
        <f t="shared" ca="1" si="51"/>
        <v/>
      </c>
      <c r="D42" s="58" t="str">
        <f t="shared" ca="1" si="51"/>
        <v/>
      </c>
      <c r="E42" s="58" t="str">
        <f t="shared" ca="1" si="51"/>
        <v/>
      </c>
      <c r="F42" s="58" t="str">
        <f t="shared" ca="1" si="51"/>
        <v/>
      </c>
      <c r="G42" s="58" t="str">
        <f t="shared" ca="1" si="51"/>
        <v/>
      </c>
      <c r="H42" s="58" t="str">
        <f t="shared" ca="1" si="51"/>
        <v/>
      </c>
      <c r="I42" s="58" t="str">
        <f t="shared" ca="1" si="51"/>
        <v/>
      </c>
      <c r="J42" s="58" t="str">
        <f t="shared" ca="1" si="51"/>
        <v/>
      </c>
      <c r="K42" s="58" t="str">
        <f t="shared" ca="1" si="51"/>
        <v/>
      </c>
      <c r="L42" s="58" t="str">
        <f t="shared" ca="1" si="51"/>
        <v/>
      </c>
      <c r="M42" s="58" t="str">
        <f t="shared" ca="1" si="51"/>
        <v/>
      </c>
      <c r="N42" s="58" t="str">
        <f t="shared" ca="1" si="51"/>
        <v/>
      </c>
      <c r="O42" s="58" t="str">
        <f t="shared" ca="1" si="52"/>
        <v/>
      </c>
      <c r="P42" s="58" t="str">
        <f t="shared" ca="1" si="52"/>
        <v/>
      </c>
      <c r="Q42" s="58" t="str">
        <f t="shared" ca="1" si="52"/>
        <v/>
      </c>
      <c r="R42" s="58" t="str">
        <f t="shared" ca="1" si="52"/>
        <v/>
      </c>
      <c r="S42" s="69">
        <f ca="1">SUM(C42:R42)</f>
        <v>0</v>
      </c>
      <c r="T42" s="49"/>
      <c r="V42" s="57" t="e">
        <f ca="1">IF(ISNA(VLOOKUP(V39,OFFSET(Pairings!$D$2,($B42-1)*gamesPerRound,0,gamesPerRound,3),3,FALSE)),VLOOKUP(V39,OFFSET(Pairings!$E$2,($B42-1)*gamesPerRound,0,gamesPerRound,3),3,FALSE),VLOOKUP(V39,OFFSET(Pairings!$D$2,($B42-1)*gamesPerRound,0,gamesPerRound,3),3,FALSE))</f>
        <v>#N/A</v>
      </c>
      <c r="W42" s="58" t="e">
        <f ca="1">IF(ISNA(VLOOKUP(W39,OFFSET(Pairings!$D$2,($B42-1)*gamesPerRound,0,gamesPerRound,3),3,FALSE)),VLOOKUP(W39,OFFSET(Pairings!$E$2,($B42-1)*gamesPerRound,0,gamesPerRound,3),3,FALSE),VLOOKUP(W39,OFFSET(Pairings!$D$2,($B42-1)*gamesPerRound,0,gamesPerRound,3),3,FALSE))</f>
        <v>#N/A</v>
      </c>
      <c r="X42" s="58" t="e">
        <f ca="1">IF(ISNA(VLOOKUP(X39,OFFSET(Pairings!$D$2,($B42-1)*gamesPerRound,0,gamesPerRound,3),3,FALSE)),VLOOKUP(X39,OFFSET(Pairings!$E$2,($B42-1)*gamesPerRound,0,gamesPerRound,3),3,FALSE),VLOOKUP(X39,OFFSET(Pairings!$D$2,($B42-1)*gamesPerRound,0,gamesPerRound,3),3,FALSE))</f>
        <v>#N/A</v>
      </c>
      <c r="Y42" s="58" t="e">
        <f ca="1">IF(ISNA(VLOOKUP(Y39,OFFSET(Pairings!$D$2,($B42-1)*gamesPerRound,0,gamesPerRound,3),3,FALSE)),VLOOKUP(Y39,OFFSET(Pairings!$E$2,($B42-1)*gamesPerRound,0,gamesPerRound,3),3,FALSE),VLOOKUP(Y39,OFFSET(Pairings!$D$2,($B42-1)*gamesPerRound,0,gamesPerRound,3),3,FALSE))</f>
        <v>#N/A</v>
      </c>
      <c r="Z42" s="58" t="e">
        <f ca="1">IF(ISNA(VLOOKUP(Z39,OFFSET(Pairings!$D$2,($B42-1)*gamesPerRound,0,gamesPerRound,3),3,FALSE)),VLOOKUP(Z39,OFFSET(Pairings!$E$2,($B42-1)*gamesPerRound,0,gamesPerRound,3),3,FALSE),VLOOKUP(Z39,OFFSET(Pairings!$D$2,($B42-1)*gamesPerRound,0,gamesPerRound,3),3,FALSE))</f>
        <v>#N/A</v>
      </c>
      <c r="AA42" s="58" t="e">
        <f ca="1">IF(ISNA(VLOOKUP(AA39,OFFSET(Pairings!$D$2,($B42-1)*gamesPerRound,0,gamesPerRound,3),3,FALSE)),VLOOKUP(AA39,OFFSET(Pairings!$E$2,($B42-1)*gamesPerRound,0,gamesPerRound,3),3,FALSE),VLOOKUP(AA39,OFFSET(Pairings!$D$2,($B42-1)*gamesPerRound,0,gamesPerRound,3),3,FALSE))</f>
        <v>#N/A</v>
      </c>
      <c r="AB42" s="58" t="e">
        <f ca="1">IF(ISNA(VLOOKUP(AB39,OFFSET(Pairings!$D$2,($B42-1)*gamesPerRound,0,gamesPerRound,3),3,FALSE)),VLOOKUP(AB39,OFFSET(Pairings!$E$2,($B42-1)*gamesPerRound,0,gamesPerRound,3),3,FALSE),VLOOKUP(AB39,OFFSET(Pairings!$D$2,($B42-1)*gamesPerRound,0,gamesPerRound,3),3,FALSE))</f>
        <v>#N/A</v>
      </c>
      <c r="AC42" s="58" t="e">
        <f ca="1">IF(ISNA(VLOOKUP(AC39,OFFSET(Pairings!$D$2,($B42-1)*gamesPerRound,0,gamesPerRound,3),3,FALSE)),VLOOKUP(AC39,OFFSET(Pairings!$E$2,($B42-1)*gamesPerRound,0,gamesPerRound,3),3,FALSE),VLOOKUP(AC39,OFFSET(Pairings!$D$2,($B42-1)*gamesPerRound,0,gamesPerRound,3),3,FALSE))</f>
        <v>#N/A</v>
      </c>
      <c r="AD42" s="58" t="e">
        <f ca="1">IF(ISNA(VLOOKUP(AD39,OFFSET(Pairings!$D$2,($B42-1)*gamesPerRound,0,gamesPerRound,3),3,FALSE)),VLOOKUP(AD39,OFFSET(Pairings!$E$2,($B42-1)*gamesPerRound,0,gamesPerRound,3),3,FALSE),VLOOKUP(AD39,OFFSET(Pairings!$D$2,($B42-1)*gamesPerRound,0,gamesPerRound,3),3,FALSE))</f>
        <v>#N/A</v>
      </c>
      <c r="AE42" s="58" t="e">
        <f ca="1">IF(ISNA(VLOOKUP(AE39,OFFSET(Pairings!$D$2,($B42-1)*gamesPerRound,0,gamesPerRound,3),3,FALSE)),VLOOKUP(AE39,OFFSET(Pairings!$E$2,($B42-1)*gamesPerRound,0,gamesPerRound,3),3,FALSE),VLOOKUP(AE39,OFFSET(Pairings!$D$2,($B42-1)*gamesPerRound,0,gamesPerRound,3),3,FALSE))</f>
        <v>#N/A</v>
      </c>
      <c r="AF42" s="58" t="e">
        <f ca="1">IF(ISNA(VLOOKUP(AF39,OFFSET(Pairings!$D$2,($B42-1)*gamesPerRound,0,gamesPerRound,3),3,FALSE)),VLOOKUP(AF39,OFFSET(Pairings!$E$2,($B42-1)*gamesPerRound,0,gamesPerRound,3),3,FALSE),VLOOKUP(AF39,OFFSET(Pairings!$D$2,($B42-1)*gamesPerRound,0,gamesPerRound,3),3,FALSE))</f>
        <v>#N/A</v>
      </c>
      <c r="AG42" s="59" t="e">
        <f ca="1">IF(ISNA(VLOOKUP(AG39,OFFSET(Pairings!$D$2,($B42-1)*gamesPerRound,0,gamesPerRound,3),3,FALSE)),VLOOKUP(AG39,OFFSET(Pairings!$E$2,($B42-1)*gamesPerRound,0,gamesPerRound,3),3,FALSE),VLOOKUP(AG39,OFFSET(Pairings!$D$2,($B42-1)*gamesPerRound,0,gamesPerRound,3),3,FALSE))</f>
        <v>#N/A</v>
      </c>
      <c r="AH42" s="59" t="e">
        <f ca="1">IF(ISNA(VLOOKUP(AH39,OFFSET(Pairings!$D$2,($B42-1)*gamesPerRound,0,gamesPerRound,3),3,FALSE)),VLOOKUP(AH39,OFFSET(Pairings!$E$2,($B42-1)*gamesPerRound,0,gamesPerRound,3),3,FALSE),VLOOKUP(AH39,OFFSET(Pairings!$D$2,($B42-1)*gamesPerRound,0,gamesPerRound,3),3,FALSE))</f>
        <v>#N/A</v>
      </c>
      <c r="AI42" s="59" t="e">
        <f ca="1">IF(ISNA(VLOOKUP(AI39,OFFSET(Pairings!$D$2,($B42-1)*gamesPerRound,0,gamesPerRound,3),3,FALSE)),VLOOKUP(AI39,OFFSET(Pairings!$E$2,($B42-1)*gamesPerRound,0,gamesPerRound,3),3,FALSE),VLOOKUP(AI39,OFFSET(Pairings!$D$2,($B42-1)*gamesPerRound,0,gamesPerRound,3),3,FALSE))</f>
        <v>#N/A</v>
      </c>
      <c r="AJ42" s="59" t="e">
        <f ca="1">IF(ISNA(VLOOKUP(AJ39,OFFSET(Pairings!$D$2,($B42-1)*gamesPerRound,0,gamesPerRound,3),3,FALSE)),VLOOKUP(AJ39,OFFSET(Pairings!$E$2,($B42-1)*gamesPerRound,0,gamesPerRound,3),3,FALSE),VLOOKUP(AJ39,OFFSET(Pairings!$D$2,($B42-1)*gamesPerRound,0,gamesPerRound,3),3,FALSE))</f>
        <v>#N/A</v>
      </c>
      <c r="AK42" s="59" t="e">
        <f ca="1">IF(ISNA(VLOOKUP(AK39,OFFSET(Pairings!$D$2,($B42-1)*gamesPerRound,0,gamesPerRound,3),3,FALSE)),VLOOKUP(AK39,OFFSET(Pairings!$E$2,($B42-1)*gamesPerRound,0,gamesPerRound,3),3,FALSE),VLOOKUP(AK39,OFFSET(Pairings!$D$2,($B42-1)*gamesPerRound,0,gamesPerRound,3),3,FALSE))</f>
        <v>#N/A</v>
      </c>
      <c r="AL42" s="59" t="e">
        <f ca="1">IF(ISNA(VLOOKUP(AL39,OFFSET(Pairings!$D$2,($B42-1)*gamesPerRound,0,gamesPerRound,3),3,FALSE)),VLOOKUP(AL39,OFFSET(Pairings!$E$2,($B42-1)*gamesPerRound,0,gamesPerRound,3),3,FALSE),VLOOKUP(AL39,OFFSET(Pairings!$D$2,($B42-1)*gamesPerRound,0,gamesPerRound,3),3,FALSE))</f>
        <v>#N/A</v>
      </c>
      <c r="AM42" s="59" t="e">
        <f ca="1">IF(ISNA(VLOOKUP(AM39,OFFSET(Pairings!$D$2,($B42-1)*gamesPerRound,0,gamesPerRound,3),3,FALSE)),VLOOKUP(AM39,OFFSET(Pairings!$E$2,($B42-1)*gamesPerRound,0,gamesPerRound,3),3,FALSE),VLOOKUP(AM39,OFFSET(Pairings!$D$2,($B42-1)*gamesPerRound,0,gamesPerRound,3),3,FALSE))</f>
        <v>#N/A</v>
      </c>
      <c r="AN42" s="59" t="e">
        <f ca="1">IF(ISNA(VLOOKUP(AN39,OFFSET(Pairings!$D$2,($B42-1)*gamesPerRound,0,gamesPerRound,3),3,FALSE)),VLOOKUP(AN39,OFFSET(Pairings!$E$2,($B42-1)*gamesPerRound,0,gamesPerRound,3),3,FALSE),VLOOKUP(AN39,OFFSET(Pairings!$D$2,($B42-1)*gamesPerRound,0,gamesPerRound,3),3,FALSE))</f>
        <v>#N/A</v>
      </c>
      <c r="AO42" s="59" t="e">
        <f ca="1">IF(ISNA(VLOOKUP(AO39,OFFSET(Pairings!$D$2,($B42-1)*gamesPerRound,0,gamesPerRound,3),3,FALSE)),VLOOKUP(AO39,OFFSET(Pairings!$E$2,($B42-1)*gamesPerRound,0,gamesPerRound,3),3,FALSE),VLOOKUP(AO39,OFFSET(Pairings!$D$2,($B42-1)*gamesPerRound,0,gamesPerRound,3),3,FALSE))</f>
        <v>#N/A</v>
      </c>
      <c r="AP42" s="49" t="e">
        <f ca="1">SUM(V42:AO42)</f>
        <v>#N/A</v>
      </c>
    </row>
    <row r="43" spans="1:42" ht="15.75" thickBot="1" x14ac:dyDescent="0.25">
      <c r="B43" s="18" t="s">
        <v>110</v>
      </c>
      <c r="C43" s="61">
        <f t="shared" ref="C43:N43" ca="1" si="53">SUM(C40:C42)</f>
        <v>0</v>
      </c>
      <c r="D43" s="51">
        <f t="shared" ca="1" si="53"/>
        <v>0</v>
      </c>
      <c r="E43" s="51">
        <f t="shared" ca="1" si="53"/>
        <v>0</v>
      </c>
      <c r="F43" s="51">
        <f t="shared" ca="1" si="53"/>
        <v>0</v>
      </c>
      <c r="G43" s="51">
        <f t="shared" ca="1" si="53"/>
        <v>0</v>
      </c>
      <c r="H43" s="51">
        <f t="shared" ca="1" si="53"/>
        <v>0</v>
      </c>
      <c r="I43" s="51">
        <f t="shared" ca="1" si="53"/>
        <v>0</v>
      </c>
      <c r="J43" s="51">
        <f t="shared" ca="1" si="53"/>
        <v>0</v>
      </c>
      <c r="K43" s="51">
        <f t="shared" ca="1" si="53"/>
        <v>0</v>
      </c>
      <c r="L43" s="51">
        <f t="shared" ca="1" si="53"/>
        <v>0</v>
      </c>
      <c r="M43" s="51">
        <f t="shared" ca="1" si="53"/>
        <v>0</v>
      </c>
      <c r="N43" s="51">
        <f t="shared" ca="1" si="53"/>
        <v>0</v>
      </c>
      <c r="O43" s="51">
        <f t="shared" ref="O43:S43" ca="1" si="54">SUM(O40:O42)</f>
        <v>0</v>
      </c>
      <c r="P43" s="51">
        <f t="shared" ca="1" si="54"/>
        <v>0</v>
      </c>
      <c r="Q43" s="51">
        <f t="shared" ca="1" si="54"/>
        <v>0</v>
      </c>
      <c r="R43" s="51">
        <f t="shared" ca="1" si="54"/>
        <v>0</v>
      </c>
      <c r="S43" s="70">
        <f t="shared" ca="1" si="54"/>
        <v>0</v>
      </c>
      <c r="T43" s="65" t="e">
        <f ca="1">VLOOKUP(A39,OFFSET(Teams!$B$1,1,0,teams,4),4,FALSE)</f>
        <v>#N/A</v>
      </c>
      <c r="V43" s="61" t="e">
        <f t="shared" ref="V43:AP43" ca="1" si="55">SUM(V40:V42)</f>
        <v>#N/A</v>
      </c>
      <c r="W43" s="51" t="e">
        <f t="shared" ca="1" si="55"/>
        <v>#N/A</v>
      </c>
      <c r="X43" s="51" t="e">
        <f t="shared" ca="1" si="55"/>
        <v>#N/A</v>
      </c>
      <c r="Y43" s="51" t="e">
        <f t="shared" ca="1" si="55"/>
        <v>#N/A</v>
      </c>
      <c r="Z43" s="51" t="e">
        <f t="shared" ca="1" si="55"/>
        <v>#N/A</v>
      </c>
      <c r="AA43" s="51" t="e">
        <f t="shared" ca="1" si="55"/>
        <v>#N/A</v>
      </c>
      <c r="AB43" s="51" t="e">
        <f t="shared" ca="1" si="55"/>
        <v>#N/A</v>
      </c>
      <c r="AC43" s="51" t="e">
        <f t="shared" ca="1" si="55"/>
        <v>#N/A</v>
      </c>
      <c r="AD43" s="51" t="e">
        <f t="shared" ca="1" si="55"/>
        <v>#N/A</v>
      </c>
      <c r="AE43" s="51" t="e">
        <f t="shared" ca="1" si="55"/>
        <v>#N/A</v>
      </c>
      <c r="AF43" s="51" t="e">
        <f t="shared" ca="1" si="55"/>
        <v>#N/A</v>
      </c>
      <c r="AG43" s="51" t="e">
        <f t="shared" ca="1" si="55"/>
        <v>#N/A</v>
      </c>
      <c r="AH43" s="51" t="e">
        <f t="shared" ref="AH43:AO43" ca="1" si="56">SUM(AH40:AH42)</f>
        <v>#N/A</v>
      </c>
      <c r="AI43" s="51" t="e">
        <f t="shared" ca="1" si="56"/>
        <v>#N/A</v>
      </c>
      <c r="AJ43" s="51" t="e">
        <f t="shared" ca="1" si="56"/>
        <v>#N/A</v>
      </c>
      <c r="AK43" s="51" t="e">
        <f t="shared" ca="1" si="56"/>
        <v>#N/A</v>
      </c>
      <c r="AL43" s="51" t="e">
        <f t="shared" ca="1" si="56"/>
        <v>#N/A</v>
      </c>
      <c r="AM43" s="51" t="e">
        <f t="shared" ca="1" si="56"/>
        <v>#N/A</v>
      </c>
      <c r="AN43" s="51" t="e">
        <f t="shared" ca="1" si="56"/>
        <v>#N/A</v>
      </c>
      <c r="AO43" s="51" t="e">
        <f t="shared" ca="1" si="56"/>
        <v>#N/A</v>
      </c>
      <c r="AP43" s="37" t="e">
        <f t="shared" ca="1" si="55"/>
        <v>#N/A</v>
      </c>
    </row>
    <row r="44" spans="1:42" ht="15.75" thickBot="1" x14ac:dyDescent="0.25">
      <c r="T44" s="62"/>
    </row>
    <row r="45" spans="1:42" x14ac:dyDescent="0.2">
      <c r="A45" s="12" t="s">
        <v>11</v>
      </c>
      <c r="B45" s="38">
        <f>VLOOKUP(A45,TeamLookup,2,FALSE)</f>
        <v>0</v>
      </c>
      <c r="C45" s="60" t="str">
        <f>$A45&amp;"."&amp;TEXT(C$1,"00")</f>
        <v>H.01</v>
      </c>
      <c r="D45" s="50" t="str">
        <f t="shared" ref="D45:R45" si="57">$A45&amp;"."&amp;TEXT(D$1,"00")</f>
        <v>H.02</v>
      </c>
      <c r="E45" s="50" t="str">
        <f t="shared" si="57"/>
        <v>H.03</v>
      </c>
      <c r="F45" s="50" t="str">
        <f t="shared" si="57"/>
        <v>H.04</v>
      </c>
      <c r="G45" s="50" t="str">
        <f t="shared" si="57"/>
        <v>H.05</v>
      </c>
      <c r="H45" s="50" t="str">
        <f t="shared" si="57"/>
        <v>H.06</v>
      </c>
      <c r="I45" s="50" t="str">
        <f t="shared" si="57"/>
        <v>H.07</v>
      </c>
      <c r="J45" s="50" t="str">
        <f t="shared" si="57"/>
        <v>H.08</v>
      </c>
      <c r="K45" s="50" t="str">
        <f t="shared" si="57"/>
        <v>H.09</v>
      </c>
      <c r="L45" s="50" t="str">
        <f t="shared" si="57"/>
        <v>H.10</v>
      </c>
      <c r="M45" s="50" t="str">
        <f t="shared" si="57"/>
        <v>H.11</v>
      </c>
      <c r="N45" s="50" t="str">
        <f t="shared" si="57"/>
        <v>H.12</v>
      </c>
      <c r="O45" s="50" t="str">
        <f t="shared" si="57"/>
        <v>H.13</v>
      </c>
      <c r="P45" s="50" t="str">
        <f t="shared" si="57"/>
        <v>H.14</v>
      </c>
      <c r="Q45" s="50" t="str">
        <f t="shared" si="57"/>
        <v>H.15</v>
      </c>
      <c r="R45" s="50" t="str">
        <f t="shared" si="57"/>
        <v>H.16</v>
      </c>
      <c r="S45" s="67" t="s">
        <v>110</v>
      </c>
      <c r="T45" s="66" t="s">
        <v>137</v>
      </c>
      <c r="U45" s="12"/>
      <c r="V45" s="60" t="str">
        <f>$A45&amp;"."&amp;TEXT(V$1,"00")</f>
        <v>H.01</v>
      </c>
      <c r="W45" s="50" t="str">
        <f t="shared" ref="W45:AO45" si="58">$A45&amp;"."&amp;TEXT(W$1,"00")</f>
        <v>H.02</v>
      </c>
      <c r="X45" s="50" t="str">
        <f t="shared" si="58"/>
        <v>H.03</v>
      </c>
      <c r="Y45" s="50" t="str">
        <f t="shared" si="58"/>
        <v>H.04</v>
      </c>
      <c r="Z45" s="50" t="str">
        <f t="shared" si="58"/>
        <v>H.05</v>
      </c>
      <c r="AA45" s="50" t="str">
        <f t="shared" si="58"/>
        <v>H.06</v>
      </c>
      <c r="AB45" s="50" t="str">
        <f t="shared" si="58"/>
        <v>H.07</v>
      </c>
      <c r="AC45" s="50" t="str">
        <f t="shared" si="58"/>
        <v>H.08</v>
      </c>
      <c r="AD45" s="50" t="str">
        <f t="shared" si="58"/>
        <v>H.09</v>
      </c>
      <c r="AE45" s="50" t="str">
        <f t="shared" si="58"/>
        <v>H.10</v>
      </c>
      <c r="AF45" s="50" t="str">
        <f t="shared" si="58"/>
        <v>H.11</v>
      </c>
      <c r="AG45" s="50" t="str">
        <f t="shared" si="58"/>
        <v>H.12</v>
      </c>
      <c r="AH45" s="50" t="str">
        <f t="shared" si="58"/>
        <v>H.13</v>
      </c>
      <c r="AI45" s="50" t="str">
        <f t="shared" si="58"/>
        <v>H.14</v>
      </c>
      <c r="AJ45" s="50" t="str">
        <f t="shared" si="58"/>
        <v>H.15</v>
      </c>
      <c r="AK45" s="50" t="str">
        <f t="shared" si="58"/>
        <v>H.16</v>
      </c>
      <c r="AL45" s="50" t="str">
        <f t="shared" si="58"/>
        <v>H.17</v>
      </c>
      <c r="AM45" s="50" t="str">
        <f t="shared" si="58"/>
        <v>H.18</v>
      </c>
      <c r="AN45" s="50" t="str">
        <f t="shared" si="58"/>
        <v>H.19</v>
      </c>
      <c r="AO45" s="50" t="str">
        <f t="shared" si="58"/>
        <v>H.20</v>
      </c>
      <c r="AP45" s="36" t="s">
        <v>110</v>
      </c>
    </row>
    <row r="46" spans="1:42" x14ac:dyDescent="0.2">
      <c r="B46" s="48">
        <v>1</v>
      </c>
      <c r="C46" s="52" t="str">
        <f t="shared" ref="C46:N48" ca="1" si="59">IF(ISNA(V46),"",V46)</f>
        <v/>
      </c>
      <c r="D46" s="53" t="str">
        <f t="shared" ca="1" si="59"/>
        <v/>
      </c>
      <c r="E46" s="53" t="str">
        <f t="shared" ca="1" si="59"/>
        <v/>
      </c>
      <c r="F46" s="53" t="str">
        <f t="shared" ca="1" si="59"/>
        <v/>
      </c>
      <c r="G46" s="53" t="str">
        <f t="shared" ca="1" si="59"/>
        <v/>
      </c>
      <c r="H46" s="53" t="str">
        <f t="shared" ca="1" si="59"/>
        <v/>
      </c>
      <c r="I46" s="53" t="str">
        <f t="shared" ca="1" si="59"/>
        <v/>
      </c>
      <c r="J46" s="53" t="str">
        <f t="shared" ca="1" si="59"/>
        <v/>
      </c>
      <c r="K46" s="53" t="str">
        <f t="shared" ca="1" si="59"/>
        <v/>
      </c>
      <c r="L46" s="53" t="str">
        <f t="shared" ca="1" si="59"/>
        <v/>
      </c>
      <c r="M46" s="53" t="str">
        <f t="shared" ca="1" si="59"/>
        <v/>
      </c>
      <c r="N46" s="53" t="str">
        <f t="shared" ca="1" si="59"/>
        <v/>
      </c>
      <c r="O46" s="53" t="str">
        <f t="shared" ref="O46:R48" ca="1" si="60">IF(ISNA(AH46),"",AH46)</f>
        <v/>
      </c>
      <c r="P46" s="53" t="str">
        <f t="shared" ca="1" si="60"/>
        <v/>
      </c>
      <c r="Q46" s="53" t="str">
        <f t="shared" ca="1" si="60"/>
        <v/>
      </c>
      <c r="R46" s="53" t="str">
        <f t="shared" ca="1" si="60"/>
        <v/>
      </c>
      <c r="S46" s="68">
        <f ca="1">SUM(C46:R46)</f>
        <v>0</v>
      </c>
      <c r="T46" s="49"/>
      <c r="V46" s="53" t="e">
        <f ca="1">IF(ISNA(VLOOKUP(V45,OFFSET(Pairings!$D$2,($B46-1)*gamesPerRound,0,gamesPerRound,3),3,FALSE)),VLOOKUP(V45,OFFSET(Pairings!$E$2,($B46-1)*gamesPerRound,0,gamesPerRound,3),3,FALSE),VLOOKUP(V45,OFFSET(Pairings!$D$2,($B46-1)*gamesPerRound,0,gamesPerRound,3),3,FALSE))</f>
        <v>#N/A</v>
      </c>
      <c r="W46" s="53" t="e">
        <f ca="1">IF(ISNA(VLOOKUP(W45,OFFSET(Pairings!$D$2,($B46-1)*gamesPerRound,0,gamesPerRound,3),3,FALSE)),VLOOKUP(W45,OFFSET(Pairings!$E$2,($B46-1)*gamesPerRound,0,gamesPerRound,3),3,FALSE),VLOOKUP(W45,OFFSET(Pairings!$D$2,($B46-1)*gamesPerRound,0,gamesPerRound,3),3,FALSE))</f>
        <v>#N/A</v>
      </c>
      <c r="X46" s="53" t="e">
        <f ca="1">IF(ISNA(VLOOKUP(X45,OFFSET(Pairings!$D$2,($B46-1)*gamesPerRound,0,gamesPerRound,3),3,FALSE)),VLOOKUP(X45,OFFSET(Pairings!$E$2,($B46-1)*gamesPerRound,0,gamesPerRound,3),3,FALSE),VLOOKUP(X45,OFFSET(Pairings!$D$2,($B46-1)*gamesPerRound,0,gamesPerRound,3),3,FALSE))</f>
        <v>#N/A</v>
      </c>
      <c r="Y46" s="53" t="e">
        <f ca="1">IF(ISNA(VLOOKUP(Y45,OFFSET(Pairings!$D$2,($B46-1)*gamesPerRound,0,gamesPerRound,3),3,FALSE)),VLOOKUP(Y45,OFFSET(Pairings!$E$2,($B46-1)*gamesPerRound,0,gamesPerRound,3),3,FALSE),VLOOKUP(Y45,OFFSET(Pairings!$D$2,($B46-1)*gamesPerRound,0,gamesPerRound,3),3,FALSE))</f>
        <v>#N/A</v>
      </c>
      <c r="Z46" s="53" t="e">
        <f ca="1">IF(ISNA(VLOOKUP(Z45,OFFSET(Pairings!$D$2,($B46-1)*gamesPerRound,0,gamesPerRound,3),3,FALSE)),VLOOKUP(Z45,OFFSET(Pairings!$E$2,($B46-1)*gamesPerRound,0,gamesPerRound,3),3,FALSE),VLOOKUP(Z45,OFFSET(Pairings!$D$2,($B46-1)*gamesPerRound,0,gamesPerRound,3),3,FALSE))</f>
        <v>#N/A</v>
      </c>
      <c r="AA46" s="53" t="e">
        <f ca="1">IF(ISNA(VLOOKUP(AA45,OFFSET(Pairings!$D$2,($B46-1)*gamesPerRound,0,gamesPerRound,3),3,FALSE)),VLOOKUP(AA45,OFFSET(Pairings!$E$2,($B46-1)*gamesPerRound,0,gamesPerRound,3),3,FALSE),VLOOKUP(AA45,OFFSET(Pairings!$D$2,($B46-1)*gamesPerRound,0,gamesPerRound,3),3,FALSE))</f>
        <v>#N/A</v>
      </c>
      <c r="AB46" s="53" t="e">
        <f ca="1">IF(ISNA(VLOOKUP(AB45,OFFSET(Pairings!$D$2,($B46-1)*gamesPerRound,0,gamesPerRound,3),3,FALSE)),VLOOKUP(AB45,OFFSET(Pairings!$E$2,($B46-1)*gamesPerRound,0,gamesPerRound,3),3,FALSE),VLOOKUP(AB45,OFFSET(Pairings!$D$2,($B46-1)*gamesPerRound,0,gamesPerRound,3),3,FALSE))</f>
        <v>#N/A</v>
      </c>
      <c r="AC46" s="53" t="e">
        <f ca="1">IF(ISNA(VLOOKUP(AC45,OFFSET(Pairings!$D$2,($B46-1)*gamesPerRound,0,gamesPerRound,3),3,FALSE)),VLOOKUP(AC45,OFFSET(Pairings!$E$2,($B46-1)*gamesPerRound,0,gamesPerRound,3),3,FALSE),VLOOKUP(AC45,OFFSET(Pairings!$D$2,($B46-1)*gamesPerRound,0,gamesPerRound,3),3,FALSE))</f>
        <v>#N/A</v>
      </c>
      <c r="AD46" s="53" t="e">
        <f ca="1">IF(ISNA(VLOOKUP(AD45,OFFSET(Pairings!$D$2,($B46-1)*gamesPerRound,0,gamesPerRound,3),3,FALSE)),VLOOKUP(AD45,OFFSET(Pairings!$E$2,($B46-1)*gamesPerRound,0,gamesPerRound,3),3,FALSE),VLOOKUP(AD45,OFFSET(Pairings!$D$2,($B46-1)*gamesPerRound,0,gamesPerRound,3),3,FALSE))</f>
        <v>#N/A</v>
      </c>
      <c r="AE46" s="53" t="e">
        <f ca="1">IF(ISNA(VLOOKUP(AE45,OFFSET(Pairings!$D$2,($B46-1)*gamesPerRound,0,gamesPerRound,3),3,FALSE)),VLOOKUP(AE45,OFFSET(Pairings!$E$2,($B46-1)*gamesPerRound,0,gamesPerRound,3),3,FALSE),VLOOKUP(AE45,OFFSET(Pairings!$D$2,($B46-1)*gamesPerRound,0,gamesPerRound,3),3,FALSE))</f>
        <v>#N/A</v>
      </c>
      <c r="AF46" s="53" t="e">
        <f ca="1">IF(ISNA(VLOOKUP(AF45,OFFSET(Pairings!$D$2,($B46-1)*gamesPerRound,0,gamesPerRound,3),3,FALSE)),VLOOKUP(AF45,OFFSET(Pairings!$E$2,($B46-1)*gamesPerRound,0,gamesPerRound,3),3,FALSE),VLOOKUP(AF45,OFFSET(Pairings!$D$2,($B46-1)*gamesPerRound,0,gamesPerRound,3),3,FALSE))</f>
        <v>#N/A</v>
      </c>
      <c r="AG46" s="54" t="e">
        <f ca="1">IF(ISNA(VLOOKUP(AG45,OFFSET(Pairings!$D$2,($B46-1)*gamesPerRound,0,gamesPerRound,3),3,FALSE)),VLOOKUP(AG45,OFFSET(Pairings!$E$2,($B46-1)*gamesPerRound,0,gamesPerRound,3),3,FALSE),VLOOKUP(AG45,OFFSET(Pairings!$D$2,($B46-1)*gamesPerRound,0,gamesPerRound,3),3,FALSE))</f>
        <v>#N/A</v>
      </c>
      <c r="AH46" s="54" t="e">
        <f ca="1">IF(ISNA(VLOOKUP(AH45,OFFSET(Pairings!$D$2,($B46-1)*gamesPerRound,0,gamesPerRound,3),3,FALSE)),VLOOKUP(AH45,OFFSET(Pairings!$E$2,($B46-1)*gamesPerRound,0,gamesPerRound,3),3,FALSE),VLOOKUP(AH45,OFFSET(Pairings!$D$2,($B46-1)*gamesPerRound,0,gamesPerRound,3),3,FALSE))</f>
        <v>#N/A</v>
      </c>
      <c r="AI46" s="54" t="e">
        <f ca="1">IF(ISNA(VLOOKUP(AI45,OFFSET(Pairings!$D$2,($B46-1)*gamesPerRound,0,gamesPerRound,3),3,FALSE)),VLOOKUP(AI45,OFFSET(Pairings!$E$2,($B46-1)*gamesPerRound,0,gamesPerRound,3),3,FALSE),VLOOKUP(AI45,OFFSET(Pairings!$D$2,($B46-1)*gamesPerRound,0,gamesPerRound,3),3,FALSE))</f>
        <v>#N/A</v>
      </c>
      <c r="AJ46" s="54" t="e">
        <f ca="1">IF(ISNA(VLOOKUP(AJ45,OFFSET(Pairings!$D$2,($B46-1)*gamesPerRound,0,gamesPerRound,3),3,FALSE)),VLOOKUP(AJ45,OFFSET(Pairings!$E$2,($B46-1)*gamesPerRound,0,gamesPerRound,3),3,FALSE),VLOOKUP(AJ45,OFFSET(Pairings!$D$2,($B46-1)*gamesPerRound,0,gamesPerRound,3),3,FALSE))</f>
        <v>#N/A</v>
      </c>
      <c r="AK46" s="54" t="e">
        <f ca="1">IF(ISNA(VLOOKUP(AK45,OFFSET(Pairings!$D$2,($B46-1)*gamesPerRound,0,gamesPerRound,3),3,FALSE)),VLOOKUP(AK45,OFFSET(Pairings!$E$2,($B46-1)*gamesPerRound,0,gamesPerRound,3),3,FALSE),VLOOKUP(AK45,OFFSET(Pairings!$D$2,($B46-1)*gamesPerRound,0,gamesPerRound,3),3,FALSE))</f>
        <v>#N/A</v>
      </c>
      <c r="AL46" s="54" t="e">
        <f ca="1">IF(ISNA(VLOOKUP(AL45,OFFSET(Pairings!$D$2,($B46-1)*gamesPerRound,0,gamesPerRound,3),3,FALSE)),VLOOKUP(AL45,OFFSET(Pairings!$E$2,($B46-1)*gamesPerRound,0,gamesPerRound,3),3,FALSE),VLOOKUP(AL45,OFFSET(Pairings!$D$2,($B46-1)*gamesPerRound,0,gamesPerRound,3),3,FALSE))</f>
        <v>#N/A</v>
      </c>
      <c r="AM46" s="54" t="e">
        <f ca="1">IF(ISNA(VLOOKUP(AM45,OFFSET(Pairings!$D$2,($B46-1)*gamesPerRound,0,gamesPerRound,3),3,FALSE)),VLOOKUP(AM45,OFFSET(Pairings!$E$2,($B46-1)*gamesPerRound,0,gamesPerRound,3),3,FALSE),VLOOKUP(AM45,OFFSET(Pairings!$D$2,($B46-1)*gamesPerRound,0,gamesPerRound,3),3,FALSE))</f>
        <v>#N/A</v>
      </c>
      <c r="AN46" s="54" t="e">
        <f ca="1">IF(ISNA(VLOOKUP(AN45,OFFSET(Pairings!$D$2,($B46-1)*gamesPerRound,0,gamesPerRound,3),3,FALSE)),VLOOKUP(AN45,OFFSET(Pairings!$E$2,($B46-1)*gamesPerRound,0,gamesPerRound,3),3,FALSE),VLOOKUP(AN45,OFFSET(Pairings!$D$2,($B46-1)*gamesPerRound,0,gamesPerRound,3),3,FALSE))</f>
        <v>#N/A</v>
      </c>
      <c r="AO46" s="54" t="e">
        <f ca="1">IF(ISNA(VLOOKUP(AO45,OFFSET(Pairings!$D$2,($B46-1)*gamesPerRound,0,gamesPerRound,3),3,FALSE)),VLOOKUP(AO45,OFFSET(Pairings!$E$2,($B46-1)*gamesPerRound,0,gamesPerRound,3),3,FALSE),VLOOKUP(AO45,OFFSET(Pairings!$D$2,($B46-1)*gamesPerRound,0,gamesPerRound,3),3,FALSE))</f>
        <v>#N/A</v>
      </c>
      <c r="AP46" s="49" t="e">
        <f ca="1">SUM(V46:AO46)</f>
        <v>#N/A</v>
      </c>
    </row>
    <row r="47" spans="1:42" x14ac:dyDescent="0.2">
      <c r="B47" s="48">
        <v>2</v>
      </c>
      <c r="C47" s="55" t="str">
        <f t="shared" ca="1" si="59"/>
        <v/>
      </c>
      <c r="D47" s="33" t="str">
        <f t="shared" ca="1" si="59"/>
        <v/>
      </c>
      <c r="E47" s="33" t="str">
        <f t="shared" ca="1" si="59"/>
        <v/>
      </c>
      <c r="F47" s="33" t="str">
        <f t="shared" ca="1" si="59"/>
        <v/>
      </c>
      <c r="G47" s="33" t="str">
        <f t="shared" ca="1" si="59"/>
        <v/>
      </c>
      <c r="H47" s="33" t="str">
        <f t="shared" ca="1" si="59"/>
        <v/>
      </c>
      <c r="I47" s="33" t="str">
        <f t="shared" ca="1" si="59"/>
        <v/>
      </c>
      <c r="J47" s="33" t="str">
        <f t="shared" ca="1" si="59"/>
        <v/>
      </c>
      <c r="K47" s="33" t="str">
        <f t="shared" ca="1" si="59"/>
        <v/>
      </c>
      <c r="L47" s="33" t="str">
        <f t="shared" ca="1" si="59"/>
        <v/>
      </c>
      <c r="M47" s="33" t="str">
        <f t="shared" ca="1" si="59"/>
        <v/>
      </c>
      <c r="N47" s="33" t="str">
        <f t="shared" ca="1" si="59"/>
        <v/>
      </c>
      <c r="O47" s="33" t="str">
        <f t="shared" ca="1" si="60"/>
        <v/>
      </c>
      <c r="P47" s="33" t="str">
        <f t="shared" ca="1" si="60"/>
        <v/>
      </c>
      <c r="Q47" s="33" t="str">
        <f t="shared" ca="1" si="60"/>
        <v/>
      </c>
      <c r="R47" s="33" t="str">
        <f t="shared" ca="1" si="60"/>
        <v/>
      </c>
      <c r="S47" s="69">
        <f ca="1">SUM(C47:R47)</f>
        <v>0</v>
      </c>
      <c r="T47" s="49"/>
      <c r="V47" s="55" t="e">
        <f ca="1">IF(ISNA(VLOOKUP(V45,OFFSET(Pairings!$D$2,($B47-1)*gamesPerRound,0,gamesPerRound,3),3,FALSE)),VLOOKUP(V45,OFFSET(Pairings!$E$2,($B47-1)*gamesPerRound,0,gamesPerRound,3),3,FALSE),VLOOKUP(V45,OFFSET(Pairings!$D$2,($B47-1)*gamesPerRound,0,gamesPerRound,3),3,FALSE))</f>
        <v>#N/A</v>
      </c>
      <c r="W47" s="33" t="e">
        <f ca="1">IF(ISNA(VLOOKUP(W45,OFFSET(Pairings!$D$2,($B47-1)*gamesPerRound,0,gamesPerRound,3),3,FALSE)),VLOOKUP(W45,OFFSET(Pairings!$E$2,($B47-1)*gamesPerRound,0,gamesPerRound,3),3,FALSE),VLOOKUP(W45,OFFSET(Pairings!$D$2,($B47-1)*gamesPerRound,0,gamesPerRound,3),3,FALSE))</f>
        <v>#N/A</v>
      </c>
      <c r="X47" s="33" t="e">
        <f ca="1">IF(ISNA(VLOOKUP(X45,OFFSET(Pairings!$D$2,($B47-1)*gamesPerRound,0,gamesPerRound,3),3,FALSE)),VLOOKUP(X45,OFFSET(Pairings!$E$2,($B47-1)*gamesPerRound,0,gamesPerRound,3),3,FALSE),VLOOKUP(X45,OFFSET(Pairings!$D$2,($B47-1)*gamesPerRound,0,gamesPerRound,3),3,FALSE))</f>
        <v>#N/A</v>
      </c>
      <c r="Y47" s="33" t="e">
        <f ca="1">IF(ISNA(VLOOKUP(Y45,OFFSET(Pairings!$D$2,($B47-1)*gamesPerRound,0,gamesPerRound,3),3,FALSE)),VLOOKUP(Y45,OFFSET(Pairings!$E$2,($B47-1)*gamesPerRound,0,gamesPerRound,3),3,FALSE),VLOOKUP(Y45,OFFSET(Pairings!$D$2,($B47-1)*gamesPerRound,0,gamesPerRound,3),3,FALSE))</f>
        <v>#N/A</v>
      </c>
      <c r="Z47" s="33" t="e">
        <f ca="1">IF(ISNA(VLOOKUP(Z45,OFFSET(Pairings!$D$2,($B47-1)*gamesPerRound,0,gamesPerRound,3),3,FALSE)),VLOOKUP(Z45,OFFSET(Pairings!$E$2,($B47-1)*gamesPerRound,0,gamesPerRound,3),3,FALSE),VLOOKUP(Z45,OFFSET(Pairings!$D$2,($B47-1)*gamesPerRound,0,gamesPerRound,3),3,FALSE))</f>
        <v>#N/A</v>
      </c>
      <c r="AA47" s="33" t="e">
        <f ca="1">IF(ISNA(VLOOKUP(AA45,OFFSET(Pairings!$D$2,($B47-1)*gamesPerRound,0,gamesPerRound,3),3,FALSE)),VLOOKUP(AA45,OFFSET(Pairings!$E$2,($B47-1)*gamesPerRound,0,gamesPerRound,3),3,FALSE),VLOOKUP(AA45,OFFSET(Pairings!$D$2,($B47-1)*gamesPerRound,0,gamesPerRound,3),3,FALSE))</f>
        <v>#N/A</v>
      </c>
      <c r="AB47" s="33" t="e">
        <f ca="1">IF(ISNA(VLOOKUP(AB45,OFFSET(Pairings!$D$2,($B47-1)*gamesPerRound,0,gamesPerRound,3),3,FALSE)),VLOOKUP(AB45,OFFSET(Pairings!$E$2,($B47-1)*gamesPerRound,0,gamesPerRound,3),3,FALSE),VLOOKUP(AB45,OFFSET(Pairings!$D$2,($B47-1)*gamesPerRound,0,gamesPerRound,3),3,FALSE))</f>
        <v>#N/A</v>
      </c>
      <c r="AC47" s="33" t="e">
        <f ca="1">IF(ISNA(VLOOKUP(AC45,OFFSET(Pairings!$D$2,($B47-1)*gamesPerRound,0,gamesPerRound,3),3,FALSE)),VLOOKUP(AC45,OFFSET(Pairings!$E$2,($B47-1)*gamesPerRound,0,gamesPerRound,3),3,FALSE),VLOOKUP(AC45,OFFSET(Pairings!$D$2,($B47-1)*gamesPerRound,0,gamesPerRound,3),3,FALSE))</f>
        <v>#N/A</v>
      </c>
      <c r="AD47" s="33" t="e">
        <f ca="1">IF(ISNA(VLOOKUP(AD45,OFFSET(Pairings!$D$2,($B47-1)*gamesPerRound,0,gamesPerRound,3),3,FALSE)),VLOOKUP(AD45,OFFSET(Pairings!$E$2,($B47-1)*gamesPerRound,0,gamesPerRound,3),3,FALSE),VLOOKUP(AD45,OFFSET(Pairings!$D$2,($B47-1)*gamesPerRound,0,gamesPerRound,3),3,FALSE))</f>
        <v>#N/A</v>
      </c>
      <c r="AE47" s="33" t="e">
        <f ca="1">IF(ISNA(VLOOKUP(AE45,OFFSET(Pairings!$D$2,($B47-1)*gamesPerRound,0,gamesPerRound,3),3,FALSE)),VLOOKUP(AE45,OFFSET(Pairings!$E$2,($B47-1)*gamesPerRound,0,gamesPerRound,3),3,FALSE),VLOOKUP(AE45,OFFSET(Pairings!$D$2,($B47-1)*gamesPerRound,0,gamesPerRound,3),3,FALSE))</f>
        <v>#N/A</v>
      </c>
      <c r="AF47" s="33" t="e">
        <f ca="1">IF(ISNA(VLOOKUP(AF45,OFFSET(Pairings!$D$2,($B47-1)*gamesPerRound,0,gamesPerRound,3),3,FALSE)),VLOOKUP(AF45,OFFSET(Pairings!$E$2,($B47-1)*gamesPerRound,0,gamesPerRound,3),3,FALSE),VLOOKUP(AF45,OFFSET(Pairings!$D$2,($B47-1)*gamesPerRound,0,gamesPerRound,3),3,FALSE))</f>
        <v>#N/A</v>
      </c>
      <c r="AG47" s="56" t="e">
        <f ca="1">IF(ISNA(VLOOKUP(AG45,OFFSET(Pairings!$D$2,($B47-1)*gamesPerRound,0,gamesPerRound,3),3,FALSE)),VLOOKUP(AG45,OFFSET(Pairings!$E$2,($B47-1)*gamesPerRound,0,gamesPerRound,3),3,FALSE),VLOOKUP(AG45,OFFSET(Pairings!$D$2,($B47-1)*gamesPerRound,0,gamesPerRound,3),3,FALSE))</f>
        <v>#N/A</v>
      </c>
      <c r="AH47" s="56" t="e">
        <f ca="1">IF(ISNA(VLOOKUP(AH45,OFFSET(Pairings!$D$2,($B47-1)*gamesPerRound,0,gamesPerRound,3),3,FALSE)),VLOOKUP(AH45,OFFSET(Pairings!$E$2,($B47-1)*gamesPerRound,0,gamesPerRound,3),3,FALSE),VLOOKUP(AH45,OFFSET(Pairings!$D$2,($B47-1)*gamesPerRound,0,gamesPerRound,3),3,FALSE))</f>
        <v>#N/A</v>
      </c>
      <c r="AI47" s="56" t="e">
        <f ca="1">IF(ISNA(VLOOKUP(AI45,OFFSET(Pairings!$D$2,($B47-1)*gamesPerRound,0,gamesPerRound,3),3,FALSE)),VLOOKUP(AI45,OFFSET(Pairings!$E$2,($B47-1)*gamesPerRound,0,gamesPerRound,3),3,FALSE),VLOOKUP(AI45,OFFSET(Pairings!$D$2,($B47-1)*gamesPerRound,0,gamesPerRound,3),3,FALSE))</f>
        <v>#N/A</v>
      </c>
      <c r="AJ47" s="56" t="e">
        <f ca="1">IF(ISNA(VLOOKUP(AJ45,OFFSET(Pairings!$D$2,($B47-1)*gamesPerRound,0,gamesPerRound,3),3,FALSE)),VLOOKUP(AJ45,OFFSET(Pairings!$E$2,($B47-1)*gamesPerRound,0,gamesPerRound,3),3,FALSE),VLOOKUP(AJ45,OFFSET(Pairings!$D$2,($B47-1)*gamesPerRound,0,gamesPerRound,3),3,FALSE))</f>
        <v>#N/A</v>
      </c>
      <c r="AK47" s="56" t="e">
        <f ca="1">IF(ISNA(VLOOKUP(AK45,OFFSET(Pairings!$D$2,($B47-1)*gamesPerRound,0,gamesPerRound,3),3,FALSE)),VLOOKUP(AK45,OFFSET(Pairings!$E$2,($B47-1)*gamesPerRound,0,gamesPerRound,3),3,FALSE),VLOOKUP(AK45,OFFSET(Pairings!$D$2,($B47-1)*gamesPerRound,0,gamesPerRound,3),3,FALSE))</f>
        <v>#N/A</v>
      </c>
      <c r="AL47" s="56" t="e">
        <f ca="1">IF(ISNA(VLOOKUP(AL45,OFFSET(Pairings!$D$2,($B47-1)*gamesPerRound,0,gamesPerRound,3),3,FALSE)),VLOOKUP(AL45,OFFSET(Pairings!$E$2,($B47-1)*gamesPerRound,0,gamesPerRound,3),3,FALSE),VLOOKUP(AL45,OFFSET(Pairings!$D$2,($B47-1)*gamesPerRound,0,gamesPerRound,3),3,FALSE))</f>
        <v>#N/A</v>
      </c>
      <c r="AM47" s="56" t="e">
        <f ca="1">IF(ISNA(VLOOKUP(AM45,OFFSET(Pairings!$D$2,($B47-1)*gamesPerRound,0,gamesPerRound,3),3,FALSE)),VLOOKUP(AM45,OFFSET(Pairings!$E$2,($B47-1)*gamesPerRound,0,gamesPerRound,3),3,FALSE),VLOOKUP(AM45,OFFSET(Pairings!$D$2,($B47-1)*gamesPerRound,0,gamesPerRound,3),3,FALSE))</f>
        <v>#N/A</v>
      </c>
      <c r="AN47" s="56" t="e">
        <f ca="1">IF(ISNA(VLOOKUP(AN45,OFFSET(Pairings!$D$2,($B47-1)*gamesPerRound,0,gamesPerRound,3),3,FALSE)),VLOOKUP(AN45,OFFSET(Pairings!$E$2,($B47-1)*gamesPerRound,0,gamesPerRound,3),3,FALSE),VLOOKUP(AN45,OFFSET(Pairings!$D$2,($B47-1)*gamesPerRound,0,gamesPerRound,3),3,FALSE))</f>
        <v>#N/A</v>
      </c>
      <c r="AO47" s="56" t="e">
        <f ca="1">IF(ISNA(VLOOKUP(AO45,OFFSET(Pairings!$D$2,($B47-1)*gamesPerRound,0,gamesPerRound,3),3,FALSE)),VLOOKUP(AO45,OFFSET(Pairings!$E$2,($B47-1)*gamesPerRound,0,gamesPerRound,3),3,FALSE),VLOOKUP(AO45,OFFSET(Pairings!$D$2,($B47-1)*gamesPerRound,0,gamesPerRound,3),3,FALSE))</f>
        <v>#N/A</v>
      </c>
      <c r="AP47" s="49" t="e">
        <f ca="1">SUM(V47:AO47)</f>
        <v>#N/A</v>
      </c>
    </row>
    <row r="48" spans="1:42" x14ac:dyDescent="0.2">
      <c r="B48" s="48">
        <v>3</v>
      </c>
      <c r="C48" s="57" t="str">
        <f t="shared" ca="1" si="59"/>
        <v/>
      </c>
      <c r="D48" s="58" t="str">
        <f t="shared" ca="1" si="59"/>
        <v/>
      </c>
      <c r="E48" s="58" t="str">
        <f t="shared" ca="1" si="59"/>
        <v/>
      </c>
      <c r="F48" s="58" t="str">
        <f t="shared" ca="1" si="59"/>
        <v/>
      </c>
      <c r="G48" s="58" t="str">
        <f t="shared" ca="1" si="59"/>
        <v/>
      </c>
      <c r="H48" s="58" t="str">
        <f t="shared" ca="1" si="59"/>
        <v/>
      </c>
      <c r="I48" s="58" t="str">
        <f t="shared" ca="1" si="59"/>
        <v/>
      </c>
      <c r="J48" s="58" t="str">
        <f t="shared" ca="1" si="59"/>
        <v/>
      </c>
      <c r="K48" s="58" t="str">
        <f t="shared" ca="1" si="59"/>
        <v/>
      </c>
      <c r="L48" s="58" t="str">
        <f t="shared" ca="1" si="59"/>
        <v/>
      </c>
      <c r="M48" s="58" t="str">
        <f t="shared" ca="1" si="59"/>
        <v/>
      </c>
      <c r="N48" s="58" t="str">
        <f t="shared" ca="1" si="59"/>
        <v/>
      </c>
      <c r="O48" s="58" t="str">
        <f t="shared" ca="1" si="60"/>
        <v/>
      </c>
      <c r="P48" s="58" t="str">
        <f t="shared" ca="1" si="60"/>
        <v/>
      </c>
      <c r="Q48" s="58" t="str">
        <f t="shared" ca="1" si="60"/>
        <v/>
      </c>
      <c r="R48" s="58" t="str">
        <f t="shared" ca="1" si="60"/>
        <v/>
      </c>
      <c r="S48" s="69">
        <f ca="1">SUM(C48:R48)</f>
        <v>0</v>
      </c>
      <c r="T48" s="49"/>
      <c r="V48" s="57" t="e">
        <f ca="1">IF(ISNA(VLOOKUP(V45,OFFSET(Pairings!$D$2,($B48-1)*gamesPerRound,0,gamesPerRound,3),3,FALSE)),VLOOKUP(V45,OFFSET(Pairings!$E$2,($B48-1)*gamesPerRound,0,gamesPerRound,3),3,FALSE),VLOOKUP(V45,OFFSET(Pairings!$D$2,($B48-1)*gamesPerRound,0,gamesPerRound,3),3,FALSE))</f>
        <v>#N/A</v>
      </c>
      <c r="W48" s="58" t="e">
        <f ca="1">IF(ISNA(VLOOKUP(W45,OFFSET(Pairings!$D$2,($B48-1)*gamesPerRound,0,gamesPerRound,3),3,FALSE)),VLOOKUP(W45,OFFSET(Pairings!$E$2,($B48-1)*gamesPerRound,0,gamesPerRound,3),3,FALSE),VLOOKUP(W45,OFFSET(Pairings!$D$2,($B48-1)*gamesPerRound,0,gamesPerRound,3),3,FALSE))</f>
        <v>#N/A</v>
      </c>
      <c r="X48" s="58" t="e">
        <f ca="1">IF(ISNA(VLOOKUP(X45,OFFSET(Pairings!$D$2,($B48-1)*gamesPerRound,0,gamesPerRound,3),3,FALSE)),VLOOKUP(X45,OFFSET(Pairings!$E$2,($B48-1)*gamesPerRound,0,gamesPerRound,3),3,FALSE),VLOOKUP(X45,OFFSET(Pairings!$D$2,($B48-1)*gamesPerRound,0,gamesPerRound,3),3,FALSE))</f>
        <v>#N/A</v>
      </c>
      <c r="Y48" s="58" t="e">
        <f ca="1">IF(ISNA(VLOOKUP(Y45,OFFSET(Pairings!$D$2,($B48-1)*gamesPerRound,0,gamesPerRound,3),3,FALSE)),VLOOKUP(Y45,OFFSET(Pairings!$E$2,($B48-1)*gamesPerRound,0,gamesPerRound,3),3,FALSE),VLOOKUP(Y45,OFFSET(Pairings!$D$2,($B48-1)*gamesPerRound,0,gamesPerRound,3),3,FALSE))</f>
        <v>#N/A</v>
      </c>
      <c r="Z48" s="58" t="e">
        <f ca="1">IF(ISNA(VLOOKUP(Z45,OFFSET(Pairings!$D$2,($B48-1)*gamesPerRound,0,gamesPerRound,3),3,FALSE)),VLOOKUP(Z45,OFFSET(Pairings!$E$2,($B48-1)*gamesPerRound,0,gamesPerRound,3),3,FALSE),VLOOKUP(Z45,OFFSET(Pairings!$D$2,($B48-1)*gamesPerRound,0,gamesPerRound,3),3,FALSE))</f>
        <v>#N/A</v>
      </c>
      <c r="AA48" s="58" t="e">
        <f ca="1">IF(ISNA(VLOOKUP(AA45,OFFSET(Pairings!$D$2,($B48-1)*gamesPerRound,0,gamesPerRound,3),3,FALSE)),VLOOKUP(AA45,OFFSET(Pairings!$E$2,($B48-1)*gamesPerRound,0,gamesPerRound,3),3,FALSE),VLOOKUP(AA45,OFFSET(Pairings!$D$2,($B48-1)*gamesPerRound,0,gamesPerRound,3),3,FALSE))</f>
        <v>#N/A</v>
      </c>
      <c r="AB48" s="58" t="e">
        <f ca="1">IF(ISNA(VLOOKUP(AB45,OFFSET(Pairings!$D$2,($B48-1)*gamesPerRound,0,gamesPerRound,3),3,FALSE)),VLOOKUP(AB45,OFFSET(Pairings!$E$2,($B48-1)*gamesPerRound,0,gamesPerRound,3),3,FALSE),VLOOKUP(AB45,OFFSET(Pairings!$D$2,($B48-1)*gamesPerRound,0,gamesPerRound,3),3,FALSE))</f>
        <v>#N/A</v>
      </c>
      <c r="AC48" s="58" t="e">
        <f ca="1">IF(ISNA(VLOOKUP(AC45,OFFSET(Pairings!$D$2,($B48-1)*gamesPerRound,0,gamesPerRound,3),3,FALSE)),VLOOKUP(AC45,OFFSET(Pairings!$E$2,($B48-1)*gamesPerRound,0,gamesPerRound,3),3,FALSE),VLOOKUP(AC45,OFFSET(Pairings!$D$2,($B48-1)*gamesPerRound,0,gamesPerRound,3),3,FALSE))</f>
        <v>#N/A</v>
      </c>
      <c r="AD48" s="58" t="e">
        <f ca="1">IF(ISNA(VLOOKUP(AD45,OFFSET(Pairings!$D$2,($B48-1)*gamesPerRound,0,gamesPerRound,3),3,FALSE)),VLOOKUP(AD45,OFFSET(Pairings!$E$2,($B48-1)*gamesPerRound,0,gamesPerRound,3),3,FALSE),VLOOKUP(AD45,OFFSET(Pairings!$D$2,($B48-1)*gamesPerRound,0,gamesPerRound,3),3,FALSE))</f>
        <v>#N/A</v>
      </c>
      <c r="AE48" s="58" t="e">
        <f ca="1">IF(ISNA(VLOOKUP(AE45,OFFSET(Pairings!$D$2,($B48-1)*gamesPerRound,0,gamesPerRound,3),3,FALSE)),VLOOKUP(AE45,OFFSET(Pairings!$E$2,($B48-1)*gamesPerRound,0,gamesPerRound,3),3,FALSE),VLOOKUP(AE45,OFFSET(Pairings!$D$2,($B48-1)*gamesPerRound,0,gamesPerRound,3),3,FALSE))</f>
        <v>#N/A</v>
      </c>
      <c r="AF48" s="58" t="e">
        <f ca="1">IF(ISNA(VLOOKUP(AF45,OFFSET(Pairings!$D$2,($B48-1)*gamesPerRound,0,gamesPerRound,3),3,FALSE)),VLOOKUP(AF45,OFFSET(Pairings!$E$2,($B48-1)*gamesPerRound,0,gamesPerRound,3),3,FALSE),VLOOKUP(AF45,OFFSET(Pairings!$D$2,($B48-1)*gamesPerRound,0,gamesPerRound,3),3,FALSE))</f>
        <v>#N/A</v>
      </c>
      <c r="AG48" s="59" t="e">
        <f ca="1">IF(ISNA(VLOOKUP(AG45,OFFSET(Pairings!$D$2,($B48-1)*gamesPerRound,0,gamesPerRound,3),3,FALSE)),VLOOKUP(AG45,OFFSET(Pairings!$E$2,($B48-1)*gamesPerRound,0,gamesPerRound,3),3,FALSE),VLOOKUP(AG45,OFFSET(Pairings!$D$2,($B48-1)*gamesPerRound,0,gamesPerRound,3),3,FALSE))</f>
        <v>#N/A</v>
      </c>
      <c r="AH48" s="59" t="e">
        <f ca="1">IF(ISNA(VLOOKUP(AH45,OFFSET(Pairings!$D$2,($B48-1)*gamesPerRound,0,gamesPerRound,3),3,FALSE)),VLOOKUP(AH45,OFFSET(Pairings!$E$2,($B48-1)*gamesPerRound,0,gamesPerRound,3),3,FALSE),VLOOKUP(AH45,OFFSET(Pairings!$D$2,($B48-1)*gamesPerRound,0,gamesPerRound,3),3,FALSE))</f>
        <v>#N/A</v>
      </c>
      <c r="AI48" s="59" t="e">
        <f ca="1">IF(ISNA(VLOOKUP(AI45,OFFSET(Pairings!$D$2,($B48-1)*gamesPerRound,0,gamesPerRound,3),3,FALSE)),VLOOKUP(AI45,OFFSET(Pairings!$E$2,($B48-1)*gamesPerRound,0,gamesPerRound,3),3,FALSE),VLOOKUP(AI45,OFFSET(Pairings!$D$2,($B48-1)*gamesPerRound,0,gamesPerRound,3),3,FALSE))</f>
        <v>#N/A</v>
      </c>
      <c r="AJ48" s="59" t="e">
        <f ca="1">IF(ISNA(VLOOKUP(AJ45,OFFSET(Pairings!$D$2,($B48-1)*gamesPerRound,0,gamesPerRound,3),3,FALSE)),VLOOKUP(AJ45,OFFSET(Pairings!$E$2,($B48-1)*gamesPerRound,0,gamesPerRound,3),3,FALSE),VLOOKUP(AJ45,OFFSET(Pairings!$D$2,($B48-1)*gamesPerRound,0,gamesPerRound,3),3,FALSE))</f>
        <v>#N/A</v>
      </c>
      <c r="AK48" s="59" t="e">
        <f ca="1">IF(ISNA(VLOOKUP(AK45,OFFSET(Pairings!$D$2,($B48-1)*gamesPerRound,0,gamesPerRound,3),3,FALSE)),VLOOKUP(AK45,OFFSET(Pairings!$E$2,($B48-1)*gamesPerRound,0,gamesPerRound,3),3,FALSE),VLOOKUP(AK45,OFFSET(Pairings!$D$2,($B48-1)*gamesPerRound,0,gamesPerRound,3),3,FALSE))</f>
        <v>#N/A</v>
      </c>
      <c r="AL48" s="59" t="e">
        <f ca="1">IF(ISNA(VLOOKUP(AL45,OFFSET(Pairings!$D$2,($B48-1)*gamesPerRound,0,gamesPerRound,3),3,FALSE)),VLOOKUP(AL45,OFFSET(Pairings!$E$2,($B48-1)*gamesPerRound,0,gamesPerRound,3),3,FALSE),VLOOKUP(AL45,OFFSET(Pairings!$D$2,($B48-1)*gamesPerRound,0,gamesPerRound,3),3,FALSE))</f>
        <v>#N/A</v>
      </c>
      <c r="AM48" s="59" t="e">
        <f ca="1">IF(ISNA(VLOOKUP(AM45,OFFSET(Pairings!$D$2,($B48-1)*gamesPerRound,0,gamesPerRound,3),3,FALSE)),VLOOKUP(AM45,OFFSET(Pairings!$E$2,($B48-1)*gamesPerRound,0,gamesPerRound,3),3,FALSE),VLOOKUP(AM45,OFFSET(Pairings!$D$2,($B48-1)*gamesPerRound,0,gamesPerRound,3),3,FALSE))</f>
        <v>#N/A</v>
      </c>
      <c r="AN48" s="59" t="e">
        <f ca="1">IF(ISNA(VLOOKUP(AN45,OFFSET(Pairings!$D$2,($B48-1)*gamesPerRound,0,gamesPerRound,3),3,FALSE)),VLOOKUP(AN45,OFFSET(Pairings!$E$2,($B48-1)*gamesPerRound,0,gamesPerRound,3),3,FALSE),VLOOKUP(AN45,OFFSET(Pairings!$D$2,($B48-1)*gamesPerRound,0,gamesPerRound,3),3,FALSE))</f>
        <v>#N/A</v>
      </c>
      <c r="AO48" s="59" t="e">
        <f ca="1">IF(ISNA(VLOOKUP(AO45,OFFSET(Pairings!$D$2,($B48-1)*gamesPerRound,0,gamesPerRound,3),3,FALSE)),VLOOKUP(AO45,OFFSET(Pairings!$E$2,($B48-1)*gamesPerRound,0,gamesPerRound,3),3,FALSE),VLOOKUP(AO45,OFFSET(Pairings!$D$2,($B48-1)*gamesPerRound,0,gamesPerRound,3),3,FALSE))</f>
        <v>#N/A</v>
      </c>
      <c r="AP48" s="49" t="e">
        <f ca="1">SUM(V48:AO48)</f>
        <v>#N/A</v>
      </c>
    </row>
    <row r="49" spans="1:42" ht="15.75" thickBot="1" x14ac:dyDescent="0.25">
      <c r="B49" s="18" t="s">
        <v>110</v>
      </c>
      <c r="C49" s="61">
        <f t="shared" ref="C49:N49" ca="1" si="61">SUM(C46:C48)</f>
        <v>0</v>
      </c>
      <c r="D49" s="51">
        <f t="shared" ca="1" si="61"/>
        <v>0</v>
      </c>
      <c r="E49" s="51">
        <f t="shared" ca="1" si="61"/>
        <v>0</v>
      </c>
      <c r="F49" s="51">
        <f t="shared" ca="1" si="61"/>
        <v>0</v>
      </c>
      <c r="G49" s="51">
        <f t="shared" ca="1" si="61"/>
        <v>0</v>
      </c>
      <c r="H49" s="51">
        <f t="shared" ca="1" si="61"/>
        <v>0</v>
      </c>
      <c r="I49" s="51">
        <f t="shared" ca="1" si="61"/>
        <v>0</v>
      </c>
      <c r="J49" s="51">
        <f t="shared" ca="1" si="61"/>
        <v>0</v>
      </c>
      <c r="K49" s="51">
        <f t="shared" ca="1" si="61"/>
        <v>0</v>
      </c>
      <c r="L49" s="51">
        <f t="shared" ca="1" si="61"/>
        <v>0</v>
      </c>
      <c r="M49" s="51">
        <f t="shared" ca="1" si="61"/>
        <v>0</v>
      </c>
      <c r="N49" s="51">
        <f t="shared" ca="1" si="61"/>
        <v>0</v>
      </c>
      <c r="O49" s="51">
        <f t="shared" ref="O49:S49" ca="1" si="62">SUM(O46:O48)</f>
        <v>0</v>
      </c>
      <c r="P49" s="51">
        <f t="shared" ca="1" si="62"/>
        <v>0</v>
      </c>
      <c r="Q49" s="51">
        <f t="shared" ca="1" si="62"/>
        <v>0</v>
      </c>
      <c r="R49" s="51">
        <f t="shared" ca="1" si="62"/>
        <v>0</v>
      </c>
      <c r="S49" s="70">
        <f t="shared" ca="1" si="62"/>
        <v>0</v>
      </c>
      <c r="T49" s="65" t="e">
        <f ca="1">VLOOKUP(A45,OFFSET(Teams!$B$1,1,0,teams,4),4,FALSE)</f>
        <v>#N/A</v>
      </c>
      <c r="V49" s="61" t="e">
        <f t="shared" ref="V49:AP49" ca="1" si="63">SUM(V46:V48)</f>
        <v>#N/A</v>
      </c>
      <c r="W49" s="51" t="e">
        <f t="shared" ca="1" si="63"/>
        <v>#N/A</v>
      </c>
      <c r="X49" s="51" t="e">
        <f t="shared" ca="1" si="63"/>
        <v>#N/A</v>
      </c>
      <c r="Y49" s="51" t="e">
        <f t="shared" ca="1" si="63"/>
        <v>#N/A</v>
      </c>
      <c r="Z49" s="51" t="e">
        <f t="shared" ca="1" si="63"/>
        <v>#N/A</v>
      </c>
      <c r="AA49" s="51" t="e">
        <f t="shared" ca="1" si="63"/>
        <v>#N/A</v>
      </c>
      <c r="AB49" s="51" t="e">
        <f t="shared" ca="1" si="63"/>
        <v>#N/A</v>
      </c>
      <c r="AC49" s="51" t="e">
        <f t="shared" ca="1" si="63"/>
        <v>#N/A</v>
      </c>
      <c r="AD49" s="51" t="e">
        <f t="shared" ca="1" si="63"/>
        <v>#N/A</v>
      </c>
      <c r="AE49" s="51" t="e">
        <f t="shared" ca="1" si="63"/>
        <v>#N/A</v>
      </c>
      <c r="AF49" s="51" t="e">
        <f t="shared" ca="1" si="63"/>
        <v>#N/A</v>
      </c>
      <c r="AG49" s="51" t="e">
        <f t="shared" ca="1" si="63"/>
        <v>#N/A</v>
      </c>
      <c r="AH49" s="51" t="e">
        <f t="shared" ref="AH49:AO49" ca="1" si="64">SUM(AH46:AH48)</f>
        <v>#N/A</v>
      </c>
      <c r="AI49" s="51" t="e">
        <f t="shared" ca="1" si="64"/>
        <v>#N/A</v>
      </c>
      <c r="AJ49" s="51" t="e">
        <f t="shared" ca="1" si="64"/>
        <v>#N/A</v>
      </c>
      <c r="AK49" s="51" t="e">
        <f t="shared" ca="1" si="64"/>
        <v>#N/A</v>
      </c>
      <c r="AL49" s="51" t="e">
        <f t="shared" ca="1" si="64"/>
        <v>#N/A</v>
      </c>
      <c r="AM49" s="51" t="e">
        <f t="shared" ca="1" si="64"/>
        <v>#N/A</v>
      </c>
      <c r="AN49" s="51" t="e">
        <f t="shared" ca="1" si="64"/>
        <v>#N/A</v>
      </c>
      <c r="AO49" s="51" t="e">
        <f t="shared" ca="1" si="64"/>
        <v>#N/A</v>
      </c>
      <c r="AP49" s="37" t="e">
        <f t="shared" ca="1" si="63"/>
        <v>#N/A</v>
      </c>
    </row>
    <row r="50" spans="1:42" ht="15.75" thickBot="1" x14ac:dyDescent="0.25">
      <c r="T50" s="62"/>
    </row>
    <row r="51" spans="1:42" x14ac:dyDescent="0.2">
      <c r="A51" s="12" t="s">
        <v>13</v>
      </c>
      <c r="B51" s="38">
        <f>VLOOKUP(A51,TeamLookup,2,FALSE)</f>
        <v>0</v>
      </c>
      <c r="C51" s="60" t="str">
        <f>$A51&amp;"."&amp;TEXT(C$1,"00")</f>
        <v>I.01</v>
      </c>
      <c r="D51" s="50" t="str">
        <f t="shared" ref="D51:R51" si="65">$A51&amp;"."&amp;TEXT(D$1,"00")</f>
        <v>I.02</v>
      </c>
      <c r="E51" s="50" t="str">
        <f t="shared" si="65"/>
        <v>I.03</v>
      </c>
      <c r="F51" s="50" t="str">
        <f t="shared" si="65"/>
        <v>I.04</v>
      </c>
      <c r="G51" s="50" t="str">
        <f t="shared" si="65"/>
        <v>I.05</v>
      </c>
      <c r="H51" s="50" t="str">
        <f t="shared" si="65"/>
        <v>I.06</v>
      </c>
      <c r="I51" s="50" t="str">
        <f t="shared" si="65"/>
        <v>I.07</v>
      </c>
      <c r="J51" s="50" t="str">
        <f t="shared" si="65"/>
        <v>I.08</v>
      </c>
      <c r="K51" s="50" t="str">
        <f t="shared" si="65"/>
        <v>I.09</v>
      </c>
      <c r="L51" s="50" t="str">
        <f t="shared" si="65"/>
        <v>I.10</v>
      </c>
      <c r="M51" s="50" t="str">
        <f t="shared" si="65"/>
        <v>I.11</v>
      </c>
      <c r="N51" s="50" t="str">
        <f t="shared" si="65"/>
        <v>I.12</v>
      </c>
      <c r="O51" s="50" t="str">
        <f t="shared" si="65"/>
        <v>I.13</v>
      </c>
      <c r="P51" s="50" t="str">
        <f t="shared" si="65"/>
        <v>I.14</v>
      </c>
      <c r="Q51" s="50" t="str">
        <f t="shared" si="65"/>
        <v>I.15</v>
      </c>
      <c r="R51" s="50" t="str">
        <f t="shared" si="65"/>
        <v>I.16</v>
      </c>
      <c r="S51" s="67" t="s">
        <v>110</v>
      </c>
      <c r="T51" s="66" t="s">
        <v>137</v>
      </c>
      <c r="U51" s="12"/>
      <c r="V51" s="60" t="str">
        <f>$A51&amp;"."&amp;TEXT(V$1,"00")</f>
        <v>I.01</v>
      </c>
      <c r="W51" s="50" t="str">
        <f t="shared" ref="W51:AO51" si="66">$A51&amp;"."&amp;TEXT(W$1,"00")</f>
        <v>I.02</v>
      </c>
      <c r="X51" s="50" t="str">
        <f t="shared" si="66"/>
        <v>I.03</v>
      </c>
      <c r="Y51" s="50" t="str">
        <f t="shared" si="66"/>
        <v>I.04</v>
      </c>
      <c r="Z51" s="50" t="str">
        <f t="shared" si="66"/>
        <v>I.05</v>
      </c>
      <c r="AA51" s="50" t="str">
        <f t="shared" si="66"/>
        <v>I.06</v>
      </c>
      <c r="AB51" s="50" t="str">
        <f t="shared" si="66"/>
        <v>I.07</v>
      </c>
      <c r="AC51" s="50" t="str">
        <f t="shared" si="66"/>
        <v>I.08</v>
      </c>
      <c r="AD51" s="50" t="str">
        <f t="shared" si="66"/>
        <v>I.09</v>
      </c>
      <c r="AE51" s="50" t="str">
        <f t="shared" si="66"/>
        <v>I.10</v>
      </c>
      <c r="AF51" s="50" t="str">
        <f t="shared" si="66"/>
        <v>I.11</v>
      </c>
      <c r="AG51" s="50" t="str">
        <f t="shared" si="66"/>
        <v>I.12</v>
      </c>
      <c r="AH51" s="50" t="str">
        <f t="shared" si="66"/>
        <v>I.13</v>
      </c>
      <c r="AI51" s="50" t="str">
        <f t="shared" si="66"/>
        <v>I.14</v>
      </c>
      <c r="AJ51" s="50" t="str">
        <f t="shared" si="66"/>
        <v>I.15</v>
      </c>
      <c r="AK51" s="50" t="str">
        <f t="shared" si="66"/>
        <v>I.16</v>
      </c>
      <c r="AL51" s="50" t="str">
        <f t="shared" si="66"/>
        <v>I.17</v>
      </c>
      <c r="AM51" s="50" t="str">
        <f t="shared" si="66"/>
        <v>I.18</v>
      </c>
      <c r="AN51" s="50" t="str">
        <f t="shared" si="66"/>
        <v>I.19</v>
      </c>
      <c r="AO51" s="50" t="str">
        <f t="shared" si="66"/>
        <v>I.20</v>
      </c>
      <c r="AP51" s="36" t="s">
        <v>110</v>
      </c>
    </row>
    <row r="52" spans="1:42" x14ac:dyDescent="0.2">
      <c r="B52" s="48">
        <v>1</v>
      </c>
      <c r="C52" s="52" t="str">
        <f t="shared" ref="C52:L54" ca="1" si="67">IF(ISNA(V52),"",V52)</f>
        <v/>
      </c>
      <c r="D52" s="53" t="str">
        <f t="shared" ca="1" si="67"/>
        <v/>
      </c>
      <c r="E52" s="53" t="str">
        <f t="shared" ca="1" si="67"/>
        <v/>
      </c>
      <c r="F52" s="53" t="str">
        <f t="shared" ca="1" si="67"/>
        <v/>
      </c>
      <c r="G52" s="53" t="str">
        <f t="shared" ca="1" si="67"/>
        <v/>
      </c>
      <c r="H52" s="53" t="str">
        <f t="shared" ca="1" si="67"/>
        <v/>
      </c>
      <c r="I52" s="53" t="str">
        <f t="shared" ca="1" si="67"/>
        <v/>
      </c>
      <c r="J52" s="53" t="str">
        <f t="shared" ca="1" si="67"/>
        <v/>
      </c>
      <c r="K52" s="53" t="str">
        <f t="shared" ca="1" si="67"/>
        <v/>
      </c>
      <c r="L52" s="53" t="str">
        <f t="shared" ca="1" si="67"/>
        <v/>
      </c>
      <c r="M52" s="53" t="str">
        <f t="shared" ref="M52:R54" ca="1" si="68">IF(ISNA(AF52),"",AF52)</f>
        <v/>
      </c>
      <c r="N52" s="53" t="str">
        <f t="shared" ca="1" si="68"/>
        <v/>
      </c>
      <c r="O52" s="53" t="str">
        <f t="shared" ca="1" si="68"/>
        <v/>
      </c>
      <c r="P52" s="53" t="str">
        <f t="shared" ca="1" si="68"/>
        <v/>
      </c>
      <c r="Q52" s="53" t="str">
        <f t="shared" ca="1" si="68"/>
        <v/>
      </c>
      <c r="R52" s="53" t="str">
        <f t="shared" ca="1" si="68"/>
        <v/>
      </c>
      <c r="S52" s="68">
        <f ca="1">SUM(C52:R52)</f>
        <v>0</v>
      </c>
      <c r="T52" s="49"/>
      <c r="V52" s="53" t="e">
        <f ca="1">IF(ISNA(VLOOKUP(V51,OFFSET(Pairings!$D$2,($B52-1)*gamesPerRound,0,gamesPerRound,3),3,FALSE)),VLOOKUP(V51,OFFSET(Pairings!$E$2,($B52-1)*gamesPerRound,0,gamesPerRound,3),3,FALSE),VLOOKUP(V51,OFFSET(Pairings!$D$2,($B52-1)*gamesPerRound,0,gamesPerRound,3),3,FALSE))</f>
        <v>#N/A</v>
      </c>
      <c r="W52" s="53" t="e">
        <f ca="1">IF(ISNA(VLOOKUP(W51,OFFSET(Pairings!$D$2,($B52-1)*gamesPerRound,0,gamesPerRound,3),3,FALSE)),VLOOKUP(W51,OFFSET(Pairings!$E$2,($B52-1)*gamesPerRound,0,gamesPerRound,3),3,FALSE),VLOOKUP(W51,OFFSET(Pairings!$D$2,($B52-1)*gamesPerRound,0,gamesPerRound,3),3,FALSE))</f>
        <v>#N/A</v>
      </c>
      <c r="X52" s="53" t="e">
        <f ca="1">IF(ISNA(VLOOKUP(X51,OFFSET(Pairings!$D$2,($B52-1)*gamesPerRound,0,gamesPerRound,3),3,FALSE)),VLOOKUP(X51,OFFSET(Pairings!$E$2,($B52-1)*gamesPerRound,0,gamesPerRound,3),3,FALSE),VLOOKUP(X51,OFFSET(Pairings!$D$2,($B52-1)*gamesPerRound,0,gamesPerRound,3),3,FALSE))</f>
        <v>#N/A</v>
      </c>
      <c r="Y52" s="53" t="e">
        <f ca="1">IF(ISNA(VLOOKUP(Y51,OFFSET(Pairings!$D$2,($B52-1)*gamesPerRound,0,gamesPerRound,3),3,FALSE)),VLOOKUP(Y51,OFFSET(Pairings!$E$2,($B52-1)*gamesPerRound,0,gamesPerRound,3),3,FALSE),VLOOKUP(Y51,OFFSET(Pairings!$D$2,($B52-1)*gamesPerRound,0,gamesPerRound,3),3,FALSE))</f>
        <v>#N/A</v>
      </c>
      <c r="Z52" s="53" t="e">
        <f ca="1">IF(ISNA(VLOOKUP(Z51,OFFSET(Pairings!$D$2,($B52-1)*gamesPerRound,0,gamesPerRound,3),3,FALSE)),VLOOKUP(Z51,OFFSET(Pairings!$E$2,($B52-1)*gamesPerRound,0,gamesPerRound,3),3,FALSE),VLOOKUP(Z51,OFFSET(Pairings!$D$2,($B52-1)*gamesPerRound,0,gamesPerRound,3),3,FALSE))</f>
        <v>#N/A</v>
      </c>
      <c r="AA52" s="53" t="e">
        <f ca="1">IF(ISNA(VLOOKUP(AA51,OFFSET(Pairings!$D$2,($B52-1)*gamesPerRound,0,gamesPerRound,3),3,FALSE)),VLOOKUP(AA51,OFFSET(Pairings!$E$2,($B52-1)*gamesPerRound,0,gamesPerRound,3),3,FALSE),VLOOKUP(AA51,OFFSET(Pairings!$D$2,($B52-1)*gamesPerRound,0,gamesPerRound,3),3,FALSE))</f>
        <v>#N/A</v>
      </c>
      <c r="AB52" s="53" t="e">
        <f ca="1">IF(ISNA(VLOOKUP(AB51,OFFSET(Pairings!$D$2,($B52-1)*gamesPerRound,0,gamesPerRound,3),3,FALSE)),VLOOKUP(AB51,OFFSET(Pairings!$E$2,($B52-1)*gamesPerRound,0,gamesPerRound,3),3,FALSE),VLOOKUP(AB51,OFFSET(Pairings!$D$2,($B52-1)*gamesPerRound,0,gamesPerRound,3),3,FALSE))</f>
        <v>#N/A</v>
      </c>
      <c r="AC52" s="53" t="e">
        <f ca="1">IF(ISNA(VLOOKUP(AC51,OFFSET(Pairings!$D$2,($B52-1)*gamesPerRound,0,gamesPerRound,3),3,FALSE)),VLOOKUP(AC51,OFFSET(Pairings!$E$2,($B52-1)*gamesPerRound,0,gamesPerRound,3),3,FALSE),VLOOKUP(AC51,OFFSET(Pairings!$D$2,($B52-1)*gamesPerRound,0,gamesPerRound,3),3,FALSE))</f>
        <v>#N/A</v>
      </c>
      <c r="AD52" s="53" t="e">
        <f ca="1">IF(ISNA(VLOOKUP(AD51,OFFSET(Pairings!$D$2,($B52-1)*gamesPerRound,0,gamesPerRound,3),3,FALSE)),VLOOKUP(AD51,OFFSET(Pairings!$E$2,($B52-1)*gamesPerRound,0,gamesPerRound,3),3,FALSE),VLOOKUP(AD51,OFFSET(Pairings!$D$2,($B52-1)*gamesPerRound,0,gamesPerRound,3),3,FALSE))</f>
        <v>#N/A</v>
      </c>
      <c r="AE52" s="53" t="e">
        <f ca="1">IF(ISNA(VLOOKUP(AE51,OFFSET(Pairings!$D$2,($B52-1)*gamesPerRound,0,gamesPerRound,3),3,FALSE)),VLOOKUP(AE51,OFFSET(Pairings!$E$2,($B52-1)*gamesPerRound,0,gamesPerRound,3),3,FALSE),VLOOKUP(AE51,OFFSET(Pairings!$D$2,($B52-1)*gamesPerRound,0,gamesPerRound,3),3,FALSE))</f>
        <v>#N/A</v>
      </c>
      <c r="AF52" s="53" t="e">
        <f ca="1">IF(ISNA(VLOOKUP(AF51,OFFSET(Pairings!$D$2,($B52-1)*gamesPerRound,0,gamesPerRound,3),3,FALSE)),VLOOKUP(AF51,OFFSET(Pairings!$E$2,($B52-1)*gamesPerRound,0,gamesPerRound,3),3,FALSE),VLOOKUP(AF51,OFFSET(Pairings!$D$2,($B52-1)*gamesPerRound,0,gamesPerRound,3),3,FALSE))</f>
        <v>#N/A</v>
      </c>
      <c r="AG52" s="54" t="e">
        <f ca="1">IF(ISNA(VLOOKUP(AG51,OFFSET(Pairings!$D$2,($B52-1)*gamesPerRound,0,gamesPerRound,3),3,FALSE)),VLOOKUP(AG51,OFFSET(Pairings!$E$2,($B52-1)*gamesPerRound,0,gamesPerRound,3),3,FALSE),VLOOKUP(AG51,OFFSET(Pairings!$D$2,($B52-1)*gamesPerRound,0,gamesPerRound,3),3,FALSE))</f>
        <v>#N/A</v>
      </c>
      <c r="AH52" s="54" t="e">
        <f ca="1">IF(ISNA(VLOOKUP(AH51,OFFSET(Pairings!$D$2,($B52-1)*gamesPerRound,0,gamesPerRound,3),3,FALSE)),VLOOKUP(AH51,OFFSET(Pairings!$E$2,($B52-1)*gamesPerRound,0,gamesPerRound,3),3,FALSE),VLOOKUP(AH51,OFFSET(Pairings!$D$2,($B52-1)*gamesPerRound,0,gamesPerRound,3),3,FALSE))</f>
        <v>#N/A</v>
      </c>
      <c r="AI52" s="54" t="e">
        <f ca="1">IF(ISNA(VLOOKUP(AI51,OFFSET(Pairings!$D$2,($B52-1)*gamesPerRound,0,gamesPerRound,3),3,FALSE)),VLOOKUP(AI51,OFFSET(Pairings!$E$2,($B52-1)*gamesPerRound,0,gamesPerRound,3),3,FALSE),VLOOKUP(AI51,OFFSET(Pairings!$D$2,($B52-1)*gamesPerRound,0,gamesPerRound,3),3,FALSE))</f>
        <v>#N/A</v>
      </c>
      <c r="AJ52" s="54" t="e">
        <f ca="1">IF(ISNA(VLOOKUP(AJ51,OFFSET(Pairings!$D$2,($B52-1)*gamesPerRound,0,gamesPerRound,3),3,FALSE)),VLOOKUP(AJ51,OFFSET(Pairings!$E$2,($B52-1)*gamesPerRound,0,gamesPerRound,3),3,FALSE),VLOOKUP(AJ51,OFFSET(Pairings!$D$2,($B52-1)*gamesPerRound,0,gamesPerRound,3),3,FALSE))</f>
        <v>#N/A</v>
      </c>
      <c r="AK52" s="54" t="e">
        <f ca="1">IF(ISNA(VLOOKUP(AK51,OFFSET(Pairings!$D$2,($B52-1)*gamesPerRound,0,gamesPerRound,3),3,FALSE)),VLOOKUP(AK51,OFFSET(Pairings!$E$2,($B52-1)*gamesPerRound,0,gamesPerRound,3),3,FALSE),VLOOKUP(AK51,OFFSET(Pairings!$D$2,($B52-1)*gamesPerRound,0,gamesPerRound,3),3,FALSE))</f>
        <v>#N/A</v>
      </c>
      <c r="AL52" s="54" t="e">
        <f ca="1">IF(ISNA(VLOOKUP(AL51,OFFSET(Pairings!$D$2,($B52-1)*gamesPerRound,0,gamesPerRound,3),3,FALSE)),VLOOKUP(AL51,OFFSET(Pairings!$E$2,($B52-1)*gamesPerRound,0,gamesPerRound,3),3,FALSE),VLOOKUP(AL51,OFFSET(Pairings!$D$2,($B52-1)*gamesPerRound,0,gamesPerRound,3),3,FALSE))</f>
        <v>#N/A</v>
      </c>
      <c r="AM52" s="54" t="e">
        <f ca="1">IF(ISNA(VLOOKUP(AM51,OFFSET(Pairings!$D$2,($B52-1)*gamesPerRound,0,gamesPerRound,3),3,FALSE)),VLOOKUP(AM51,OFFSET(Pairings!$E$2,($B52-1)*gamesPerRound,0,gamesPerRound,3),3,FALSE),VLOOKUP(AM51,OFFSET(Pairings!$D$2,($B52-1)*gamesPerRound,0,gamesPerRound,3),3,FALSE))</f>
        <v>#N/A</v>
      </c>
      <c r="AN52" s="54" t="e">
        <f ca="1">IF(ISNA(VLOOKUP(AN51,OFFSET(Pairings!$D$2,($B52-1)*gamesPerRound,0,gamesPerRound,3),3,FALSE)),VLOOKUP(AN51,OFFSET(Pairings!$E$2,($B52-1)*gamesPerRound,0,gamesPerRound,3),3,FALSE),VLOOKUP(AN51,OFFSET(Pairings!$D$2,($B52-1)*gamesPerRound,0,gamesPerRound,3),3,FALSE))</f>
        <v>#N/A</v>
      </c>
      <c r="AO52" s="54" t="e">
        <f ca="1">IF(ISNA(VLOOKUP(AO51,OFFSET(Pairings!$D$2,($B52-1)*gamesPerRound,0,gamesPerRound,3),3,FALSE)),VLOOKUP(AO51,OFFSET(Pairings!$E$2,($B52-1)*gamesPerRound,0,gamesPerRound,3),3,FALSE),VLOOKUP(AO51,OFFSET(Pairings!$D$2,($B52-1)*gamesPerRound,0,gamesPerRound,3),3,FALSE))</f>
        <v>#N/A</v>
      </c>
      <c r="AP52" s="49" t="e">
        <f ca="1">SUM(V52:AO52)</f>
        <v>#N/A</v>
      </c>
    </row>
    <row r="53" spans="1:42" x14ac:dyDescent="0.2">
      <c r="B53" s="48">
        <v>2</v>
      </c>
      <c r="C53" s="55" t="str">
        <f t="shared" ca="1" si="67"/>
        <v/>
      </c>
      <c r="D53" s="33" t="str">
        <f t="shared" ca="1" si="67"/>
        <v/>
      </c>
      <c r="E53" s="33" t="str">
        <f t="shared" ca="1" si="67"/>
        <v/>
      </c>
      <c r="F53" s="33" t="str">
        <f t="shared" ca="1" si="67"/>
        <v/>
      </c>
      <c r="G53" s="33" t="str">
        <f t="shared" ca="1" si="67"/>
        <v/>
      </c>
      <c r="H53" s="33" t="str">
        <f t="shared" ca="1" si="67"/>
        <v/>
      </c>
      <c r="I53" s="33" t="str">
        <f t="shared" ca="1" si="67"/>
        <v/>
      </c>
      <c r="J53" s="33" t="str">
        <f t="shared" ca="1" si="67"/>
        <v/>
      </c>
      <c r="K53" s="33" t="str">
        <f t="shared" ca="1" si="67"/>
        <v/>
      </c>
      <c r="L53" s="33" t="str">
        <f t="shared" ca="1" si="67"/>
        <v/>
      </c>
      <c r="M53" s="33" t="str">
        <f t="shared" ca="1" si="68"/>
        <v/>
      </c>
      <c r="N53" s="33" t="str">
        <f t="shared" ca="1" si="68"/>
        <v/>
      </c>
      <c r="O53" s="33" t="str">
        <f t="shared" ca="1" si="68"/>
        <v/>
      </c>
      <c r="P53" s="33" t="str">
        <f t="shared" ca="1" si="68"/>
        <v/>
      </c>
      <c r="Q53" s="33" t="str">
        <f t="shared" ca="1" si="68"/>
        <v/>
      </c>
      <c r="R53" s="33" t="str">
        <f t="shared" ca="1" si="68"/>
        <v/>
      </c>
      <c r="S53" s="69">
        <f ca="1">SUM(C53:R53)</f>
        <v>0</v>
      </c>
      <c r="T53" s="49"/>
      <c r="V53" s="55" t="e">
        <f ca="1">IF(ISNA(VLOOKUP(V51,OFFSET(Pairings!$D$2,($B53-1)*gamesPerRound,0,gamesPerRound,3),3,FALSE)),VLOOKUP(V51,OFFSET(Pairings!$E$2,($B53-1)*gamesPerRound,0,gamesPerRound,3),3,FALSE),VLOOKUP(V51,OFFSET(Pairings!$D$2,($B53-1)*gamesPerRound,0,gamesPerRound,3),3,FALSE))</f>
        <v>#N/A</v>
      </c>
      <c r="W53" s="33" t="e">
        <f ca="1">IF(ISNA(VLOOKUP(W51,OFFSET(Pairings!$D$2,($B53-1)*gamesPerRound,0,gamesPerRound,3),3,FALSE)),VLOOKUP(W51,OFFSET(Pairings!$E$2,($B53-1)*gamesPerRound,0,gamesPerRound,3),3,FALSE),VLOOKUP(W51,OFFSET(Pairings!$D$2,($B53-1)*gamesPerRound,0,gamesPerRound,3),3,FALSE))</f>
        <v>#N/A</v>
      </c>
      <c r="X53" s="33" t="e">
        <f ca="1">IF(ISNA(VLOOKUP(X51,OFFSET(Pairings!$D$2,($B53-1)*gamesPerRound,0,gamesPerRound,3),3,FALSE)),VLOOKUP(X51,OFFSET(Pairings!$E$2,($B53-1)*gamesPerRound,0,gamesPerRound,3),3,FALSE),VLOOKUP(X51,OFFSET(Pairings!$D$2,($B53-1)*gamesPerRound,0,gamesPerRound,3),3,FALSE))</f>
        <v>#N/A</v>
      </c>
      <c r="Y53" s="33" t="e">
        <f ca="1">IF(ISNA(VLOOKUP(Y51,OFFSET(Pairings!$D$2,($B53-1)*gamesPerRound,0,gamesPerRound,3),3,FALSE)),VLOOKUP(Y51,OFFSET(Pairings!$E$2,($B53-1)*gamesPerRound,0,gamesPerRound,3),3,FALSE),VLOOKUP(Y51,OFFSET(Pairings!$D$2,($B53-1)*gamesPerRound,0,gamesPerRound,3),3,FALSE))</f>
        <v>#N/A</v>
      </c>
      <c r="Z53" s="33" t="e">
        <f ca="1">IF(ISNA(VLOOKUP(Z51,OFFSET(Pairings!$D$2,($B53-1)*gamesPerRound,0,gamesPerRound,3),3,FALSE)),VLOOKUP(Z51,OFFSET(Pairings!$E$2,($B53-1)*gamesPerRound,0,gamesPerRound,3),3,FALSE),VLOOKUP(Z51,OFFSET(Pairings!$D$2,($B53-1)*gamesPerRound,0,gamesPerRound,3),3,FALSE))</f>
        <v>#N/A</v>
      </c>
      <c r="AA53" s="33" t="e">
        <f ca="1">IF(ISNA(VLOOKUP(AA51,OFFSET(Pairings!$D$2,($B53-1)*gamesPerRound,0,gamesPerRound,3),3,FALSE)),VLOOKUP(AA51,OFFSET(Pairings!$E$2,($B53-1)*gamesPerRound,0,gamesPerRound,3),3,FALSE),VLOOKUP(AA51,OFFSET(Pairings!$D$2,($B53-1)*gamesPerRound,0,gamesPerRound,3),3,FALSE))</f>
        <v>#N/A</v>
      </c>
      <c r="AB53" s="33" t="e">
        <f ca="1">IF(ISNA(VLOOKUP(AB51,OFFSET(Pairings!$D$2,($B53-1)*gamesPerRound,0,gamesPerRound,3),3,FALSE)),VLOOKUP(AB51,OFFSET(Pairings!$E$2,($B53-1)*gamesPerRound,0,gamesPerRound,3),3,FALSE),VLOOKUP(AB51,OFFSET(Pairings!$D$2,($B53-1)*gamesPerRound,0,gamesPerRound,3),3,FALSE))</f>
        <v>#N/A</v>
      </c>
      <c r="AC53" s="33" t="e">
        <f ca="1">IF(ISNA(VLOOKUP(AC51,OFFSET(Pairings!$D$2,($B53-1)*gamesPerRound,0,gamesPerRound,3),3,FALSE)),VLOOKUP(AC51,OFFSET(Pairings!$E$2,($B53-1)*gamesPerRound,0,gamesPerRound,3),3,FALSE),VLOOKUP(AC51,OFFSET(Pairings!$D$2,($B53-1)*gamesPerRound,0,gamesPerRound,3),3,FALSE))</f>
        <v>#N/A</v>
      </c>
      <c r="AD53" s="33" t="e">
        <f ca="1">IF(ISNA(VLOOKUP(AD51,OFFSET(Pairings!$D$2,($B53-1)*gamesPerRound,0,gamesPerRound,3),3,FALSE)),VLOOKUP(AD51,OFFSET(Pairings!$E$2,($B53-1)*gamesPerRound,0,gamesPerRound,3),3,FALSE),VLOOKUP(AD51,OFFSET(Pairings!$D$2,($B53-1)*gamesPerRound,0,gamesPerRound,3),3,FALSE))</f>
        <v>#N/A</v>
      </c>
      <c r="AE53" s="33" t="e">
        <f ca="1">IF(ISNA(VLOOKUP(AE51,OFFSET(Pairings!$D$2,($B53-1)*gamesPerRound,0,gamesPerRound,3),3,FALSE)),VLOOKUP(AE51,OFFSET(Pairings!$E$2,($B53-1)*gamesPerRound,0,gamesPerRound,3),3,FALSE),VLOOKUP(AE51,OFFSET(Pairings!$D$2,($B53-1)*gamesPerRound,0,gamesPerRound,3),3,FALSE))</f>
        <v>#N/A</v>
      </c>
      <c r="AF53" s="33" t="e">
        <f ca="1">IF(ISNA(VLOOKUP(AF51,OFFSET(Pairings!$D$2,($B53-1)*gamesPerRound,0,gamesPerRound,3),3,FALSE)),VLOOKUP(AF51,OFFSET(Pairings!$E$2,($B53-1)*gamesPerRound,0,gamesPerRound,3),3,FALSE),VLOOKUP(AF51,OFFSET(Pairings!$D$2,($B53-1)*gamesPerRound,0,gamesPerRound,3),3,FALSE))</f>
        <v>#N/A</v>
      </c>
      <c r="AG53" s="56" t="e">
        <f ca="1">IF(ISNA(VLOOKUP(AG51,OFFSET(Pairings!$D$2,($B53-1)*gamesPerRound,0,gamesPerRound,3),3,FALSE)),VLOOKUP(AG51,OFFSET(Pairings!$E$2,($B53-1)*gamesPerRound,0,gamesPerRound,3),3,FALSE),VLOOKUP(AG51,OFFSET(Pairings!$D$2,($B53-1)*gamesPerRound,0,gamesPerRound,3),3,FALSE))</f>
        <v>#N/A</v>
      </c>
      <c r="AH53" s="56" t="e">
        <f ca="1">IF(ISNA(VLOOKUP(AH51,OFFSET(Pairings!$D$2,($B53-1)*gamesPerRound,0,gamesPerRound,3),3,FALSE)),VLOOKUP(AH51,OFFSET(Pairings!$E$2,($B53-1)*gamesPerRound,0,gamesPerRound,3),3,FALSE),VLOOKUP(AH51,OFFSET(Pairings!$D$2,($B53-1)*gamesPerRound,0,gamesPerRound,3),3,FALSE))</f>
        <v>#N/A</v>
      </c>
      <c r="AI53" s="56" t="e">
        <f ca="1">IF(ISNA(VLOOKUP(AI51,OFFSET(Pairings!$D$2,($B53-1)*gamesPerRound,0,gamesPerRound,3),3,FALSE)),VLOOKUP(AI51,OFFSET(Pairings!$E$2,($B53-1)*gamesPerRound,0,gamesPerRound,3),3,FALSE),VLOOKUP(AI51,OFFSET(Pairings!$D$2,($B53-1)*gamesPerRound,0,gamesPerRound,3),3,FALSE))</f>
        <v>#N/A</v>
      </c>
      <c r="AJ53" s="56" t="e">
        <f ca="1">IF(ISNA(VLOOKUP(AJ51,OFFSET(Pairings!$D$2,($B53-1)*gamesPerRound,0,gamesPerRound,3),3,FALSE)),VLOOKUP(AJ51,OFFSET(Pairings!$E$2,($B53-1)*gamesPerRound,0,gamesPerRound,3),3,FALSE),VLOOKUP(AJ51,OFFSET(Pairings!$D$2,($B53-1)*gamesPerRound,0,gamesPerRound,3),3,FALSE))</f>
        <v>#N/A</v>
      </c>
      <c r="AK53" s="56" t="e">
        <f ca="1">IF(ISNA(VLOOKUP(AK51,OFFSET(Pairings!$D$2,($B53-1)*gamesPerRound,0,gamesPerRound,3),3,FALSE)),VLOOKUP(AK51,OFFSET(Pairings!$E$2,($B53-1)*gamesPerRound,0,gamesPerRound,3),3,FALSE),VLOOKUP(AK51,OFFSET(Pairings!$D$2,($B53-1)*gamesPerRound,0,gamesPerRound,3),3,FALSE))</f>
        <v>#N/A</v>
      </c>
      <c r="AL53" s="56" t="e">
        <f ca="1">IF(ISNA(VLOOKUP(AL51,OFFSET(Pairings!$D$2,($B53-1)*gamesPerRound,0,gamesPerRound,3),3,FALSE)),VLOOKUP(AL51,OFFSET(Pairings!$E$2,($B53-1)*gamesPerRound,0,gamesPerRound,3),3,FALSE),VLOOKUP(AL51,OFFSET(Pairings!$D$2,($B53-1)*gamesPerRound,0,gamesPerRound,3),3,FALSE))</f>
        <v>#N/A</v>
      </c>
      <c r="AM53" s="56" t="e">
        <f ca="1">IF(ISNA(VLOOKUP(AM51,OFFSET(Pairings!$D$2,($B53-1)*gamesPerRound,0,gamesPerRound,3),3,FALSE)),VLOOKUP(AM51,OFFSET(Pairings!$E$2,($B53-1)*gamesPerRound,0,gamesPerRound,3),3,FALSE),VLOOKUP(AM51,OFFSET(Pairings!$D$2,($B53-1)*gamesPerRound,0,gamesPerRound,3),3,FALSE))</f>
        <v>#N/A</v>
      </c>
      <c r="AN53" s="56" t="e">
        <f ca="1">IF(ISNA(VLOOKUP(AN51,OFFSET(Pairings!$D$2,($B53-1)*gamesPerRound,0,gamesPerRound,3),3,FALSE)),VLOOKUP(AN51,OFFSET(Pairings!$E$2,($B53-1)*gamesPerRound,0,gamesPerRound,3),3,FALSE),VLOOKUP(AN51,OFFSET(Pairings!$D$2,($B53-1)*gamesPerRound,0,gamesPerRound,3),3,FALSE))</f>
        <v>#N/A</v>
      </c>
      <c r="AO53" s="56" t="e">
        <f ca="1">IF(ISNA(VLOOKUP(AO51,OFFSET(Pairings!$D$2,($B53-1)*gamesPerRound,0,gamesPerRound,3),3,FALSE)),VLOOKUP(AO51,OFFSET(Pairings!$E$2,($B53-1)*gamesPerRound,0,gamesPerRound,3),3,FALSE),VLOOKUP(AO51,OFFSET(Pairings!$D$2,($B53-1)*gamesPerRound,0,gamesPerRound,3),3,FALSE))</f>
        <v>#N/A</v>
      </c>
      <c r="AP53" s="49" t="e">
        <f ca="1">SUM(V53:AO53)</f>
        <v>#N/A</v>
      </c>
    </row>
    <row r="54" spans="1:42" x14ac:dyDescent="0.2">
      <c r="B54" s="48">
        <v>3</v>
      </c>
      <c r="C54" s="57" t="str">
        <f t="shared" ca="1" si="67"/>
        <v/>
      </c>
      <c r="D54" s="58" t="str">
        <f t="shared" ca="1" si="67"/>
        <v/>
      </c>
      <c r="E54" s="58" t="str">
        <f t="shared" ca="1" si="67"/>
        <v/>
      </c>
      <c r="F54" s="58" t="str">
        <f t="shared" ca="1" si="67"/>
        <v/>
      </c>
      <c r="G54" s="58" t="str">
        <f t="shared" ca="1" si="67"/>
        <v/>
      </c>
      <c r="H54" s="58" t="str">
        <f t="shared" ca="1" si="67"/>
        <v/>
      </c>
      <c r="I54" s="58" t="str">
        <f t="shared" ca="1" si="67"/>
        <v/>
      </c>
      <c r="J54" s="58" t="str">
        <f t="shared" ca="1" si="67"/>
        <v/>
      </c>
      <c r="K54" s="58" t="str">
        <f t="shared" ca="1" si="67"/>
        <v/>
      </c>
      <c r="L54" s="58" t="str">
        <f t="shared" ca="1" si="67"/>
        <v/>
      </c>
      <c r="M54" s="58" t="str">
        <f t="shared" ca="1" si="68"/>
        <v/>
      </c>
      <c r="N54" s="58" t="str">
        <f t="shared" ca="1" si="68"/>
        <v/>
      </c>
      <c r="O54" s="58" t="str">
        <f t="shared" ca="1" si="68"/>
        <v/>
      </c>
      <c r="P54" s="58" t="str">
        <f t="shared" ca="1" si="68"/>
        <v/>
      </c>
      <c r="Q54" s="58" t="str">
        <f t="shared" ca="1" si="68"/>
        <v/>
      </c>
      <c r="R54" s="58" t="str">
        <f t="shared" ca="1" si="68"/>
        <v/>
      </c>
      <c r="S54" s="69">
        <f ca="1">SUM(C54:R54)</f>
        <v>0</v>
      </c>
      <c r="T54" s="49"/>
      <c r="V54" s="57" t="e">
        <f ca="1">IF(ISNA(VLOOKUP(V51,OFFSET(Pairings!$D$2,($B54-1)*gamesPerRound,0,gamesPerRound,3),3,FALSE)),VLOOKUP(V51,OFFSET(Pairings!$E$2,($B54-1)*gamesPerRound,0,gamesPerRound,3),3,FALSE),VLOOKUP(V51,OFFSET(Pairings!$D$2,($B54-1)*gamesPerRound,0,gamesPerRound,3),3,FALSE))</f>
        <v>#N/A</v>
      </c>
      <c r="W54" s="58" t="e">
        <f ca="1">IF(ISNA(VLOOKUP(W51,OFFSET(Pairings!$D$2,($B54-1)*gamesPerRound,0,gamesPerRound,3),3,FALSE)),VLOOKUP(W51,OFFSET(Pairings!$E$2,($B54-1)*gamesPerRound,0,gamesPerRound,3),3,FALSE),VLOOKUP(W51,OFFSET(Pairings!$D$2,($B54-1)*gamesPerRound,0,gamesPerRound,3),3,FALSE))</f>
        <v>#N/A</v>
      </c>
      <c r="X54" s="58" t="e">
        <f ca="1">IF(ISNA(VLOOKUP(X51,OFFSET(Pairings!$D$2,($B54-1)*gamesPerRound,0,gamesPerRound,3),3,FALSE)),VLOOKUP(X51,OFFSET(Pairings!$E$2,($B54-1)*gamesPerRound,0,gamesPerRound,3),3,FALSE),VLOOKUP(X51,OFFSET(Pairings!$D$2,($B54-1)*gamesPerRound,0,gamesPerRound,3),3,FALSE))</f>
        <v>#N/A</v>
      </c>
      <c r="Y54" s="58" t="e">
        <f ca="1">IF(ISNA(VLOOKUP(Y51,OFFSET(Pairings!$D$2,($B54-1)*gamesPerRound,0,gamesPerRound,3),3,FALSE)),VLOOKUP(Y51,OFFSET(Pairings!$E$2,($B54-1)*gamesPerRound,0,gamesPerRound,3),3,FALSE),VLOOKUP(Y51,OFFSET(Pairings!$D$2,($B54-1)*gamesPerRound,0,gamesPerRound,3),3,FALSE))</f>
        <v>#N/A</v>
      </c>
      <c r="Z54" s="58" t="e">
        <f ca="1">IF(ISNA(VLOOKUP(Z51,OFFSET(Pairings!$D$2,($B54-1)*gamesPerRound,0,gamesPerRound,3),3,FALSE)),VLOOKUP(Z51,OFFSET(Pairings!$E$2,($B54-1)*gamesPerRound,0,gamesPerRound,3),3,FALSE),VLOOKUP(Z51,OFFSET(Pairings!$D$2,($B54-1)*gamesPerRound,0,gamesPerRound,3),3,FALSE))</f>
        <v>#N/A</v>
      </c>
      <c r="AA54" s="58" t="e">
        <f ca="1">IF(ISNA(VLOOKUP(AA51,OFFSET(Pairings!$D$2,($B54-1)*gamesPerRound,0,gamesPerRound,3),3,FALSE)),VLOOKUP(AA51,OFFSET(Pairings!$E$2,($B54-1)*gamesPerRound,0,gamesPerRound,3),3,FALSE),VLOOKUP(AA51,OFFSET(Pairings!$D$2,($B54-1)*gamesPerRound,0,gamesPerRound,3),3,FALSE))</f>
        <v>#N/A</v>
      </c>
      <c r="AB54" s="58" t="e">
        <f ca="1">IF(ISNA(VLOOKUP(AB51,OFFSET(Pairings!$D$2,($B54-1)*gamesPerRound,0,gamesPerRound,3),3,FALSE)),VLOOKUP(AB51,OFFSET(Pairings!$E$2,($B54-1)*gamesPerRound,0,gamesPerRound,3),3,FALSE),VLOOKUP(AB51,OFFSET(Pairings!$D$2,($B54-1)*gamesPerRound,0,gamesPerRound,3),3,FALSE))</f>
        <v>#N/A</v>
      </c>
      <c r="AC54" s="58" t="e">
        <f ca="1">IF(ISNA(VLOOKUP(AC51,OFFSET(Pairings!$D$2,($B54-1)*gamesPerRound,0,gamesPerRound,3),3,FALSE)),VLOOKUP(AC51,OFFSET(Pairings!$E$2,($B54-1)*gamesPerRound,0,gamesPerRound,3),3,FALSE),VLOOKUP(AC51,OFFSET(Pairings!$D$2,($B54-1)*gamesPerRound,0,gamesPerRound,3),3,FALSE))</f>
        <v>#N/A</v>
      </c>
      <c r="AD54" s="58" t="e">
        <f ca="1">IF(ISNA(VLOOKUP(AD51,OFFSET(Pairings!$D$2,($B54-1)*gamesPerRound,0,gamesPerRound,3),3,FALSE)),VLOOKUP(AD51,OFFSET(Pairings!$E$2,($B54-1)*gamesPerRound,0,gamesPerRound,3),3,FALSE),VLOOKUP(AD51,OFFSET(Pairings!$D$2,($B54-1)*gamesPerRound,0,gamesPerRound,3),3,FALSE))</f>
        <v>#N/A</v>
      </c>
      <c r="AE54" s="58" t="e">
        <f ca="1">IF(ISNA(VLOOKUP(AE51,OFFSET(Pairings!$D$2,($B54-1)*gamesPerRound,0,gamesPerRound,3),3,FALSE)),VLOOKUP(AE51,OFFSET(Pairings!$E$2,($B54-1)*gamesPerRound,0,gamesPerRound,3),3,FALSE),VLOOKUP(AE51,OFFSET(Pairings!$D$2,($B54-1)*gamesPerRound,0,gamesPerRound,3),3,FALSE))</f>
        <v>#N/A</v>
      </c>
      <c r="AF54" s="58" t="e">
        <f ca="1">IF(ISNA(VLOOKUP(AF51,OFFSET(Pairings!$D$2,($B54-1)*gamesPerRound,0,gamesPerRound,3),3,FALSE)),VLOOKUP(AF51,OFFSET(Pairings!$E$2,($B54-1)*gamesPerRound,0,gamesPerRound,3),3,FALSE),VLOOKUP(AF51,OFFSET(Pairings!$D$2,($B54-1)*gamesPerRound,0,gamesPerRound,3),3,FALSE))</f>
        <v>#N/A</v>
      </c>
      <c r="AG54" s="59" t="e">
        <f ca="1">IF(ISNA(VLOOKUP(AG51,OFFSET(Pairings!$D$2,($B54-1)*gamesPerRound,0,gamesPerRound,3),3,FALSE)),VLOOKUP(AG51,OFFSET(Pairings!$E$2,($B54-1)*gamesPerRound,0,gamesPerRound,3),3,FALSE),VLOOKUP(AG51,OFFSET(Pairings!$D$2,($B54-1)*gamesPerRound,0,gamesPerRound,3),3,FALSE))</f>
        <v>#N/A</v>
      </c>
      <c r="AH54" s="59" t="e">
        <f ca="1">IF(ISNA(VLOOKUP(AH51,OFFSET(Pairings!$D$2,($B54-1)*gamesPerRound,0,gamesPerRound,3),3,FALSE)),VLOOKUP(AH51,OFFSET(Pairings!$E$2,($B54-1)*gamesPerRound,0,gamesPerRound,3),3,FALSE),VLOOKUP(AH51,OFFSET(Pairings!$D$2,($B54-1)*gamesPerRound,0,gamesPerRound,3),3,FALSE))</f>
        <v>#N/A</v>
      </c>
      <c r="AI54" s="59" t="e">
        <f ca="1">IF(ISNA(VLOOKUP(AI51,OFFSET(Pairings!$D$2,($B54-1)*gamesPerRound,0,gamesPerRound,3),3,FALSE)),VLOOKUP(AI51,OFFSET(Pairings!$E$2,($B54-1)*gamesPerRound,0,gamesPerRound,3),3,FALSE),VLOOKUP(AI51,OFFSET(Pairings!$D$2,($B54-1)*gamesPerRound,0,gamesPerRound,3),3,FALSE))</f>
        <v>#N/A</v>
      </c>
      <c r="AJ54" s="59" t="e">
        <f ca="1">IF(ISNA(VLOOKUP(AJ51,OFFSET(Pairings!$D$2,($B54-1)*gamesPerRound,0,gamesPerRound,3),3,FALSE)),VLOOKUP(AJ51,OFFSET(Pairings!$E$2,($B54-1)*gamesPerRound,0,gamesPerRound,3),3,FALSE),VLOOKUP(AJ51,OFFSET(Pairings!$D$2,($B54-1)*gamesPerRound,0,gamesPerRound,3),3,FALSE))</f>
        <v>#N/A</v>
      </c>
      <c r="AK54" s="59" t="e">
        <f ca="1">IF(ISNA(VLOOKUP(AK51,OFFSET(Pairings!$D$2,($B54-1)*gamesPerRound,0,gamesPerRound,3),3,FALSE)),VLOOKUP(AK51,OFFSET(Pairings!$E$2,($B54-1)*gamesPerRound,0,gamesPerRound,3),3,FALSE),VLOOKUP(AK51,OFFSET(Pairings!$D$2,($B54-1)*gamesPerRound,0,gamesPerRound,3),3,FALSE))</f>
        <v>#N/A</v>
      </c>
      <c r="AL54" s="59" t="e">
        <f ca="1">IF(ISNA(VLOOKUP(AL51,OFFSET(Pairings!$D$2,($B54-1)*gamesPerRound,0,gamesPerRound,3),3,FALSE)),VLOOKUP(AL51,OFFSET(Pairings!$E$2,($B54-1)*gamesPerRound,0,gamesPerRound,3),3,FALSE),VLOOKUP(AL51,OFFSET(Pairings!$D$2,($B54-1)*gamesPerRound,0,gamesPerRound,3),3,FALSE))</f>
        <v>#N/A</v>
      </c>
      <c r="AM54" s="59" t="e">
        <f ca="1">IF(ISNA(VLOOKUP(AM51,OFFSET(Pairings!$D$2,($B54-1)*gamesPerRound,0,gamesPerRound,3),3,FALSE)),VLOOKUP(AM51,OFFSET(Pairings!$E$2,($B54-1)*gamesPerRound,0,gamesPerRound,3),3,FALSE),VLOOKUP(AM51,OFFSET(Pairings!$D$2,($B54-1)*gamesPerRound,0,gamesPerRound,3),3,FALSE))</f>
        <v>#N/A</v>
      </c>
      <c r="AN54" s="59" t="e">
        <f ca="1">IF(ISNA(VLOOKUP(AN51,OFFSET(Pairings!$D$2,($B54-1)*gamesPerRound,0,gamesPerRound,3),3,FALSE)),VLOOKUP(AN51,OFFSET(Pairings!$E$2,($B54-1)*gamesPerRound,0,gamesPerRound,3),3,FALSE),VLOOKUP(AN51,OFFSET(Pairings!$D$2,($B54-1)*gamesPerRound,0,gamesPerRound,3),3,FALSE))</f>
        <v>#N/A</v>
      </c>
      <c r="AO54" s="59" t="e">
        <f ca="1">IF(ISNA(VLOOKUP(AO51,OFFSET(Pairings!$D$2,($B54-1)*gamesPerRound,0,gamesPerRound,3),3,FALSE)),VLOOKUP(AO51,OFFSET(Pairings!$E$2,($B54-1)*gamesPerRound,0,gamesPerRound,3),3,FALSE),VLOOKUP(AO51,OFFSET(Pairings!$D$2,($B54-1)*gamesPerRound,0,gamesPerRound,3),3,FALSE))</f>
        <v>#N/A</v>
      </c>
      <c r="AP54" s="49" t="e">
        <f ca="1">SUM(V54:AO54)</f>
        <v>#N/A</v>
      </c>
    </row>
    <row r="55" spans="1:42" ht="15.75" thickBot="1" x14ac:dyDescent="0.25">
      <c r="B55" s="18" t="s">
        <v>110</v>
      </c>
      <c r="C55" s="61">
        <f t="shared" ref="C55:S55" ca="1" si="69">SUM(C52:C54)</f>
        <v>0</v>
      </c>
      <c r="D55" s="51">
        <f t="shared" ca="1" si="69"/>
        <v>0</v>
      </c>
      <c r="E55" s="51">
        <f t="shared" ca="1" si="69"/>
        <v>0</v>
      </c>
      <c r="F55" s="51">
        <f t="shared" ca="1" si="69"/>
        <v>0</v>
      </c>
      <c r="G55" s="51">
        <f t="shared" ca="1" si="69"/>
        <v>0</v>
      </c>
      <c r="H55" s="51">
        <f t="shared" ca="1" si="69"/>
        <v>0</v>
      </c>
      <c r="I55" s="51">
        <f t="shared" ca="1" si="69"/>
        <v>0</v>
      </c>
      <c r="J55" s="51">
        <f t="shared" ca="1" si="69"/>
        <v>0</v>
      </c>
      <c r="K55" s="51">
        <f t="shared" ca="1" si="69"/>
        <v>0</v>
      </c>
      <c r="L55" s="51">
        <f t="shared" ca="1" si="69"/>
        <v>0</v>
      </c>
      <c r="M55" s="51">
        <f t="shared" ca="1" si="69"/>
        <v>0</v>
      </c>
      <c r="N55" s="51">
        <f t="shared" ca="1" si="69"/>
        <v>0</v>
      </c>
      <c r="O55" s="51">
        <f t="shared" ca="1" si="69"/>
        <v>0</v>
      </c>
      <c r="P55" s="51">
        <f t="shared" ca="1" si="69"/>
        <v>0</v>
      </c>
      <c r="Q55" s="51">
        <f t="shared" ca="1" si="69"/>
        <v>0</v>
      </c>
      <c r="R55" s="51">
        <f t="shared" ca="1" si="69"/>
        <v>0</v>
      </c>
      <c r="S55" s="70">
        <f t="shared" ca="1" si="69"/>
        <v>0</v>
      </c>
      <c r="T55" s="65" t="e">
        <f ca="1">VLOOKUP(A51,OFFSET(Teams!$B$1,1,0,teams,4),4,FALSE)</f>
        <v>#N/A</v>
      </c>
      <c r="V55" s="61" t="e">
        <f t="shared" ref="V55:AP55" ca="1" si="70">SUM(V52:V54)</f>
        <v>#N/A</v>
      </c>
      <c r="W55" s="51" t="e">
        <f t="shared" ca="1" si="70"/>
        <v>#N/A</v>
      </c>
      <c r="X55" s="51" t="e">
        <f t="shared" ca="1" si="70"/>
        <v>#N/A</v>
      </c>
      <c r="Y55" s="51" t="e">
        <f t="shared" ca="1" si="70"/>
        <v>#N/A</v>
      </c>
      <c r="Z55" s="51" t="e">
        <f t="shared" ca="1" si="70"/>
        <v>#N/A</v>
      </c>
      <c r="AA55" s="51" t="e">
        <f t="shared" ca="1" si="70"/>
        <v>#N/A</v>
      </c>
      <c r="AB55" s="51" t="e">
        <f t="shared" ca="1" si="70"/>
        <v>#N/A</v>
      </c>
      <c r="AC55" s="51" t="e">
        <f t="shared" ca="1" si="70"/>
        <v>#N/A</v>
      </c>
      <c r="AD55" s="51" t="e">
        <f t="shared" ca="1" si="70"/>
        <v>#N/A</v>
      </c>
      <c r="AE55" s="51" t="e">
        <f t="shared" ca="1" si="70"/>
        <v>#N/A</v>
      </c>
      <c r="AF55" s="51" t="e">
        <f t="shared" ca="1" si="70"/>
        <v>#N/A</v>
      </c>
      <c r="AG55" s="51" t="e">
        <f t="shared" ca="1" si="70"/>
        <v>#N/A</v>
      </c>
      <c r="AH55" s="51" t="e">
        <f t="shared" ca="1" si="70"/>
        <v>#N/A</v>
      </c>
      <c r="AI55" s="51" t="e">
        <f t="shared" ca="1" si="70"/>
        <v>#N/A</v>
      </c>
      <c r="AJ55" s="51" t="e">
        <f t="shared" ca="1" si="70"/>
        <v>#N/A</v>
      </c>
      <c r="AK55" s="51" t="e">
        <f t="shared" ca="1" si="70"/>
        <v>#N/A</v>
      </c>
      <c r="AL55" s="51" t="e">
        <f t="shared" ca="1" si="70"/>
        <v>#N/A</v>
      </c>
      <c r="AM55" s="51" t="e">
        <f t="shared" ca="1" si="70"/>
        <v>#N/A</v>
      </c>
      <c r="AN55" s="51" t="e">
        <f t="shared" ca="1" si="70"/>
        <v>#N/A</v>
      </c>
      <c r="AO55" s="51" t="e">
        <f t="shared" ca="1" si="70"/>
        <v>#N/A</v>
      </c>
      <c r="AP55" s="37" t="e">
        <f t="shared" ca="1" si="70"/>
        <v>#N/A</v>
      </c>
    </row>
    <row r="56" spans="1:42" ht="15.75" thickBot="1" x14ac:dyDescent="0.25"/>
    <row r="57" spans="1:42" x14ac:dyDescent="0.2">
      <c r="A57" s="12" t="s">
        <v>177</v>
      </c>
      <c r="B57" s="38">
        <f>VLOOKUP(A57,TeamLookup,2,FALSE)</f>
        <v>0</v>
      </c>
      <c r="C57" s="60" t="str">
        <f>$A57&amp;"."&amp;TEXT(C$1,"00")</f>
        <v>J.01</v>
      </c>
      <c r="D57" s="50" t="str">
        <f t="shared" ref="D57:R57" si="71">$A57&amp;"."&amp;TEXT(D$1,"00")</f>
        <v>J.02</v>
      </c>
      <c r="E57" s="50" t="str">
        <f t="shared" si="71"/>
        <v>J.03</v>
      </c>
      <c r="F57" s="50" t="str">
        <f t="shared" si="71"/>
        <v>J.04</v>
      </c>
      <c r="G57" s="50" t="str">
        <f t="shared" si="71"/>
        <v>J.05</v>
      </c>
      <c r="H57" s="50" t="str">
        <f t="shared" si="71"/>
        <v>J.06</v>
      </c>
      <c r="I57" s="50" t="str">
        <f t="shared" si="71"/>
        <v>J.07</v>
      </c>
      <c r="J57" s="50" t="str">
        <f t="shared" si="71"/>
        <v>J.08</v>
      </c>
      <c r="K57" s="50" t="str">
        <f t="shared" si="71"/>
        <v>J.09</v>
      </c>
      <c r="L57" s="50" t="str">
        <f t="shared" si="71"/>
        <v>J.10</v>
      </c>
      <c r="M57" s="50" t="str">
        <f t="shared" si="71"/>
        <v>J.11</v>
      </c>
      <c r="N57" s="50" t="str">
        <f t="shared" si="71"/>
        <v>J.12</v>
      </c>
      <c r="O57" s="50" t="str">
        <f t="shared" si="71"/>
        <v>J.13</v>
      </c>
      <c r="P57" s="50" t="str">
        <f t="shared" si="71"/>
        <v>J.14</v>
      </c>
      <c r="Q57" s="50" t="str">
        <f t="shared" si="71"/>
        <v>J.15</v>
      </c>
      <c r="R57" s="50" t="str">
        <f t="shared" si="71"/>
        <v>J.16</v>
      </c>
      <c r="S57" s="67" t="s">
        <v>110</v>
      </c>
      <c r="T57" s="66" t="s">
        <v>137</v>
      </c>
      <c r="U57" s="12"/>
      <c r="V57" s="60" t="str">
        <f>$A57&amp;"."&amp;TEXT(V$1,"00")</f>
        <v>J.01</v>
      </c>
      <c r="W57" s="50" t="str">
        <f t="shared" ref="W57:AO57" si="72">$A57&amp;"."&amp;TEXT(W$1,"00")</f>
        <v>J.02</v>
      </c>
      <c r="X57" s="50" t="str">
        <f t="shared" si="72"/>
        <v>J.03</v>
      </c>
      <c r="Y57" s="50" t="str">
        <f t="shared" si="72"/>
        <v>J.04</v>
      </c>
      <c r="Z57" s="50" t="str">
        <f t="shared" si="72"/>
        <v>J.05</v>
      </c>
      <c r="AA57" s="50" t="str">
        <f t="shared" si="72"/>
        <v>J.06</v>
      </c>
      <c r="AB57" s="50" t="str">
        <f t="shared" si="72"/>
        <v>J.07</v>
      </c>
      <c r="AC57" s="50" t="str">
        <f t="shared" si="72"/>
        <v>J.08</v>
      </c>
      <c r="AD57" s="50" t="str">
        <f t="shared" si="72"/>
        <v>J.09</v>
      </c>
      <c r="AE57" s="50" t="str">
        <f t="shared" si="72"/>
        <v>J.10</v>
      </c>
      <c r="AF57" s="50" t="str">
        <f t="shared" si="72"/>
        <v>J.11</v>
      </c>
      <c r="AG57" s="50" t="str">
        <f t="shared" si="72"/>
        <v>J.12</v>
      </c>
      <c r="AH57" s="50" t="str">
        <f t="shared" si="72"/>
        <v>J.13</v>
      </c>
      <c r="AI57" s="50" t="str">
        <f t="shared" si="72"/>
        <v>J.14</v>
      </c>
      <c r="AJ57" s="50" t="str">
        <f t="shared" si="72"/>
        <v>J.15</v>
      </c>
      <c r="AK57" s="50" t="str">
        <f t="shared" si="72"/>
        <v>J.16</v>
      </c>
      <c r="AL57" s="50" t="str">
        <f t="shared" si="72"/>
        <v>J.17</v>
      </c>
      <c r="AM57" s="50" t="str">
        <f t="shared" si="72"/>
        <v>J.18</v>
      </c>
      <c r="AN57" s="50" t="str">
        <f t="shared" si="72"/>
        <v>J.19</v>
      </c>
      <c r="AO57" s="50" t="str">
        <f t="shared" si="72"/>
        <v>J.20</v>
      </c>
      <c r="AP57" s="36" t="s">
        <v>110</v>
      </c>
    </row>
    <row r="58" spans="1:42" x14ac:dyDescent="0.2">
      <c r="B58" s="48">
        <v>1</v>
      </c>
      <c r="C58" s="52" t="str">
        <f t="shared" ref="C58:L60" ca="1" si="73">IF(ISNA(V58),"",V58)</f>
        <v/>
      </c>
      <c r="D58" s="53" t="str">
        <f t="shared" ca="1" si="73"/>
        <v/>
      </c>
      <c r="E58" s="53" t="str">
        <f t="shared" ca="1" si="73"/>
        <v/>
      </c>
      <c r="F58" s="53" t="str">
        <f t="shared" ca="1" si="73"/>
        <v/>
      </c>
      <c r="G58" s="53" t="str">
        <f t="shared" ca="1" si="73"/>
        <v/>
      </c>
      <c r="H58" s="53" t="str">
        <f t="shared" ca="1" si="73"/>
        <v/>
      </c>
      <c r="I58" s="53" t="str">
        <f t="shared" ca="1" si="73"/>
        <v/>
      </c>
      <c r="J58" s="53" t="str">
        <f t="shared" ca="1" si="73"/>
        <v/>
      </c>
      <c r="K58" s="53" t="str">
        <f t="shared" ca="1" si="73"/>
        <v/>
      </c>
      <c r="L58" s="53" t="str">
        <f t="shared" ca="1" si="73"/>
        <v/>
      </c>
      <c r="M58" s="53" t="str">
        <f t="shared" ref="M58:R60" ca="1" si="74">IF(ISNA(AF58),"",AF58)</f>
        <v/>
      </c>
      <c r="N58" s="53" t="str">
        <f t="shared" ca="1" si="74"/>
        <v/>
      </c>
      <c r="O58" s="53" t="str">
        <f t="shared" ca="1" si="74"/>
        <v/>
      </c>
      <c r="P58" s="53" t="str">
        <f t="shared" ca="1" si="74"/>
        <v/>
      </c>
      <c r="Q58" s="53" t="str">
        <f t="shared" ca="1" si="74"/>
        <v/>
      </c>
      <c r="R58" s="53" t="str">
        <f t="shared" ca="1" si="74"/>
        <v/>
      </c>
      <c r="S58" s="68">
        <f ca="1">SUM(C58:R58)</f>
        <v>0</v>
      </c>
      <c r="T58" s="49"/>
      <c r="V58" s="53" t="e">
        <f ca="1">IF(ISNA(VLOOKUP(V57,OFFSET(Pairings!$D$2,($B58-1)*gamesPerRound,0,gamesPerRound,3),3,FALSE)),VLOOKUP(V57,OFFSET(Pairings!$E$2,($B58-1)*gamesPerRound,0,gamesPerRound,3),3,FALSE),VLOOKUP(V57,OFFSET(Pairings!$D$2,($B58-1)*gamesPerRound,0,gamesPerRound,3),3,FALSE))</f>
        <v>#N/A</v>
      </c>
      <c r="W58" s="53" t="e">
        <f ca="1">IF(ISNA(VLOOKUP(W57,OFFSET(Pairings!$D$2,($B58-1)*gamesPerRound,0,gamesPerRound,3),3,FALSE)),VLOOKUP(W57,OFFSET(Pairings!$E$2,($B58-1)*gamesPerRound,0,gamesPerRound,3),3,FALSE),VLOOKUP(W57,OFFSET(Pairings!$D$2,($B58-1)*gamesPerRound,0,gamesPerRound,3),3,FALSE))</f>
        <v>#N/A</v>
      </c>
      <c r="X58" s="53" t="e">
        <f ca="1">IF(ISNA(VLOOKUP(X57,OFFSET(Pairings!$D$2,($B58-1)*gamesPerRound,0,gamesPerRound,3),3,FALSE)),VLOOKUP(X57,OFFSET(Pairings!$E$2,($B58-1)*gamesPerRound,0,gamesPerRound,3),3,FALSE),VLOOKUP(X57,OFFSET(Pairings!$D$2,($B58-1)*gamesPerRound,0,gamesPerRound,3),3,FALSE))</f>
        <v>#N/A</v>
      </c>
      <c r="Y58" s="53" t="e">
        <f ca="1">IF(ISNA(VLOOKUP(Y57,OFFSET(Pairings!$D$2,($B58-1)*gamesPerRound,0,gamesPerRound,3),3,FALSE)),VLOOKUP(Y57,OFFSET(Pairings!$E$2,($B58-1)*gamesPerRound,0,gamesPerRound,3),3,FALSE),VLOOKUP(Y57,OFFSET(Pairings!$D$2,($B58-1)*gamesPerRound,0,gamesPerRound,3),3,FALSE))</f>
        <v>#N/A</v>
      </c>
      <c r="Z58" s="53" t="e">
        <f ca="1">IF(ISNA(VLOOKUP(Z57,OFFSET(Pairings!$D$2,($B58-1)*gamesPerRound,0,gamesPerRound,3),3,FALSE)),VLOOKUP(Z57,OFFSET(Pairings!$E$2,($B58-1)*gamesPerRound,0,gamesPerRound,3),3,FALSE),VLOOKUP(Z57,OFFSET(Pairings!$D$2,($B58-1)*gamesPerRound,0,gamesPerRound,3),3,FALSE))</f>
        <v>#N/A</v>
      </c>
      <c r="AA58" s="53" t="e">
        <f ca="1">IF(ISNA(VLOOKUP(AA57,OFFSET(Pairings!$D$2,($B58-1)*gamesPerRound,0,gamesPerRound,3),3,FALSE)),VLOOKUP(AA57,OFFSET(Pairings!$E$2,($B58-1)*gamesPerRound,0,gamesPerRound,3),3,FALSE),VLOOKUP(AA57,OFFSET(Pairings!$D$2,($B58-1)*gamesPerRound,0,gamesPerRound,3),3,FALSE))</f>
        <v>#N/A</v>
      </c>
      <c r="AB58" s="53" t="e">
        <f ca="1">IF(ISNA(VLOOKUP(AB57,OFFSET(Pairings!$D$2,($B58-1)*gamesPerRound,0,gamesPerRound,3),3,FALSE)),VLOOKUP(AB57,OFFSET(Pairings!$E$2,($B58-1)*gamesPerRound,0,gamesPerRound,3),3,FALSE),VLOOKUP(AB57,OFFSET(Pairings!$D$2,($B58-1)*gamesPerRound,0,gamesPerRound,3),3,FALSE))</f>
        <v>#N/A</v>
      </c>
      <c r="AC58" s="53" t="e">
        <f ca="1">IF(ISNA(VLOOKUP(AC57,OFFSET(Pairings!$D$2,($B58-1)*gamesPerRound,0,gamesPerRound,3),3,FALSE)),VLOOKUP(AC57,OFFSET(Pairings!$E$2,($B58-1)*gamesPerRound,0,gamesPerRound,3),3,FALSE),VLOOKUP(AC57,OFFSET(Pairings!$D$2,($B58-1)*gamesPerRound,0,gamesPerRound,3),3,FALSE))</f>
        <v>#N/A</v>
      </c>
      <c r="AD58" s="53" t="e">
        <f ca="1">IF(ISNA(VLOOKUP(AD57,OFFSET(Pairings!$D$2,($B58-1)*gamesPerRound,0,gamesPerRound,3),3,FALSE)),VLOOKUP(AD57,OFFSET(Pairings!$E$2,($B58-1)*gamesPerRound,0,gamesPerRound,3),3,FALSE),VLOOKUP(AD57,OFFSET(Pairings!$D$2,($B58-1)*gamesPerRound,0,gamesPerRound,3),3,FALSE))</f>
        <v>#N/A</v>
      </c>
      <c r="AE58" s="53" t="e">
        <f ca="1">IF(ISNA(VLOOKUP(AE57,OFFSET(Pairings!$D$2,($B58-1)*gamesPerRound,0,gamesPerRound,3),3,FALSE)),VLOOKUP(AE57,OFFSET(Pairings!$E$2,($B58-1)*gamesPerRound,0,gamesPerRound,3),3,FALSE),VLOOKUP(AE57,OFFSET(Pairings!$D$2,($B58-1)*gamesPerRound,0,gamesPerRound,3),3,FALSE))</f>
        <v>#N/A</v>
      </c>
      <c r="AF58" s="53" t="e">
        <f ca="1">IF(ISNA(VLOOKUP(AF57,OFFSET(Pairings!$D$2,($B58-1)*gamesPerRound,0,gamesPerRound,3),3,FALSE)),VLOOKUP(AF57,OFFSET(Pairings!$E$2,($B58-1)*gamesPerRound,0,gamesPerRound,3),3,FALSE),VLOOKUP(AF57,OFFSET(Pairings!$D$2,($B58-1)*gamesPerRound,0,gamesPerRound,3),3,FALSE))</f>
        <v>#N/A</v>
      </c>
      <c r="AG58" s="54" t="e">
        <f ca="1">IF(ISNA(VLOOKUP(AG57,OFFSET(Pairings!$D$2,($B58-1)*gamesPerRound,0,gamesPerRound,3),3,FALSE)),VLOOKUP(AG57,OFFSET(Pairings!$E$2,($B58-1)*gamesPerRound,0,gamesPerRound,3),3,FALSE),VLOOKUP(AG57,OFFSET(Pairings!$D$2,($B58-1)*gamesPerRound,0,gamesPerRound,3),3,FALSE))</f>
        <v>#N/A</v>
      </c>
      <c r="AH58" s="54" t="e">
        <f ca="1">IF(ISNA(VLOOKUP(AH57,OFFSET(Pairings!$D$2,($B58-1)*gamesPerRound,0,gamesPerRound,3),3,FALSE)),VLOOKUP(AH57,OFFSET(Pairings!$E$2,($B58-1)*gamesPerRound,0,gamesPerRound,3),3,FALSE),VLOOKUP(AH57,OFFSET(Pairings!$D$2,($B58-1)*gamesPerRound,0,gamesPerRound,3),3,FALSE))</f>
        <v>#N/A</v>
      </c>
      <c r="AI58" s="54" t="e">
        <f ca="1">IF(ISNA(VLOOKUP(AI57,OFFSET(Pairings!$D$2,($B58-1)*gamesPerRound,0,gamesPerRound,3),3,FALSE)),VLOOKUP(AI57,OFFSET(Pairings!$E$2,($B58-1)*gamesPerRound,0,gamesPerRound,3),3,FALSE),VLOOKUP(AI57,OFFSET(Pairings!$D$2,($B58-1)*gamesPerRound,0,gamesPerRound,3),3,FALSE))</f>
        <v>#N/A</v>
      </c>
      <c r="AJ58" s="54" t="e">
        <f ca="1">IF(ISNA(VLOOKUP(AJ57,OFFSET(Pairings!$D$2,($B58-1)*gamesPerRound,0,gamesPerRound,3),3,FALSE)),VLOOKUP(AJ57,OFFSET(Pairings!$E$2,($B58-1)*gamesPerRound,0,gamesPerRound,3),3,FALSE),VLOOKUP(AJ57,OFFSET(Pairings!$D$2,($B58-1)*gamesPerRound,0,gamesPerRound,3),3,FALSE))</f>
        <v>#N/A</v>
      </c>
      <c r="AK58" s="54" t="e">
        <f ca="1">IF(ISNA(VLOOKUP(AK57,OFFSET(Pairings!$D$2,($B58-1)*gamesPerRound,0,gamesPerRound,3),3,FALSE)),VLOOKUP(AK57,OFFSET(Pairings!$E$2,($B58-1)*gamesPerRound,0,gamesPerRound,3),3,FALSE),VLOOKUP(AK57,OFFSET(Pairings!$D$2,($B58-1)*gamesPerRound,0,gamesPerRound,3),3,FALSE))</f>
        <v>#N/A</v>
      </c>
      <c r="AL58" s="54" t="e">
        <f ca="1">IF(ISNA(VLOOKUP(AL57,OFFSET(Pairings!$D$2,($B58-1)*gamesPerRound,0,gamesPerRound,3),3,FALSE)),VLOOKUP(AL57,OFFSET(Pairings!$E$2,($B58-1)*gamesPerRound,0,gamesPerRound,3),3,FALSE),VLOOKUP(AL57,OFFSET(Pairings!$D$2,($B58-1)*gamesPerRound,0,gamesPerRound,3),3,FALSE))</f>
        <v>#N/A</v>
      </c>
      <c r="AM58" s="54" t="e">
        <f ca="1">IF(ISNA(VLOOKUP(AM57,OFFSET(Pairings!$D$2,($B58-1)*gamesPerRound,0,gamesPerRound,3),3,FALSE)),VLOOKUP(AM57,OFFSET(Pairings!$E$2,($B58-1)*gamesPerRound,0,gamesPerRound,3),3,FALSE),VLOOKUP(AM57,OFFSET(Pairings!$D$2,($B58-1)*gamesPerRound,0,gamesPerRound,3),3,FALSE))</f>
        <v>#N/A</v>
      </c>
      <c r="AN58" s="54" t="e">
        <f ca="1">IF(ISNA(VLOOKUP(AN57,OFFSET(Pairings!$D$2,($B58-1)*gamesPerRound,0,gamesPerRound,3),3,FALSE)),VLOOKUP(AN57,OFFSET(Pairings!$E$2,($B58-1)*gamesPerRound,0,gamesPerRound,3),3,FALSE),VLOOKUP(AN57,OFFSET(Pairings!$D$2,($B58-1)*gamesPerRound,0,gamesPerRound,3),3,FALSE))</f>
        <v>#N/A</v>
      </c>
      <c r="AO58" s="54" t="e">
        <f ca="1">IF(ISNA(VLOOKUP(AO57,OFFSET(Pairings!$D$2,($B58-1)*gamesPerRound,0,gamesPerRound,3),3,FALSE)),VLOOKUP(AO57,OFFSET(Pairings!$E$2,($B58-1)*gamesPerRound,0,gamesPerRound,3),3,FALSE),VLOOKUP(AO57,OFFSET(Pairings!$D$2,($B58-1)*gamesPerRound,0,gamesPerRound,3),3,FALSE))</f>
        <v>#N/A</v>
      </c>
      <c r="AP58" s="49" t="e">
        <f ca="1">SUM(V58:AO58)</f>
        <v>#N/A</v>
      </c>
    </row>
    <row r="59" spans="1:42" x14ac:dyDescent="0.2">
      <c r="B59" s="48">
        <v>2</v>
      </c>
      <c r="C59" s="55" t="str">
        <f t="shared" ca="1" si="73"/>
        <v/>
      </c>
      <c r="D59" s="33" t="str">
        <f t="shared" ca="1" si="73"/>
        <v/>
      </c>
      <c r="E59" s="33" t="str">
        <f t="shared" ca="1" si="73"/>
        <v/>
      </c>
      <c r="F59" s="33" t="str">
        <f t="shared" ca="1" si="73"/>
        <v/>
      </c>
      <c r="G59" s="33" t="str">
        <f t="shared" ca="1" si="73"/>
        <v/>
      </c>
      <c r="H59" s="33" t="str">
        <f t="shared" ca="1" si="73"/>
        <v/>
      </c>
      <c r="I59" s="33" t="str">
        <f t="shared" ca="1" si="73"/>
        <v/>
      </c>
      <c r="J59" s="33" t="str">
        <f t="shared" ca="1" si="73"/>
        <v/>
      </c>
      <c r="K59" s="33" t="str">
        <f t="shared" ca="1" si="73"/>
        <v/>
      </c>
      <c r="L59" s="33" t="str">
        <f t="shared" ca="1" si="73"/>
        <v/>
      </c>
      <c r="M59" s="33" t="str">
        <f t="shared" ca="1" si="74"/>
        <v/>
      </c>
      <c r="N59" s="33" t="str">
        <f t="shared" ca="1" si="74"/>
        <v/>
      </c>
      <c r="O59" s="33" t="str">
        <f t="shared" ca="1" si="74"/>
        <v/>
      </c>
      <c r="P59" s="33" t="str">
        <f t="shared" ca="1" si="74"/>
        <v/>
      </c>
      <c r="Q59" s="33" t="str">
        <f t="shared" ca="1" si="74"/>
        <v/>
      </c>
      <c r="R59" s="33" t="str">
        <f t="shared" ca="1" si="74"/>
        <v/>
      </c>
      <c r="S59" s="69">
        <f ca="1">SUM(C59:R59)</f>
        <v>0</v>
      </c>
      <c r="T59" s="49"/>
      <c r="V59" s="55" t="e">
        <f ca="1">IF(ISNA(VLOOKUP(V57,OFFSET(Pairings!$D$2,($B59-1)*gamesPerRound,0,gamesPerRound,3),3,FALSE)),VLOOKUP(V57,OFFSET(Pairings!$E$2,($B59-1)*gamesPerRound,0,gamesPerRound,3),3,FALSE),VLOOKUP(V57,OFFSET(Pairings!$D$2,($B59-1)*gamesPerRound,0,gamesPerRound,3),3,FALSE))</f>
        <v>#N/A</v>
      </c>
      <c r="W59" s="33" t="e">
        <f ca="1">IF(ISNA(VLOOKUP(W57,OFFSET(Pairings!$D$2,($B59-1)*gamesPerRound,0,gamesPerRound,3),3,FALSE)),VLOOKUP(W57,OFFSET(Pairings!$E$2,($B59-1)*gamesPerRound,0,gamesPerRound,3),3,FALSE),VLOOKUP(W57,OFFSET(Pairings!$D$2,($B59-1)*gamesPerRound,0,gamesPerRound,3),3,FALSE))</f>
        <v>#N/A</v>
      </c>
      <c r="X59" s="33" t="e">
        <f ca="1">IF(ISNA(VLOOKUP(X57,OFFSET(Pairings!$D$2,($B59-1)*gamesPerRound,0,gamesPerRound,3),3,FALSE)),VLOOKUP(X57,OFFSET(Pairings!$E$2,($B59-1)*gamesPerRound,0,gamesPerRound,3),3,FALSE),VLOOKUP(X57,OFFSET(Pairings!$D$2,($B59-1)*gamesPerRound,0,gamesPerRound,3),3,FALSE))</f>
        <v>#N/A</v>
      </c>
      <c r="Y59" s="33" t="e">
        <f ca="1">IF(ISNA(VLOOKUP(Y57,OFFSET(Pairings!$D$2,($B59-1)*gamesPerRound,0,gamesPerRound,3),3,FALSE)),VLOOKUP(Y57,OFFSET(Pairings!$E$2,($B59-1)*gamesPerRound,0,gamesPerRound,3),3,FALSE),VLOOKUP(Y57,OFFSET(Pairings!$D$2,($B59-1)*gamesPerRound,0,gamesPerRound,3),3,FALSE))</f>
        <v>#N/A</v>
      </c>
      <c r="Z59" s="33" t="e">
        <f ca="1">IF(ISNA(VLOOKUP(Z57,OFFSET(Pairings!$D$2,($B59-1)*gamesPerRound,0,gamesPerRound,3),3,FALSE)),VLOOKUP(Z57,OFFSET(Pairings!$E$2,($B59-1)*gamesPerRound,0,gamesPerRound,3),3,FALSE),VLOOKUP(Z57,OFFSET(Pairings!$D$2,($B59-1)*gamesPerRound,0,gamesPerRound,3),3,FALSE))</f>
        <v>#N/A</v>
      </c>
      <c r="AA59" s="33" t="e">
        <f ca="1">IF(ISNA(VLOOKUP(AA57,OFFSET(Pairings!$D$2,($B59-1)*gamesPerRound,0,gamesPerRound,3),3,FALSE)),VLOOKUP(AA57,OFFSET(Pairings!$E$2,($B59-1)*gamesPerRound,0,gamesPerRound,3),3,FALSE),VLOOKUP(AA57,OFFSET(Pairings!$D$2,($B59-1)*gamesPerRound,0,gamesPerRound,3),3,FALSE))</f>
        <v>#N/A</v>
      </c>
      <c r="AB59" s="33" t="e">
        <f ca="1">IF(ISNA(VLOOKUP(AB57,OFFSET(Pairings!$D$2,($B59-1)*gamesPerRound,0,gamesPerRound,3),3,FALSE)),VLOOKUP(AB57,OFFSET(Pairings!$E$2,($B59-1)*gamesPerRound,0,gamesPerRound,3),3,FALSE),VLOOKUP(AB57,OFFSET(Pairings!$D$2,($B59-1)*gamesPerRound,0,gamesPerRound,3),3,FALSE))</f>
        <v>#N/A</v>
      </c>
      <c r="AC59" s="33" t="e">
        <f ca="1">IF(ISNA(VLOOKUP(AC57,OFFSET(Pairings!$D$2,($B59-1)*gamesPerRound,0,gamesPerRound,3),3,FALSE)),VLOOKUP(AC57,OFFSET(Pairings!$E$2,($B59-1)*gamesPerRound,0,gamesPerRound,3),3,FALSE),VLOOKUP(AC57,OFFSET(Pairings!$D$2,($B59-1)*gamesPerRound,0,gamesPerRound,3),3,FALSE))</f>
        <v>#N/A</v>
      </c>
      <c r="AD59" s="33" t="e">
        <f ca="1">IF(ISNA(VLOOKUP(AD57,OFFSET(Pairings!$D$2,($B59-1)*gamesPerRound,0,gamesPerRound,3),3,FALSE)),VLOOKUP(AD57,OFFSET(Pairings!$E$2,($B59-1)*gamesPerRound,0,gamesPerRound,3),3,FALSE),VLOOKUP(AD57,OFFSET(Pairings!$D$2,($B59-1)*gamesPerRound,0,gamesPerRound,3),3,FALSE))</f>
        <v>#N/A</v>
      </c>
      <c r="AE59" s="33" t="e">
        <f ca="1">IF(ISNA(VLOOKUP(AE57,OFFSET(Pairings!$D$2,($B59-1)*gamesPerRound,0,gamesPerRound,3),3,FALSE)),VLOOKUP(AE57,OFFSET(Pairings!$E$2,($B59-1)*gamesPerRound,0,gamesPerRound,3),3,FALSE),VLOOKUP(AE57,OFFSET(Pairings!$D$2,($B59-1)*gamesPerRound,0,gamesPerRound,3),3,FALSE))</f>
        <v>#N/A</v>
      </c>
      <c r="AF59" s="33" t="e">
        <f ca="1">IF(ISNA(VLOOKUP(AF57,OFFSET(Pairings!$D$2,($B59-1)*gamesPerRound,0,gamesPerRound,3),3,FALSE)),VLOOKUP(AF57,OFFSET(Pairings!$E$2,($B59-1)*gamesPerRound,0,gamesPerRound,3),3,FALSE),VLOOKUP(AF57,OFFSET(Pairings!$D$2,($B59-1)*gamesPerRound,0,gamesPerRound,3),3,FALSE))</f>
        <v>#N/A</v>
      </c>
      <c r="AG59" s="56" t="e">
        <f ca="1">IF(ISNA(VLOOKUP(AG57,OFFSET(Pairings!$D$2,($B59-1)*gamesPerRound,0,gamesPerRound,3),3,FALSE)),VLOOKUP(AG57,OFFSET(Pairings!$E$2,($B59-1)*gamesPerRound,0,gamesPerRound,3),3,FALSE),VLOOKUP(AG57,OFFSET(Pairings!$D$2,($B59-1)*gamesPerRound,0,gamesPerRound,3),3,FALSE))</f>
        <v>#N/A</v>
      </c>
      <c r="AH59" s="56" t="e">
        <f ca="1">IF(ISNA(VLOOKUP(AH57,OFFSET(Pairings!$D$2,($B59-1)*gamesPerRound,0,gamesPerRound,3),3,FALSE)),VLOOKUP(AH57,OFFSET(Pairings!$E$2,($B59-1)*gamesPerRound,0,gamesPerRound,3),3,FALSE),VLOOKUP(AH57,OFFSET(Pairings!$D$2,($B59-1)*gamesPerRound,0,gamesPerRound,3),3,FALSE))</f>
        <v>#N/A</v>
      </c>
      <c r="AI59" s="56" t="e">
        <f ca="1">IF(ISNA(VLOOKUP(AI57,OFFSET(Pairings!$D$2,($B59-1)*gamesPerRound,0,gamesPerRound,3),3,FALSE)),VLOOKUP(AI57,OFFSET(Pairings!$E$2,($B59-1)*gamesPerRound,0,gamesPerRound,3),3,FALSE),VLOOKUP(AI57,OFFSET(Pairings!$D$2,($B59-1)*gamesPerRound,0,gamesPerRound,3),3,FALSE))</f>
        <v>#N/A</v>
      </c>
      <c r="AJ59" s="56" t="e">
        <f ca="1">IF(ISNA(VLOOKUP(AJ57,OFFSET(Pairings!$D$2,($B59-1)*gamesPerRound,0,gamesPerRound,3),3,FALSE)),VLOOKUP(AJ57,OFFSET(Pairings!$E$2,($B59-1)*gamesPerRound,0,gamesPerRound,3),3,FALSE),VLOOKUP(AJ57,OFFSET(Pairings!$D$2,($B59-1)*gamesPerRound,0,gamesPerRound,3),3,FALSE))</f>
        <v>#N/A</v>
      </c>
      <c r="AK59" s="56" t="e">
        <f ca="1">IF(ISNA(VLOOKUP(AK57,OFFSET(Pairings!$D$2,($B59-1)*gamesPerRound,0,gamesPerRound,3),3,FALSE)),VLOOKUP(AK57,OFFSET(Pairings!$E$2,($B59-1)*gamesPerRound,0,gamesPerRound,3),3,FALSE),VLOOKUP(AK57,OFFSET(Pairings!$D$2,($B59-1)*gamesPerRound,0,gamesPerRound,3),3,FALSE))</f>
        <v>#N/A</v>
      </c>
      <c r="AL59" s="56" t="e">
        <f ca="1">IF(ISNA(VLOOKUP(AL57,OFFSET(Pairings!$D$2,($B59-1)*gamesPerRound,0,gamesPerRound,3),3,FALSE)),VLOOKUP(AL57,OFFSET(Pairings!$E$2,($B59-1)*gamesPerRound,0,gamesPerRound,3),3,FALSE),VLOOKUP(AL57,OFFSET(Pairings!$D$2,($B59-1)*gamesPerRound,0,gamesPerRound,3),3,FALSE))</f>
        <v>#N/A</v>
      </c>
      <c r="AM59" s="56" t="e">
        <f ca="1">IF(ISNA(VLOOKUP(AM57,OFFSET(Pairings!$D$2,($B59-1)*gamesPerRound,0,gamesPerRound,3),3,FALSE)),VLOOKUP(AM57,OFFSET(Pairings!$E$2,($B59-1)*gamesPerRound,0,gamesPerRound,3),3,FALSE),VLOOKUP(AM57,OFFSET(Pairings!$D$2,($B59-1)*gamesPerRound,0,gamesPerRound,3),3,FALSE))</f>
        <v>#N/A</v>
      </c>
      <c r="AN59" s="56" t="e">
        <f ca="1">IF(ISNA(VLOOKUP(AN57,OFFSET(Pairings!$D$2,($B59-1)*gamesPerRound,0,gamesPerRound,3),3,FALSE)),VLOOKUP(AN57,OFFSET(Pairings!$E$2,($B59-1)*gamesPerRound,0,gamesPerRound,3),3,FALSE),VLOOKUP(AN57,OFFSET(Pairings!$D$2,($B59-1)*gamesPerRound,0,gamesPerRound,3),3,FALSE))</f>
        <v>#N/A</v>
      </c>
      <c r="AO59" s="56" t="e">
        <f ca="1">IF(ISNA(VLOOKUP(AO57,OFFSET(Pairings!$D$2,($B59-1)*gamesPerRound,0,gamesPerRound,3),3,FALSE)),VLOOKUP(AO57,OFFSET(Pairings!$E$2,($B59-1)*gamesPerRound,0,gamesPerRound,3),3,FALSE),VLOOKUP(AO57,OFFSET(Pairings!$D$2,($B59-1)*gamesPerRound,0,gamesPerRound,3),3,FALSE))</f>
        <v>#N/A</v>
      </c>
      <c r="AP59" s="49" t="e">
        <f ca="1">SUM(V59:AO59)</f>
        <v>#N/A</v>
      </c>
    </row>
    <row r="60" spans="1:42" x14ac:dyDescent="0.2">
      <c r="B60" s="48">
        <v>3</v>
      </c>
      <c r="C60" s="57" t="str">
        <f t="shared" ca="1" si="73"/>
        <v/>
      </c>
      <c r="D60" s="58" t="str">
        <f t="shared" ca="1" si="73"/>
        <v/>
      </c>
      <c r="E60" s="58" t="str">
        <f t="shared" ca="1" si="73"/>
        <v/>
      </c>
      <c r="F60" s="58" t="str">
        <f t="shared" ca="1" si="73"/>
        <v/>
      </c>
      <c r="G60" s="58" t="str">
        <f t="shared" ca="1" si="73"/>
        <v/>
      </c>
      <c r="H60" s="58" t="str">
        <f t="shared" ca="1" si="73"/>
        <v/>
      </c>
      <c r="I60" s="58" t="str">
        <f t="shared" ca="1" si="73"/>
        <v/>
      </c>
      <c r="J60" s="58" t="str">
        <f t="shared" ca="1" si="73"/>
        <v/>
      </c>
      <c r="K60" s="58" t="str">
        <f t="shared" ca="1" si="73"/>
        <v/>
      </c>
      <c r="L60" s="58" t="str">
        <f t="shared" ca="1" si="73"/>
        <v/>
      </c>
      <c r="M60" s="58" t="str">
        <f t="shared" ca="1" si="74"/>
        <v/>
      </c>
      <c r="N60" s="58" t="str">
        <f t="shared" ca="1" si="74"/>
        <v/>
      </c>
      <c r="O60" s="58" t="str">
        <f t="shared" ca="1" si="74"/>
        <v/>
      </c>
      <c r="P60" s="58" t="str">
        <f t="shared" ca="1" si="74"/>
        <v/>
      </c>
      <c r="Q60" s="58" t="str">
        <f t="shared" ca="1" si="74"/>
        <v/>
      </c>
      <c r="R60" s="58" t="str">
        <f t="shared" ca="1" si="74"/>
        <v/>
      </c>
      <c r="S60" s="69">
        <f ca="1">SUM(C60:R60)</f>
        <v>0</v>
      </c>
      <c r="T60" s="49"/>
      <c r="V60" s="57" t="e">
        <f ca="1">IF(ISNA(VLOOKUP(V57,OFFSET(Pairings!$D$2,($B60-1)*gamesPerRound,0,gamesPerRound,3),3,FALSE)),VLOOKUP(V57,OFFSET(Pairings!$E$2,($B60-1)*gamesPerRound,0,gamesPerRound,3),3,FALSE),VLOOKUP(V57,OFFSET(Pairings!$D$2,($B60-1)*gamesPerRound,0,gamesPerRound,3),3,FALSE))</f>
        <v>#N/A</v>
      </c>
      <c r="W60" s="58" t="e">
        <f ca="1">IF(ISNA(VLOOKUP(W57,OFFSET(Pairings!$D$2,($B60-1)*gamesPerRound,0,gamesPerRound,3),3,FALSE)),VLOOKUP(W57,OFFSET(Pairings!$E$2,($B60-1)*gamesPerRound,0,gamesPerRound,3),3,FALSE),VLOOKUP(W57,OFFSET(Pairings!$D$2,($B60-1)*gamesPerRound,0,gamesPerRound,3),3,FALSE))</f>
        <v>#N/A</v>
      </c>
      <c r="X60" s="58" t="e">
        <f ca="1">IF(ISNA(VLOOKUP(X57,OFFSET(Pairings!$D$2,($B60-1)*gamesPerRound,0,gamesPerRound,3),3,FALSE)),VLOOKUP(X57,OFFSET(Pairings!$E$2,($B60-1)*gamesPerRound,0,gamesPerRound,3),3,FALSE),VLOOKUP(X57,OFFSET(Pairings!$D$2,($B60-1)*gamesPerRound,0,gamesPerRound,3),3,FALSE))</f>
        <v>#N/A</v>
      </c>
      <c r="Y60" s="58" t="e">
        <f ca="1">IF(ISNA(VLOOKUP(Y57,OFFSET(Pairings!$D$2,($B60-1)*gamesPerRound,0,gamesPerRound,3),3,FALSE)),VLOOKUP(Y57,OFFSET(Pairings!$E$2,($B60-1)*gamesPerRound,0,gamesPerRound,3),3,FALSE),VLOOKUP(Y57,OFFSET(Pairings!$D$2,($B60-1)*gamesPerRound,0,gamesPerRound,3),3,FALSE))</f>
        <v>#N/A</v>
      </c>
      <c r="Z60" s="58" t="e">
        <f ca="1">IF(ISNA(VLOOKUP(Z57,OFFSET(Pairings!$D$2,($B60-1)*gamesPerRound,0,gamesPerRound,3),3,FALSE)),VLOOKUP(Z57,OFFSET(Pairings!$E$2,($B60-1)*gamesPerRound,0,gamesPerRound,3),3,FALSE),VLOOKUP(Z57,OFFSET(Pairings!$D$2,($B60-1)*gamesPerRound,0,gamesPerRound,3),3,FALSE))</f>
        <v>#N/A</v>
      </c>
      <c r="AA60" s="58" t="e">
        <f ca="1">IF(ISNA(VLOOKUP(AA57,OFFSET(Pairings!$D$2,($B60-1)*gamesPerRound,0,gamesPerRound,3),3,FALSE)),VLOOKUP(AA57,OFFSET(Pairings!$E$2,($B60-1)*gamesPerRound,0,gamesPerRound,3),3,FALSE),VLOOKUP(AA57,OFFSET(Pairings!$D$2,($B60-1)*gamesPerRound,0,gamesPerRound,3),3,FALSE))</f>
        <v>#N/A</v>
      </c>
      <c r="AB60" s="58" t="e">
        <f ca="1">IF(ISNA(VLOOKUP(AB57,OFFSET(Pairings!$D$2,($B60-1)*gamesPerRound,0,gamesPerRound,3),3,FALSE)),VLOOKUP(AB57,OFFSET(Pairings!$E$2,($B60-1)*gamesPerRound,0,gamesPerRound,3),3,FALSE),VLOOKUP(AB57,OFFSET(Pairings!$D$2,($B60-1)*gamesPerRound,0,gamesPerRound,3),3,FALSE))</f>
        <v>#N/A</v>
      </c>
      <c r="AC60" s="58" t="e">
        <f ca="1">IF(ISNA(VLOOKUP(AC57,OFFSET(Pairings!$D$2,($B60-1)*gamesPerRound,0,gamesPerRound,3),3,FALSE)),VLOOKUP(AC57,OFFSET(Pairings!$E$2,($B60-1)*gamesPerRound,0,gamesPerRound,3),3,FALSE),VLOOKUP(AC57,OFFSET(Pairings!$D$2,($B60-1)*gamesPerRound,0,gamesPerRound,3),3,FALSE))</f>
        <v>#N/A</v>
      </c>
      <c r="AD60" s="58" t="e">
        <f ca="1">IF(ISNA(VLOOKUP(AD57,OFFSET(Pairings!$D$2,($B60-1)*gamesPerRound,0,gamesPerRound,3),3,FALSE)),VLOOKUP(AD57,OFFSET(Pairings!$E$2,($B60-1)*gamesPerRound,0,gamesPerRound,3),3,FALSE),VLOOKUP(AD57,OFFSET(Pairings!$D$2,($B60-1)*gamesPerRound,0,gamesPerRound,3),3,FALSE))</f>
        <v>#N/A</v>
      </c>
      <c r="AE60" s="58" t="e">
        <f ca="1">IF(ISNA(VLOOKUP(AE57,OFFSET(Pairings!$D$2,($B60-1)*gamesPerRound,0,gamesPerRound,3),3,FALSE)),VLOOKUP(AE57,OFFSET(Pairings!$E$2,($B60-1)*gamesPerRound,0,gamesPerRound,3),3,FALSE),VLOOKUP(AE57,OFFSET(Pairings!$D$2,($B60-1)*gamesPerRound,0,gamesPerRound,3),3,FALSE))</f>
        <v>#N/A</v>
      </c>
      <c r="AF60" s="58" t="e">
        <f ca="1">IF(ISNA(VLOOKUP(AF57,OFFSET(Pairings!$D$2,($B60-1)*gamesPerRound,0,gamesPerRound,3),3,FALSE)),VLOOKUP(AF57,OFFSET(Pairings!$E$2,($B60-1)*gamesPerRound,0,gamesPerRound,3),3,FALSE),VLOOKUP(AF57,OFFSET(Pairings!$D$2,($B60-1)*gamesPerRound,0,gamesPerRound,3),3,FALSE))</f>
        <v>#N/A</v>
      </c>
      <c r="AG60" s="59" t="e">
        <f ca="1">IF(ISNA(VLOOKUP(AG57,OFFSET(Pairings!$D$2,($B60-1)*gamesPerRound,0,gamesPerRound,3),3,FALSE)),VLOOKUP(AG57,OFFSET(Pairings!$E$2,($B60-1)*gamesPerRound,0,gamesPerRound,3),3,FALSE),VLOOKUP(AG57,OFFSET(Pairings!$D$2,($B60-1)*gamesPerRound,0,gamesPerRound,3),3,FALSE))</f>
        <v>#N/A</v>
      </c>
      <c r="AH60" s="59" t="e">
        <f ca="1">IF(ISNA(VLOOKUP(AH57,OFFSET(Pairings!$D$2,($B60-1)*gamesPerRound,0,gamesPerRound,3),3,FALSE)),VLOOKUP(AH57,OFFSET(Pairings!$E$2,($B60-1)*gamesPerRound,0,gamesPerRound,3),3,FALSE),VLOOKUP(AH57,OFFSET(Pairings!$D$2,($B60-1)*gamesPerRound,0,gamesPerRound,3),3,FALSE))</f>
        <v>#N/A</v>
      </c>
      <c r="AI60" s="59" t="e">
        <f ca="1">IF(ISNA(VLOOKUP(AI57,OFFSET(Pairings!$D$2,($B60-1)*gamesPerRound,0,gamesPerRound,3),3,FALSE)),VLOOKUP(AI57,OFFSET(Pairings!$E$2,($B60-1)*gamesPerRound,0,gamesPerRound,3),3,FALSE),VLOOKUP(AI57,OFFSET(Pairings!$D$2,($B60-1)*gamesPerRound,0,gamesPerRound,3),3,FALSE))</f>
        <v>#N/A</v>
      </c>
      <c r="AJ60" s="59" t="e">
        <f ca="1">IF(ISNA(VLOOKUP(AJ57,OFFSET(Pairings!$D$2,($B60-1)*gamesPerRound,0,gamesPerRound,3),3,FALSE)),VLOOKUP(AJ57,OFFSET(Pairings!$E$2,($B60-1)*gamesPerRound,0,gamesPerRound,3),3,FALSE),VLOOKUP(AJ57,OFFSET(Pairings!$D$2,($B60-1)*gamesPerRound,0,gamesPerRound,3),3,FALSE))</f>
        <v>#N/A</v>
      </c>
      <c r="AK60" s="59" t="e">
        <f ca="1">IF(ISNA(VLOOKUP(AK57,OFFSET(Pairings!$D$2,($B60-1)*gamesPerRound,0,gamesPerRound,3),3,FALSE)),VLOOKUP(AK57,OFFSET(Pairings!$E$2,($B60-1)*gamesPerRound,0,gamesPerRound,3),3,FALSE),VLOOKUP(AK57,OFFSET(Pairings!$D$2,($B60-1)*gamesPerRound,0,gamesPerRound,3),3,FALSE))</f>
        <v>#N/A</v>
      </c>
      <c r="AL60" s="59" t="e">
        <f ca="1">IF(ISNA(VLOOKUP(AL57,OFFSET(Pairings!$D$2,($B60-1)*gamesPerRound,0,gamesPerRound,3),3,FALSE)),VLOOKUP(AL57,OFFSET(Pairings!$E$2,($B60-1)*gamesPerRound,0,gamesPerRound,3),3,FALSE),VLOOKUP(AL57,OFFSET(Pairings!$D$2,($B60-1)*gamesPerRound,0,gamesPerRound,3),3,FALSE))</f>
        <v>#N/A</v>
      </c>
      <c r="AM60" s="59" t="e">
        <f ca="1">IF(ISNA(VLOOKUP(AM57,OFFSET(Pairings!$D$2,($B60-1)*gamesPerRound,0,gamesPerRound,3),3,FALSE)),VLOOKUP(AM57,OFFSET(Pairings!$E$2,($B60-1)*gamesPerRound,0,gamesPerRound,3),3,FALSE),VLOOKUP(AM57,OFFSET(Pairings!$D$2,($B60-1)*gamesPerRound,0,gamesPerRound,3),3,FALSE))</f>
        <v>#N/A</v>
      </c>
      <c r="AN60" s="59" t="e">
        <f ca="1">IF(ISNA(VLOOKUP(AN57,OFFSET(Pairings!$D$2,($B60-1)*gamesPerRound,0,gamesPerRound,3),3,FALSE)),VLOOKUP(AN57,OFFSET(Pairings!$E$2,($B60-1)*gamesPerRound,0,gamesPerRound,3),3,FALSE),VLOOKUP(AN57,OFFSET(Pairings!$D$2,($B60-1)*gamesPerRound,0,gamesPerRound,3),3,FALSE))</f>
        <v>#N/A</v>
      </c>
      <c r="AO60" s="59" t="e">
        <f ca="1">IF(ISNA(VLOOKUP(AO57,OFFSET(Pairings!$D$2,($B60-1)*gamesPerRound,0,gamesPerRound,3),3,FALSE)),VLOOKUP(AO57,OFFSET(Pairings!$E$2,($B60-1)*gamesPerRound,0,gamesPerRound,3),3,FALSE),VLOOKUP(AO57,OFFSET(Pairings!$D$2,($B60-1)*gamesPerRound,0,gamesPerRound,3),3,FALSE))</f>
        <v>#N/A</v>
      </c>
      <c r="AP60" s="49" t="e">
        <f ca="1">SUM(V60:AO60)</f>
        <v>#N/A</v>
      </c>
    </row>
    <row r="61" spans="1:42" ht="15.75" thickBot="1" x14ac:dyDescent="0.25">
      <c r="B61" s="18" t="s">
        <v>110</v>
      </c>
      <c r="C61" s="61">
        <f t="shared" ref="C61:S61" ca="1" si="75">SUM(C58:C60)</f>
        <v>0</v>
      </c>
      <c r="D61" s="51">
        <f t="shared" ca="1" si="75"/>
        <v>0</v>
      </c>
      <c r="E61" s="51">
        <f t="shared" ca="1" si="75"/>
        <v>0</v>
      </c>
      <c r="F61" s="51">
        <f t="shared" ca="1" si="75"/>
        <v>0</v>
      </c>
      <c r="G61" s="51">
        <f t="shared" ca="1" si="75"/>
        <v>0</v>
      </c>
      <c r="H61" s="51">
        <f t="shared" ca="1" si="75"/>
        <v>0</v>
      </c>
      <c r="I61" s="51">
        <f t="shared" ca="1" si="75"/>
        <v>0</v>
      </c>
      <c r="J61" s="51">
        <f t="shared" ca="1" si="75"/>
        <v>0</v>
      </c>
      <c r="K61" s="51">
        <f t="shared" ca="1" si="75"/>
        <v>0</v>
      </c>
      <c r="L61" s="51">
        <f t="shared" ca="1" si="75"/>
        <v>0</v>
      </c>
      <c r="M61" s="51">
        <f t="shared" ca="1" si="75"/>
        <v>0</v>
      </c>
      <c r="N61" s="51">
        <f t="shared" ca="1" si="75"/>
        <v>0</v>
      </c>
      <c r="O61" s="51">
        <f t="shared" ca="1" si="75"/>
        <v>0</v>
      </c>
      <c r="P61" s="51">
        <f t="shared" ca="1" si="75"/>
        <v>0</v>
      </c>
      <c r="Q61" s="51">
        <f t="shared" ca="1" si="75"/>
        <v>0</v>
      </c>
      <c r="R61" s="51">
        <f t="shared" ca="1" si="75"/>
        <v>0</v>
      </c>
      <c r="S61" s="70">
        <f t="shared" ca="1" si="75"/>
        <v>0</v>
      </c>
      <c r="T61" s="65" t="e">
        <f ca="1">VLOOKUP(A57,OFFSET(Teams!$B$1,1,0,teams,4),4,FALSE)</f>
        <v>#N/A</v>
      </c>
      <c r="V61" s="61" t="e">
        <f t="shared" ref="V61:AP61" ca="1" si="76">SUM(V58:V60)</f>
        <v>#N/A</v>
      </c>
      <c r="W61" s="51" t="e">
        <f t="shared" ca="1" si="76"/>
        <v>#N/A</v>
      </c>
      <c r="X61" s="51" t="e">
        <f t="shared" ca="1" si="76"/>
        <v>#N/A</v>
      </c>
      <c r="Y61" s="51" t="e">
        <f t="shared" ca="1" si="76"/>
        <v>#N/A</v>
      </c>
      <c r="Z61" s="51" t="e">
        <f t="shared" ca="1" si="76"/>
        <v>#N/A</v>
      </c>
      <c r="AA61" s="51" t="e">
        <f t="shared" ca="1" si="76"/>
        <v>#N/A</v>
      </c>
      <c r="AB61" s="51" t="e">
        <f t="shared" ca="1" si="76"/>
        <v>#N/A</v>
      </c>
      <c r="AC61" s="51" t="e">
        <f t="shared" ca="1" si="76"/>
        <v>#N/A</v>
      </c>
      <c r="AD61" s="51" t="e">
        <f t="shared" ca="1" si="76"/>
        <v>#N/A</v>
      </c>
      <c r="AE61" s="51" t="e">
        <f t="shared" ca="1" si="76"/>
        <v>#N/A</v>
      </c>
      <c r="AF61" s="51" t="e">
        <f t="shared" ca="1" si="76"/>
        <v>#N/A</v>
      </c>
      <c r="AG61" s="51" t="e">
        <f t="shared" ca="1" si="76"/>
        <v>#N/A</v>
      </c>
      <c r="AH61" s="51" t="e">
        <f t="shared" ca="1" si="76"/>
        <v>#N/A</v>
      </c>
      <c r="AI61" s="51" t="e">
        <f t="shared" ca="1" si="76"/>
        <v>#N/A</v>
      </c>
      <c r="AJ61" s="51" t="e">
        <f t="shared" ca="1" si="76"/>
        <v>#N/A</v>
      </c>
      <c r="AK61" s="51" t="e">
        <f t="shared" ca="1" si="76"/>
        <v>#N/A</v>
      </c>
      <c r="AL61" s="51" t="e">
        <f t="shared" ca="1" si="76"/>
        <v>#N/A</v>
      </c>
      <c r="AM61" s="51" t="e">
        <f t="shared" ca="1" si="76"/>
        <v>#N/A</v>
      </c>
      <c r="AN61" s="51" t="e">
        <f t="shared" ca="1" si="76"/>
        <v>#N/A</v>
      </c>
      <c r="AO61" s="51" t="e">
        <f t="shared" ca="1" si="76"/>
        <v>#N/A</v>
      </c>
      <c r="AP61" s="37" t="e">
        <f t="shared" ca="1" si="76"/>
        <v>#N/A</v>
      </c>
    </row>
    <row r="62" spans="1:42" ht="15.75" thickBot="1" x14ac:dyDescent="0.25">
      <c r="B62" s="18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</row>
    <row r="63" spans="1:42" x14ac:dyDescent="0.2">
      <c r="A63" s="12" t="s">
        <v>171</v>
      </c>
      <c r="B63" s="38">
        <f>VLOOKUP(A63,TeamLookup,2,FALSE)</f>
        <v>0</v>
      </c>
      <c r="C63" s="60" t="str">
        <f>$A63&amp;"."&amp;TEXT(C$1,"00")</f>
        <v>K.01</v>
      </c>
      <c r="D63" s="50" t="str">
        <f t="shared" ref="D63:R63" si="77">$A63&amp;"."&amp;TEXT(D$1,"00")</f>
        <v>K.02</v>
      </c>
      <c r="E63" s="50" t="str">
        <f t="shared" si="77"/>
        <v>K.03</v>
      </c>
      <c r="F63" s="50" t="str">
        <f t="shared" si="77"/>
        <v>K.04</v>
      </c>
      <c r="G63" s="50" t="str">
        <f t="shared" si="77"/>
        <v>K.05</v>
      </c>
      <c r="H63" s="50" t="str">
        <f t="shared" si="77"/>
        <v>K.06</v>
      </c>
      <c r="I63" s="50" t="str">
        <f t="shared" si="77"/>
        <v>K.07</v>
      </c>
      <c r="J63" s="50" t="str">
        <f t="shared" si="77"/>
        <v>K.08</v>
      </c>
      <c r="K63" s="50" t="str">
        <f t="shared" si="77"/>
        <v>K.09</v>
      </c>
      <c r="L63" s="50" t="str">
        <f t="shared" si="77"/>
        <v>K.10</v>
      </c>
      <c r="M63" s="50" t="str">
        <f t="shared" si="77"/>
        <v>K.11</v>
      </c>
      <c r="N63" s="50" t="str">
        <f t="shared" si="77"/>
        <v>K.12</v>
      </c>
      <c r="O63" s="50" t="str">
        <f t="shared" si="77"/>
        <v>K.13</v>
      </c>
      <c r="P63" s="50" t="str">
        <f t="shared" si="77"/>
        <v>K.14</v>
      </c>
      <c r="Q63" s="50" t="str">
        <f t="shared" si="77"/>
        <v>K.15</v>
      </c>
      <c r="R63" s="50" t="str">
        <f t="shared" si="77"/>
        <v>K.16</v>
      </c>
      <c r="S63" s="67" t="s">
        <v>110</v>
      </c>
      <c r="T63" s="66" t="s">
        <v>137</v>
      </c>
      <c r="U63" s="12"/>
      <c r="V63" s="60" t="str">
        <f>$A63&amp;"."&amp;TEXT(V$1,"00")</f>
        <v>K.01</v>
      </c>
      <c r="W63" s="50" t="str">
        <f t="shared" ref="W63:AO63" si="78">$A63&amp;"."&amp;TEXT(W$1,"00")</f>
        <v>K.02</v>
      </c>
      <c r="X63" s="50" t="str">
        <f t="shared" si="78"/>
        <v>K.03</v>
      </c>
      <c r="Y63" s="50" t="str">
        <f t="shared" si="78"/>
        <v>K.04</v>
      </c>
      <c r="Z63" s="50" t="str">
        <f t="shared" si="78"/>
        <v>K.05</v>
      </c>
      <c r="AA63" s="50" t="str">
        <f t="shared" si="78"/>
        <v>K.06</v>
      </c>
      <c r="AB63" s="50" t="str">
        <f t="shared" si="78"/>
        <v>K.07</v>
      </c>
      <c r="AC63" s="50" t="str">
        <f t="shared" si="78"/>
        <v>K.08</v>
      </c>
      <c r="AD63" s="50" t="str">
        <f t="shared" si="78"/>
        <v>K.09</v>
      </c>
      <c r="AE63" s="50" t="str">
        <f t="shared" si="78"/>
        <v>K.10</v>
      </c>
      <c r="AF63" s="50" t="str">
        <f t="shared" si="78"/>
        <v>K.11</v>
      </c>
      <c r="AG63" s="50" t="str">
        <f t="shared" si="78"/>
        <v>K.12</v>
      </c>
      <c r="AH63" s="50" t="str">
        <f t="shared" si="78"/>
        <v>K.13</v>
      </c>
      <c r="AI63" s="50" t="str">
        <f t="shared" si="78"/>
        <v>K.14</v>
      </c>
      <c r="AJ63" s="50" t="str">
        <f t="shared" si="78"/>
        <v>K.15</v>
      </c>
      <c r="AK63" s="50" t="str">
        <f t="shared" si="78"/>
        <v>K.16</v>
      </c>
      <c r="AL63" s="50" t="str">
        <f t="shared" si="78"/>
        <v>K.17</v>
      </c>
      <c r="AM63" s="50" t="str">
        <f t="shared" si="78"/>
        <v>K.18</v>
      </c>
      <c r="AN63" s="50" t="str">
        <f t="shared" si="78"/>
        <v>K.19</v>
      </c>
      <c r="AO63" s="50" t="str">
        <f t="shared" si="78"/>
        <v>K.20</v>
      </c>
      <c r="AP63" s="36" t="s">
        <v>110</v>
      </c>
    </row>
    <row r="64" spans="1:42" x14ac:dyDescent="0.2">
      <c r="B64" s="48">
        <v>1</v>
      </c>
      <c r="C64" s="52" t="str">
        <f t="shared" ref="C64:L66" ca="1" si="79">IF(ISNA(V64),"",V64)</f>
        <v/>
      </c>
      <c r="D64" s="53" t="str">
        <f t="shared" ca="1" si="79"/>
        <v/>
      </c>
      <c r="E64" s="53" t="str">
        <f t="shared" ca="1" si="79"/>
        <v/>
      </c>
      <c r="F64" s="53" t="str">
        <f t="shared" ca="1" si="79"/>
        <v/>
      </c>
      <c r="G64" s="53" t="str">
        <f t="shared" ca="1" si="79"/>
        <v/>
      </c>
      <c r="H64" s="53" t="str">
        <f t="shared" ca="1" si="79"/>
        <v/>
      </c>
      <c r="I64" s="53" t="str">
        <f t="shared" ca="1" si="79"/>
        <v/>
      </c>
      <c r="J64" s="53" t="str">
        <f t="shared" ca="1" si="79"/>
        <v/>
      </c>
      <c r="K64" s="53" t="str">
        <f t="shared" ca="1" si="79"/>
        <v/>
      </c>
      <c r="L64" s="53" t="str">
        <f t="shared" ca="1" si="79"/>
        <v/>
      </c>
      <c r="M64" s="53" t="str">
        <f t="shared" ref="M64:R66" ca="1" si="80">IF(ISNA(AF64),"",AF64)</f>
        <v/>
      </c>
      <c r="N64" s="53" t="str">
        <f t="shared" ca="1" si="80"/>
        <v/>
      </c>
      <c r="O64" s="53" t="str">
        <f t="shared" ca="1" si="80"/>
        <v/>
      </c>
      <c r="P64" s="53" t="str">
        <f t="shared" ca="1" si="80"/>
        <v/>
      </c>
      <c r="Q64" s="53" t="str">
        <f t="shared" ca="1" si="80"/>
        <v/>
      </c>
      <c r="R64" s="53" t="str">
        <f t="shared" ca="1" si="80"/>
        <v/>
      </c>
      <c r="S64" s="68">
        <f ca="1">SUM(C64:R64)</f>
        <v>0</v>
      </c>
      <c r="T64" s="49"/>
      <c r="V64" s="53" t="e">
        <f ca="1">IF(ISNA(VLOOKUP(V63,OFFSET(Pairings!$D$2,($B64-1)*gamesPerRound,0,gamesPerRound,3),3,FALSE)),VLOOKUP(V63,OFFSET(Pairings!$E$2,($B64-1)*gamesPerRound,0,gamesPerRound,3),3,FALSE),VLOOKUP(V63,OFFSET(Pairings!$D$2,($B64-1)*gamesPerRound,0,gamesPerRound,3),3,FALSE))</f>
        <v>#N/A</v>
      </c>
      <c r="W64" s="53" t="e">
        <f ca="1">IF(ISNA(VLOOKUP(W63,OFFSET(Pairings!$D$2,($B64-1)*gamesPerRound,0,gamesPerRound,3),3,FALSE)),VLOOKUP(W63,OFFSET(Pairings!$E$2,($B64-1)*gamesPerRound,0,gamesPerRound,3),3,FALSE),VLOOKUP(W63,OFFSET(Pairings!$D$2,($B64-1)*gamesPerRound,0,gamesPerRound,3),3,FALSE))</f>
        <v>#N/A</v>
      </c>
      <c r="X64" s="53" t="e">
        <f ca="1">IF(ISNA(VLOOKUP(X63,OFFSET(Pairings!$D$2,($B64-1)*gamesPerRound,0,gamesPerRound,3),3,FALSE)),VLOOKUP(X63,OFFSET(Pairings!$E$2,($B64-1)*gamesPerRound,0,gamesPerRound,3),3,FALSE),VLOOKUP(X63,OFFSET(Pairings!$D$2,($B64-1)*gamesPerRound,0,gamesPerRound,3),3,FALSE))</f>
        <v>#N/A</v>
      </c>
      <c r="Y64" s="53" t="e">
        <f ca="1">IF(ISNA(VLOOKUP(Y63,OFFSET(Pairings!$D$2,($B64-1)*gamesPerRound,0,gamesPerRound,3),3,FALSE)),VLOOKUP(Y63,OFFSET(Pairings!$E$2,($B64-1)*gamesPerRound,0,gamesPerRound,3),3,FALSE),VLOOKUP(Y63,OFFSET(Pairings!$D$2,($B64-1)*gamesPerRound,0,gamesPerRound,3),3,FALSE))</f>
        <v>#N/A</v>
      </c>
      <c r="Z64" s="53" t="e">
        <f ca="1">IF(ISNA(VLOOKUP(Z63,OFFSET(Pairings!$D$2,($B64-1)*gamesPerRound,0,gamesPerRound,3),3,FALSE)),VLOOKUP(Z63,OFFSET(Pairings!$E$2,($B64-1)*gamesPerRound,0,gamesPerRound,3),3,FALSE),VLOOKUP(Z63,OFFSET(Pairings!$D$2,($B64-1)*gamesPerRound,0,gamesPerRound,3),3,FALSE))</f>
        <v>#N/A</v>
      </c>
      <c r="AA64" s="53" t="e">
        <f ca="1">IF(ISNA(VLOOKUP(AA63,OFFSET(Pairings!$D$2,($B64-1)*gamesPerRound,0,gamesPerRound,3),3,FALSE)),VLOOKUP(AA63,OFFSET(Pairings!$E$2,($B64-1)*gamesPerRound,0,gamesPerRound,3),3,FALSE),VLOOKUP(AA63,OFFSET(Pairings!$D$2,($B64-1)*gamesPerRound,0,gamesPerRound,3),3,FALSE))</f>
        <v>#N/A</v>
      </c>
      <c r="AB64" s="53" t="e">
        <f ca="1">IF(ISNA(VLOOKUP(AB63,OFFSET(Pairings!$D$2,($B64-1)*gamesPerRound,0,gamesPerRound,3),3,FALSE)),VLOOKUP(AB63,OFFSET(Pairings!$E$2,($B64-1)*gamesPerRound,0,gamesPerRound,3),3,FALSE),VLOOKUP(AB63,OFFSET(Pairings!$D$2,($B64-1)*gamesPerRound,0,gamesPerRound,3),3,FALSE))</f>
        <v>#N/A</v>
      </c>
      <c r="AC64" s="53" t="e">
        <f ca="1">IF(ISNA(VLOOKUP(AC63,OFFSET(Pairings!$D$2,($B64-1)*gamesPerRound,0,gamesPerRound,3),3,FALSE)),VLOOKUP(AC63,OFFSET(Pairings!$E$2,($B64-1)*gamesPerRound,0,gamesPerRound,3),3,FALSE),VLOOKUP(AC63,OFFSET(Pairings!$D$2,($B64-1)*gamesPerRound,0,gamesPerRound,3),3,FALSE))</f>
        <v>#N/A</v>
      </c>
      <c r="AD64" s="53" t="e">
        <f ca="1">IF(ISNA(VLOOKUP(AD63,OFFSET(Pairings!$D$2,($B64-1)*gamesPerRound,0,gamesPerRound,3),3,FALSE)),VLOOKUP(AD63,OFFSET(Pairings!$E$2,($B64-1)*gamesPerRound,0,gamesPerRound,3),3,FALSE),VLOOKUP(AD63,OFFSET(Pairings!$D$2,($B64-1)*gamesPerRound,0,gamesPerRound,3),3,FALSE))</f>
        <v>#N/A</v>
      </c>
      <c r="AE64" s="53" t="e">
        <f ca="1">IF(ISNA(VLOOKUP(AE63,OFFSET(Pairings!$D$2,($B64-1)*gamesPerRound,0,gamesPerRound,3),3,FALSE)),VLOOKUP(AE63,OFFSET(Pairings!$E$2,($B64-1)*gamesPerRound,0,gamesPerRound,3),3,FALSE),VLOOKUP(AE63,OFFSET(Pairings!$D$2,($B64-1)*gamesPerRound,0,gamesPerRound,3),3,FALSE))</f>
        <v>#N/A</v>
      </c>
      <c r="AF64" s="53" t="e">
        <f ca="1">IF(ISNA(VLOOKUP(AF63,OFFSET(Pairings!$D$2,($B64-1)*gamesPerRound,0,gamesPerRound,3),3,FALSE)),VLOOKUP(AF63,OFFSET(Pairings!$E$2,($B64-1)*gamesPerRound,0,gamesPerRound,3),3,FALSE),VLOOKUP(AF63,OFFSET(Pairings!$D$2,($B64-1)*gamesPerRound,0,gamesPerRound,3),3,FALSE))</f>
        <v>#N/A</v>
      </c>
      <c r="AG64" s="54" t="e">
        <f ca="1">IF(ISNA(VLOOKUP(AG63,OFFSET(Pairings!$D$2,($B64-1)*gamesPerRound,0,gamesPerRound,3),3,FALSE)),VLOOKUP(AG63,OFFSET(Pairings!$E$2,($B64-1)*gamesPerRound,0,gamesPerRound,3),3,FALSE),VLOOKUP(AG63,OFFSET(Pairings!$D$2,($B64-1)*gamesPerRound,0,gamesPerRound,3),3,FALSE))</f>
        <v>#N/A</v>
      </c>
      <c r="AH64" s="54" t="e">
        <f ca="1">IF(ISNA(VLOOKUP(AH63,OFFSET(Pairings!$D$2,($B64-1)*gamesPerRound,0,gamesPerRound,3),3,FALSE)),VLOOKUP(AH63,OFFSET(Pairings!$E$2,($B64-1)*gamesPerRound,0,gamesPerRound,3),3,FALSE),VLOOKUP(AH63,OFFSET(Pairings!$D$2,($B64-1)*gamesPerRound,0,gamesPerRound,3),3,FALSE))</f>
        <v>#N/A</v>
      </c>
      <c r="AI64" s="54" t="e">
        <f ca="1">IF(ISNA(VLOOKUP(AI63,OFFSET(Pairings!$D$2,($B64-1)*gamesPerRound,0,gamesPerRound,3),3,FALSE)),VLOOKUP(AI63,OFFSET(Pairings!$E$2,($B64-1)*gamesPerRound,0,gamesPerRound,3),3,FALSE),VLOOKUP(AI63,OFFSET(Pairings!$D$2,($B64-1)*gamesPerRound,0,gamesPerRound,3),3,FALSE))</f>
        <v>#N/A</v>
      </c>
      <c r="AJ64" s="54" t="e">
        <f ca="1">IF(ISNA(VLOOKUP(AJ63,OFFSET(Pairings!$D$2,($B64-1)*gamesPerRound,0,gamesPerRound,3),3,FALSE)),VLOOKUP(AJ63,OFFSET(Pairings!$E$2,($B64-1)*gamesPerRound,0,gamesPerRound,3),3,FALSE),VLOOKUP(AJ63,OFFSET(Pairings!$D$2,($B64-1)*gamesPerRound,0,gamesPerRound,3),3,FALSE))</f>
        <v>#N/A</v>
      </c>
      <c r="AK64" s="54" t="e">
        <f ca="1">IF(ISNA(VLOOKUP(AK63,OFFSET(Pairings!$D$2,($B64-1)*gamesPerRound,0,gamesPerRound,3),3,FALSE)),VLOOKUP(AK63,OFFSET(Pairings!$E$2,($B64-1)*gamesPerRound,0,gamesPerRound,3),3,FALSE),VLOOKUP(AK63,OFFSET(Pairings!$D$2,($B64-1)*gamesPerRound,0,gamesPerRound,3),3,FALSE))</f>
        <v>#N/A</v>
      </c>
      <c r="AL64" s="54" t="e">
        <f ca="1">IF(ISNA(VLOOKUP(AL63,OFFSET(Pairings!$D$2,($B64-1)*gamesPerRound,0,gamesPerRound,3),3,FALSE)),VLOOKUP(AL63,OFFSET(Pairings!$E$2,($B64-1)*gamesPerRound,0,gamesPerRound,3),3,FALSE),VLOOKUP(AL63,OFFSET(Pairings!$D$2,($B64-1)*gamesPerRound,0,gamesPerRound,3),3,FALSE))</f>
        <v>#N/A</v>
      </c>
      <c r="AM64" s="54" t="e">
        <f ca="1">IF(ISNA(VLOOKUP(AM63,OFFSET(Pairings!$D$2,($B64-1)*gamesPerRound,0,gamesPerRound,3),3,FALSE)),VLOOKUP(AM63,OFFSET(Pairings!$E$2,($B64-1)*gamesPerRound,0,gamesPerRound,3),3,FALSE),VLOOKUP(AM63,OFFSET(Pairings!$D$2,($B64-1)*gamesPerRound,0,gamesPerRound,3),3,FALSE))</f>
        <v>#N/A</v>
      </c>
      <c r="AN64" s="54" t="e">
        <f ca="1">IF(ISNA(VLOOKUP(AN63,OFFSET(Pairings!$D$2,($B64-1)*gamesPerRound,0,gamesPerRound,3),3,FALSE)),VLOOKUP(AN63,OFFSET(Pairings!$E$2,($B64-1)*gamesPerRound,0,gamesPerRound,3),3,FALSE),VLOOKUP(AN63,OFFSET(Pairings!$D$2,($B64-1)*gamesPerRound,0,gamesPerRound,3),3,FALSE))</f>
        <v>#N/A</v>
      </c>
      <c r="AO64" s="54" t="e">
        <f ca="1">IF(ISNA(VLOOKUP(AO63,OFFSET(Pairings!$D$2,($B64-1)*gamesPerRound,0,gamesPerRound,3),3,FALSE)),VLOOKUP(AO63,OFFSET(Pairings!$E$2,($B64-1)*gamesPerRound,0,gamesPerRound,3),3,FALSE),VLOOKUP(AO63,OFFSET(Pairings!$D$2,($B64-1)*gamesPerRound,0,gamesPerRound,3),3,FALSE))</f>
        <v>#N/A</v>
      </c>
      <c r="AP64" s="49" t="e">
        <f ca="1">SUM(V64:AO64)</f>
        <v>#N/A</v>
      </c>
    </row>
    <row r="65" spans="1:42" x14ac:dyDescent="0.2">
      <c r="B65" s="48">
        <v>2</v>
      </c>
      <c r="C65" s="55" t="str">
        <f t="shared" ca="1" si="79"/>
        <v/>
      </c>
      <c r="D65" s="33" t="str">
        <f t="shared" ca="1" si="79"/>
        <v/>
      </c>
      <c r="E65" s="33" t="str">
        <f t="shared" ca="1" si="79"/>
        <v/>
      </c>
      <c r="F65" s="33" t="str">
        <f t="shared" ca="1" si="79"/>
        <v/>
      </c>
      <c r="G65" s="33" t="str">
        <f t="shared" ca="1" si="79"/>
        <v/>
      </c>
      <c r="H65" s="33" t="str">
        <f t="shared" ca="1" si="79"/>
        <v/>
      </c>
      <c r="I65" s="33" t="str">
        <f t="shared" ca="1" si="79"/>
        <v/>
      </c>
      <c r="J65" s="33" t="str">
        <f t="shared" ca="1" si="79"/>
        <v/>
      </c>
      <c r="K65" s="33" t="str">
        <f t="shared" ca="1" si="79"/>
        <v/>
      </c>
      <c r="L65" s="33" t="str">
        <f t="shared" ca="1" si="79"/>
        <v/>
      </c>
      <c r="M65" s="33" t="str">
        <f t="shared" ca="1" si="80"/>
        <v/>
      </c>
      <c r="N65" s="33" t="str">
        <f t="shared" ca="1" si="80"/>
        <v/>
      </c>
      <c r="O65" s="33" t="str">
        <f t="shared" ca="1" si="80"/>
        <v/>
      </c>
      <c r="P65" s="33" t="str">
        <f t="shared" ca="1" si="80"/>
        <v/>
      </c>
      <c r="Q65" s="33" t="str">
        <f t="shared" ca="1" si="80"/>
        <v/>
      </c>
      <c r="R65" s="33" t="str">
        <f t="shared" ca="1" si="80"/>
        <v/>
      </c>
      <c r="S65" s="69">
        <f ca="1">SUM(C65:R65)</f>
        <v>0</v>
      </c>
      <c r="T65" s="49"/>
      <c r="V65" s="55" t="e">
        <f ca="1">IF(ISNA(VLOOKUP(V63,OFFSET(Pairings!$D$2,($B65-1)*gamesPerRound,0,gamesPerRound,3),3,FALSE)),VLOOKUP(V63,OFFSET(Pairings!$E$2,($B65-1)*gamesPerRound,0,gamesPerRound,3),3,FALSE),VLOOKUP(V63,OFFSET(Pairings!$D$2,($B65-1)*gamesPerRound,0,gamesPerRound,3),3,FALSE))</f>
        <v>#N/A</v>
      </c>
      <c r="W65" s="33" t="e">
        <f ca="1">IF(ISNA(VLOOKUP(W63,OFFSET(Pairings!$D$2,($B65-1)*gamesPerRound,0,gamesPerRound,3),3,FALSE)),VLOOKUP(W63,OFFSET(Pairings!$E$2,($B65-1)*gamesPerRound,0,gamesPerRound,3),3,FALSE),VLOOKUP(W63,OFFSET(Pairings!$D$2,($B65-1)*gamesPerRound,0,gamesPerRound,3),3,FALSE))</f>
        <v>#N/A</v>
      </c>
      <c r="X65" s="33" t="e">
        <f ca="1">IF(ISNA(VLOOKUP(X63,OFFSET(Pairings!$D$2,($B65-1)*gamesPerRound,0,gamesPerRound,3),3,FALSE)),VLOOKUP(X63,OFFSET(Pairings!$E$2,($B65-1)*gamesPerRound,0,gamesPerRound,3),3,FALSE),VLOOKUP(X63,OFFSET(Pairings!$D$2,($B65-1)*gamesPerRound,0,gamesPerRound,3),3,FALSE))</f>
        <v>#N/A</v>
      </c>
      <c r="Y65" s="33" t="e">
        <f ca="1">IF(ISNA(VLOOKUP(Y63,OFFSET(Pairings!$D$2,($B65-1)*gamesPerRound,0,gamesPerRound,3),3,FALSE)),VLOOKUP(Y63,OFFSET(Pairings!$E$2,($B65-1)*gamesPerRound,0,gamesPerRound,3),3,FALSE),VLOOKUP(Y63,OFFSET(Pairings!$D$2,($B65-1)*gamesPerRound,0,gamesPerRound,3),3,FALSE))</f>
        <v>#N/A</v>
      </c>
      <c r="Z65" s="33" t="e">
        <f ca="1">IF(ISNA(VLOOKUP(Z63,OFFSET(Pairings!$D$2,($B65-1)*gamesPerRound,0,gamesPerRound,3),3,FALSE)),VLOOKUP(Z63,OFFSET(Pairings!$E$2,($B65-1)*gamesPerRound,0,gamesPerRound,3),3,FALSE),VLOOKUP(Z63,OFFSET(Pairings!$D$2,($B65-1)*gamesPerRound,0,gamesPerRound,3),3,FALSE))</f>
        <v>#N/A</v>
      </c>
      <c r="AA65" s="33" t="e">
        <f ca="1">IF(ISNA(VLOOKUP(AA63,OFFSET(Pairings!$D$2,($B65-1)*gamesPerRound,0,gamesPerRound,3),3,FALSE)),VLOOKUP(AA63,OFFSET(Pairings!$E$2,($B65-1)*gamesPerRound,0,gamesPerRound,3),3,FALSE),VLOOKUP(AA63,OFFSET(Pairings!$D$2,($B65-1)*gamesPerRound,0,gamesPerRound,3),3,FALSE))</f>
        <v>#N/A</v>
      </c>
      <c r="AB65" s="33" t="e">
        <f ca="1">IF(ISNA(VLOOKUP(AB63,OFFSET(Pairings!$D$2,($B65-1)*gamesPerRound,0,gamesPerRound,3),3,FALSE)),VLOOKUP(AB63,OFFSET(Pairings!$E$2,($B65-1)*gamesPerRound,0,gamesPerRound,3),3,FALSE),VLOOKUP(AB63,OFFSET(Pairings!$D$2,($B65-1)*gamesPerRound,0,gamesPerRound,3),3,FALSE))</f>
        <v>#N/A</v>
      </c>
      <c r="AC65" s="33" t="e">
        <f ca="1">IF(ISNA(VLOOKUP(AC63,OFFSET(Pairings!$D$2,($B65-1)*gamesPerRound,0,gamesPerRound,3),3,FALSE)),VLOOKUP(AC63,OFFSET(Pairings!$E$2,($B65-1)*gamesPerRound,0,gamesPerRound,3),3,FALSE),VLOOKUP(AC63,OFFSET(Pairings!$D$2,($B65-1)*gamesPerRound,0,gamesPerRound,3),3,FALSE))</f>
        <v>#N/A</v>
      </c>
      <c r="AD65" s="33" t="e">
        <f ca="1">IF(ISNA(VLOOKUP(AD63,OFFSET(Pairings!$D$2,($B65-1)*gamesPerRound,0,gamesPerRound,3),3,FALSE)),VLOOKUP(AD63,OFFSET(Pairings!$E$2,($B65-1)*gamesPerRound,0,gamesPerRound,3),3,FALSE),VLOOKUP(AD63,OFFSET(Pairings!$D$2,($B65-1)*gamesPerRound,0,gamesPerRound,3),3,FALSE))</f>
        <v>#N/A</v>
      </c>
      <c r="AE65" s="33" t="e">
        <f ca="1">IF(ISNA(VLOOKUP(AE63,OFFSET(Pairings!$D$2,($B65-1)*gamesPerRound,0,gamesPerRound,3),3,FALSE)),VLOOKUP(AE63,OFFSET(Pairings!$E$2,($B65-1)*gamesPerRound,0,gamesPerRound,3),3,FALSE),VLOOKUP(AE63,OFFSET(Pairings!$D$2,($B65-1)*gamesPerRound,0,gamesPerRound,3),3,FALSE))</f>
        <v>#N/A</v>
      </c>
      <c r="AF65" s="33" t="e">
        <f ca="1">IF(ISNA(VLOOKUP(AF63,OFFSET(Pairings!$D$2,($B65-1)*gamesPerRound,0,gamesPerRound,3),3,FALSE)),VLOOKUP(AF63,OFFSET(Pairings!$E$2,($B65-1)*gamesPerRound,0,gamesPerRound,3),3,FALSE),VLOOKUP(AF63,OFFSET(Pairings!$D$2,($B65-1)*gamesPerRound,0,gamesPerRound,3),3,FALSE))</f>
        <v>#N/A</v>
      </c>
      <c r="AG65" s="56" t="e">
        <f ca="1">IF(ISNA(VLOOKUP(AG63,OFFSET(Pairings!$D$2,($B65-1)*gamesPerRound,0,gamesPerRound,3),3,FALSE)),VLOOKUP(AG63,OFFSET(Pairings!$E$2,($B65-1)*gamesPerRound,0,gamesPerRound,3),3,FALSE),VLOOKUP(AG63,OFFSET(Pairings!$D$2,($B65-1)*gamesPerRound,0,gamesPerRound,3),3,FALSE))</f>
        <v>#N/A</v>
      </c>
      <c r="AH65" s="56" t="e">
        <f ca="1">IF(ISNA(VLOOKUP(AH63,OFFSET(Pairings!$D$2,($B65-1)*gamesPerRound,0,gamesPerRound,3),3,FALSE)),VLOOKUP(AH63,OFFSET(Pairings!$E$2,($B65-1)*gamesPerRound,0,gamesPerRound,3),3,FALSE),VLOOKUP(AH63,OFFSET(Pairings!$D$2,($B65-1)*gamesPerRound,0,gamesPerRound,3),3,FALSE))</f>
        <v>#N/A</v>
      </c>
      <c r="AI65" s="56" t="e">
        <f ca="1">IF(ISNA(VLOOKUP(AI63,OFFSET(Pairings!$D$2,($B65-1)*gamesPerRound,0,gamesPerRound,3),3,FALSE)),VLOOKUP(AI63,OFFSET(Pairings!$E$2,($B65-1)*gamesPerRound,0,gamesPerRound,3),3,FALSE),VLOOKUP(AI63,OFFSET(Pairings!$D$2,($B65-1)*gamesPerRound,0,gamesPerRound,3),3,FALSE))</f>
        <v>#N/A</v>
      </c>
      <c r="AJ65" s="56" t="e">
        <f ca="1">IF(ISNA(VLOOKUP(AJ63,OFFSET(Pairings!$D$2,($B65-1)*gamesPerRound,0,gamesPerRound,3),3,FALSE)),VLOOKUP(AJ63,OFFSET(Pairings!$E$2,($B65-1)*gamesPerRound,0,gamesPerRound,3),3,FALSE),VLOOKUP(AJ63,OFFSET(Pairings!$D$2,($B65-1)*gamesPerRound,0,gamesPerRound,3),3,FALSE))</f>
        <v>#N/A</v>
      </c>
      <c r="AK65" s="56" t="e">
        <f ca="1">IF(ISNA(VLOOKUP(AK63,OFFSET(Pairings!$D$2,($B65-1)*gamesPerRound,0,gamesPerRound,3),3,FALSE)),VLOOKUP(AK63,OFFSET(Pairings!$E$2,($B65-1)*gamesPerRound,0,gamesPerRound,3),3,FALSE),VLOOKUP(AK63,OFFSET(Pairings!$D$2,($B65-1)*gamesPerRound,0,gamesPerRound,3),3,FALSE))</f>
        <v>#N/A</v>
      </c>
      <c r="AL65" s="56" t="e">
        <f ca="1">IF(ISNA(VLOOKUP(AL63,OFFSET(Pairings!$D$2,($B65-1)*gamesPerRound,0,gamesPerRound,3),3,FALSE)),VLOOKUP(AL63,OFFSET(Pairings!$E$2,($B65-1)*gamesPerRound,0,gamesPerRound,3),3,FALSE),VLOOKUP(AL63,OFFSET(Pairings!$D$2,($B65-1)*gamesPerRound,0,gamesPerRound,3),3,FALSE))</f>
        <v>#N/A</v>
      </c>
      <c r="AM65" s="56" t="e">
        <f ca="1">IF(ISNA(VLOOKUP(AM63,OFFSET(Pairings!$D$2,($B65-1)*gamesPerRound,0,gamesPerRound,3),3,FALSE)),VLOOKUP(AM63,OFFSET(Pairings!$E$2,($B65-1)*gamesPerRound,0,gamesPerRound,3),3,FALSE),VLOOKUP(AM63,OFFSET(Pairings!$D$2,($B65-1)*gamesPerRound,0,gamesPerRound,3),3,FALSE))</f>
        <v>#N/A</v>
      </c>
      <c r="AN65" s="56" t="e">
        <f ca="1">IF(ISNA(VLOOKUP(AN63,OFFSET(Pairings!$D$2,($B65-1)*gamesPerRound,0,gamesPerRound,3),3,FALSE)),VLOOKUP(AN63,OFFSET(Pairings!$E$2,($B65-1)*gamesPerRound,0,gamesPerRound,3),3,FALSE),VLOOKUP(AN63,OFFSET(Pairings!$D$2,($B65-1)*gamesPerRound,0,gamesPerRound,3),3,FALSE))</f>
        <v>#N/A</v>
      </c>
      <c r="AO65" s="56" t="e">
        <f ca="1">IF(ISNA(VLOOKUP(AO63,OFFSET(Pairings!$D$2,($B65-1)*gamesPerRound,0,gamesPerRound,3),3,FALSE)),VLOOKUP(AO63,OFFSET(Pairings!$E$2,($B65-1)*gamesPerRound,0,gamesPerRound,3),3,FALSE),VLOOKUP(AO63,OFFSET(Pairings!$D$2,($B65-1)*gamesPerRound,0,gamesPerRound,3),3,FALSE))</f>
        <v>#N/A</v>
      </c>
      <c r="AP65" s="49" t="e">
        <f ca="1">SUM(V65:AO65)</f>
        <v>#N/A</v>
      </c>
    </row>
    <row r="66" spans="1:42" x14ac:dyDescent="0.2">
      <c r="B66" s="48">
        <v>3</v>
      </c>
      <c r="C66" s="57" t="str">
        <f t="shared" ca="1" si="79"/>
        <v/>
      </c>
      <c r="D66" s="58" t="str">
        <f t="shared" ca="1" si="79"/>
        <v/>
      </c>
      <c r="E66" s="58" t="str">
        <f t="shared" ca="1" si="79"/>
        <v/>
      </c>
      <c r="F66" s="58" t="str">
        <f t="shared" ca="1" si="79"/>
        <v/>
      </c>
      <c r="G66" s="58" t="str">
        <f t="shared" ca="1" si="79"/>
        <v/>
      </c>
      <c r="H66" s="58" t="str">
        <f t="shared" ca="1" si="79"/>
        <v/>
      </c>
      <c r="I66" s="58" t="str">
        <f t="shared" ca="1" si="79"/>
        <v/>
      </c>
      <c r="J66" s="58" t="str">
        <f t="shared" ca="1" si="79"/>
        <v/>
      </c>
      <c r="K66" s="58" t="str">
        <f t="shared" ca="1" si="79"/>
        <v/>
      </c>
      <c r="L66" s="58" t="str">
        <f t="shared" ca="1" si="79"/>
        <v/>
      </c>
      <c r="M66" s="58" t="str">
        <f t="shared" ca="1" si="80"/>
        <v/>
      </c>
      <c r="N66" s="58" t="str">
        <f t="shared" ca="1" si="80"/>
        <v/>
      </c>
      <c r="O66" s="58" t="str">
        <f t="shared" ca="1" si="80"/>
        <v/>
      </c>
      <c r="P66" s="58" t="str">
        <f t="shared" ca="1" si="80"/>
        <v/>
      </c>
      <c r="Q66" s="58" t="str">
        <f t="shared" ca="1" si="80"/>
        <v/>
      </c>
      <c r="R66" s="58" t="str">
        <f t="shared" ca="1" si="80"/>
        <v/>
      </c>
      <c r="S66" s="69">
        <f ca="1">SUM(C66:R66)</f>
        <v>0</v>
      </c>
      <c r="T66" s="49"/>
      <c r="V66" s="57" t="e">
        <f ca="1">IF(ISNA(VLOOKUP(V63,OFFSET(Pairings!$D$2,($B66-1)*gamesPerRound,0,gamesPerRound,3),3,FALSE)),VLOOKUP(V63,OFFSET(Pairings!$E$2,($B66-1)*gamesPerRound,0,gamesPerRound,3),3,FALSE),VLOOKUP(V63,OFFSET(Pairings!$D$2,($B66-1)*gamesPerRound,0,gamesPerRound,3),3,FALSE))</f>
        <v>#N/A</v>
      </c>
      <c r="W66" s="58" t="e">
        <f ca="1">IF(ISNA(VLOOKUP(W63,OFFSET(Pairings!$D$2,($B66-1)*gamesPerRound,0,gamesPerRound,3),3,FALSE)),VLOOKUP(W63,OFFSET(Pairings!$E$2,($B66-1)*gamesPerRound,0,gamesPerRound,3),3,FALSE),VLOOKUP(W63,OFFSET(Pairings!$D$2,($B66-1)*gamesPerRound,0,gamesPerRound,3),3,FALSE))</f>
        <v>#N/A</v>
      </c>
      <c r="X66" s="58" t="e">
        <f ca="1">IF(ISNA(VLOOKUP(X63,OFFSET(Pairings!$D$2,($B66-1)*gamesPerRound,0,gamesPerRound,3),3,FALSE)),VLOOKUP(X63,OFFSET(Pairings!$E$2,($B66-1)*gamesPerRound,0,gamesPerRound,3),3,FALSE),VLOOKUP(X63,OFFSET(Pairings!$D$2,($B66-1)*gamesPerRound,0,gamesPerRound,3),3,FALSE))</f>
        <v>#N/A</v>
      </c>
      <c r="Y66" s="58" t="e">
        <f ca="1">IF(ISNA(VLOOKUP(Y63,OFFSET(Pairings!$D$2,($B66-1)*gamesPerRound,0,gamesPerRound,3),3,FALSE)),VLOOKUP(Y63,OFFSET(Pairings!$E$2,($B66-1)*gamesPerRound,0,gamesPerRound,3),3,FALSE),VLOOKUP(Y63,OFFSET(Pairings!$D$2,($B66-1)*gamesPerRound,0,gamesPerRound,3),3,FALSE))</f>
        <v>#N/A</v>
      </c>
      <c r="Z66" s="58" t="e">
        <f ca="1">IF(ISNA(VLOOKUP(Z63,OFFSET(Pairings!$D$2,($B66-1)*gamesPerRound,0,gamesPerRound,3),3,FALSE)),VLOOKUP(Z63,OFFSET(Pairings!$E$2,($B66-1)*gamesPerRound,0,gamesPerRound,3),3,FALSE),VLOOKUP(Z63,OFFSET(Pairings!$D$2,($B66-1)*gamesPerRound,0,gamesPerRound,3),3,FALSE))</f>
        <v>#N/A</v>
      </c>
      <c r="AA66" s="58" t="e">
        <f ca="1">IF(ISNA(VLOOKUP(AA63,OFFSET(Pairings!$D$2,($B66-1)*gamesPerRound,0,gamesPerRound,3),3,FALSE)),VLOOKUP(AA63,OFFSET(Pairings!$E$2,($B66-1)*gamesPerRound,0,gamesPerRound,3),3,FALSE),VLOOKUP(AA63,OFFSET(Pairings!$D$2,($B66-1)*gamesPerRound,0,gamesPerRound,3),3,FALSE))</f>
        <v>#N/A</v>
      </c>
      <c r="AB66" s="58" t="e">
        <f ca="1">IF(ISNA(VLOOKUP(AB63,OFFSET(Pairings!$D$2,($B66-1)*gamesPerRound,0,gamesPerRound,3),3,FALSE)),VLOOKUP(AB63,OFFSET(Pairings!$E$2,($B66-1)*gamesPerRound,0,gamesPerRound,3),3,FALSE),VLOOKUP(AB63,OFFSET(Pairings!$D$2,($B66-1)*gamesPerRound,0,gamesPerRound,3),3,FALSE))</f>
        <v>#N/A</v>
      </c>
      <c r="AC66" s="58" t="e">
        <f ca="1">IF(ISNA(VLOOKUP(AC63,OFFSET(Pairings!$D$2,($B66-1)*gamesPerRound,0,gamesPerRound,3),3,FALSE)),VLOOKUP(AC63,OFFSET(Pairings!$E$2,($B66-1)*gamesPerRound,0,gamesPerRound,3),3,FALSE),VLOOKUP(AC63,OFFSET(Pairings!$D$2,($B66-1)*gamesPerRound,0,gamesPerRound,3),3,FALSE))</f>
        <v>#N/A</v>
      </c>
      <c r="AD66" s="58" t="e">
        <f ca="1">IF(ISNA(VLOOKUP(AD63,OFFSET(Pairings!$D$2,($B66-1)*gamesPerRound,0,gamesPerRound,3),3,FALSE)),VLOOKUP(AD63,OFFSET(Pairings!$E$2,($B66-1)*gamesPerRound,0,gamesPerRound,3),3,FALSE),VLOOKUP(AD63,OFFSET(Pairings!$D$2,($B66-1)*gamesPerRound,0,gamesPerRound,3),3,FALSE))</f>
        <v>#N/A</v>
      </c>
      <c r="AE66" s="58" t="e">
        <f ca="1">IF(ISNA(VLOOKUP(AE63,OFFSET(Pairings!$D$2,($B66-1)*gamesPerRound,0,gamesPerRound,3),3,FALSE)),VLOOKUP(AE63,OFFSET(Pairings!$E$2,($B66-1)*gamesPerRound,0,gamesPerRound,3),3,FALSE),VLOOKUP(AE63,OFFSET(Pairings!$D$2,($B66-1)*gamesPerRound,0,gamesPerRound,3),3,FALSE))</f>
        <v>#N/A</v>
      </c>
      <c r="AF66" s="58" t="e">
        <f ca="1">IF(ISNA(VLOOKUP(AF63,OFFSET(Pairings!$D$2,($B66-1)*gamesPerRound,0,gamesPerRound,3),3,FALSE)),VLOOKUP(AF63,OFFSET(Pairings!$E$2,($B66-1)*gamesPerRound,0,gamesPerRound,3),3,FALSE),VLOOKUP(AF63,OFFSET(Pairings!$D$2,($B66-1)*gamesPerRound,0,gamesPerRound,3),3,FALSE))</f>
        <v>#N/A</v>
      </c>
      <c r="AG66" s="59" t="e">
        <f ca="1">IF(ISNA(VLOOKUP(AG63,OFFSET(Pairings!$D$2,($B66-1)*gamesPerRound,0,gamesPerRound,3),3,FALSE)),VLOOKUP(AG63,OFFSET(Pairings!$E$2,($B66-1)*gamesPerRound,0,gamesPerRound,3),3,FALSE),VLOOKUP(AG63,OFFSET(Pairings!$D$2,($B66-1)*gamesPerRound,0,gamesPerRound,3),3,FALSE))</f>
        <v>#N/A</v>
      </c>
      <c r="AH66" s="59" t="e">
        <f ca="1">IF(ISNA(VLOOKUP(AH63,OFFSET(Pairings!$D$2,($B66-1)*gamesPerRound,0,gamesPerRound,3),3,FALSE)),VLOOKUP(AH63,OFFSET(Pairings!$E$2,($B66-1)*gamesPerRound,0,gamesPerRound,3),3,FALSE),VLOOKUP(AH63,OFFSET(Pairings!$D$2,($B66-1)*gamesPerRound,0,gamesPerRound,3),3,FALSE))</f>
        <v>#N/A</v>
      </c>
      <c r="AI66" s="59" t="e">
        <f ca="1">IF(ISNA(VLOOKUP(AI63,OFFSET(Pairings!$D$2,($B66-1)*gamesPerRound,0,gamesPerRound,3),3,FALSE)),VLOOKUP(AI63,OFFSET(Pairings!$E$2,($B66-1)*gamesPerRound,0,gamesPerRound,3),3,FALSE),VLOOKUP(AI63,OFFSET(Pairings!$D$2,($B66-1)*gamesPerRound,0,gamesPerRound,3),3,FALSE))</f>
        <v>#N/A</v>
      </c>
      <c r="AJ66" s="59" t="e">
        <f ca="1">IF(ISNA(VLOOKUP(AJ63,OFFSET(Pairings!$D$2,($B66-1)*gamesPerRound,0,gamesPerRound,3),3,FALSE)),VLOOKUP(AJ63,OFFSET(Pairings!$E$2,($B66-1)*gamesPerRound,0,gamesPerRound,3),3,FALSE),VLOOKUP(AJ63,OFFSET(Pairings!$D$2,($B66-1)*gamesPerRound,0,gamesPerRound,3),3,FALSE))</f>
        <v>#N/A</v>
      </c>
      <c r="AK66" s="59" t="e">
        <f ca="1">IF(ISNA(VLOOKUP(AK63,OFFSET(Pairings!$D$2,($B66-1)*gamesPerRound,0,gamesPerRound,3),3,FALSE)),VLOOKUP(AK63,OFFSET(Pairings!$E$2,($B66-1)*gamesPerRound,0,gamesPerRound,3),3,FALSE),VLOOKUP(AK63,OFFSET(Pairings!$D$2,($B66-1)*gamesPerRound,0,gamesPerRound,3),3,FALSE))</f>
        <v>#N/A</v>
      </c>
      <c r="AL66" s="59" t="e">
        <f ca="1">IF(ISNA(VLOOKUP(AL63,OFFSET(Pairings!$D$2,($B66-1)*gamesPerRound,0,gamesPerRound,3),3,FALSE)),VLOOKUP(AL63,OFFSET(Pairings!$E$2,($B66-1)*gamesPerRound,0,gamesPerRound,3),3,FALSE),VLOOKUP(AL63,OFFSET(Pairings!$D$2,($B66-1)*gamesPerRound,0,gamesPerRound,3),3,FALSE))</f>
        <v>#N/A</v>
      </c>
      <c r="AM66" s="59" t="e">
        <f ca="1">IF(ISNA(VLOOKUP(AM63,OFFSET(Pairings!$D$2,($B66-1)*gamesPerRound,0,gamesPerRound,3),3,FALSE)),VLOOKUP(AM63,OFFSET(Pairings!$E$2,($B66-1)*gamesPerRound,0,gamesPerRound,3),3,FALSE),VLOOKUP(AM63,OFFSET(Pairings!$D$2,($B66-1)*gamesPerRound,0,gamesPerRound,3),3,FALSE))</f>
        <v>#N/A</v>
      </c>
      <c r="AN66" s="59" t="e">
        <f ca="1">IF(ISNA(VLOOKUP(AN63,OFFSET(Pairings!$D$2,($B66-1)*gamesPerRound,0,gamesPerRound,3),3,FALSE)),VLOOKUP(AN63,OFFSET(Pairings!$E$2,($B66-1)*gamesPerRound,0,gamesPerRound,3),3,FALSE),VLOOKUP(AN63,OFFSET(Pairings!$D$2,($B66-1)*gamesPerRound,0,gamesPerRound,3),3,FALSE))</f>
        <v>#N/A</v>
      </c>
      <c r="AO66" s="59" t="e">
        <f ca="1">IF(ISNA(VLOOKUP(AO63,OFFSET(Pairings!$D$2,($B66-1)*gamesPerRound,0,gamesPerRound,3),3,FALSE)),VLOOKUP(AO63,OFFSET(Pairings!$E$2,($B66-1)*gamesPerRound,0,gamesPerRound,3),3,FALSE),VLOOKUP(AO63,OFFSET(Pairings!$D$2,($B66-1)*gamesPerRound,0,gamesPerRound,3),3,FALSE))</f>
        <v>#N/A</v>
      </c>
      <c r="AP66" s="49" t="e">
        <f ca="1">SUM(V66:AO66)</f>
        <v>#N/A</v>
      </c>
    </row>
    <row r="67" spans="1:42" ht="15.75" thickBot="1" x14ac:dyDescent="0.25">
      <c r="B67" s="18" t="s">
        <v>110</v>
      </c>
      <c r="C67" s="61">
        <f t="shared" ref="C67:S67" ca="1" si="81">SUM(C64:C66)</f>
        <v>0</v>
      </c>
      <c r="D67" s="51">
        <f t="shared" ca="1" si="81"/>
        <v>0</v>
      </c>
      <c r="E67" s="51">
        <f t="shared" ca="1" si="81"/>
        <v>0</v>
      </c>
      <c r="F67" s="51">
        <f t="shared" ca="1" si="81"/>
        <v>0</v>
      </c>
      <c r="G67" s="51">
        <f t="shared" ca="1" si="81"/>
        <v>0</v>
      </c>
      <c r="H67" s="51">
        <f t="shared" ca="1" si="81"/>
        <v>0</v>
      </c>
      <c r="I67" s="51">
        <f t="shared" ca="1" si="81"/>
        <v>0</v>
      </c>
      <c r="J67" s="51">
        <f t="shared" ca="1" si="81"/>
        <v>0</v>
      </c>
      <c r="K67" s="51">
        <f t="shared" ca="1" si="81"/>
        <v>0</v>
      </c>
      <c r="L67" s="51">
        <f t="shared" ca="1" si="81"/>
        <v>0</v>
      </c>
      <c r="M67" s="51">
        <f t="shared" ca="1" si="81"/>
        <v>0</v>
      </c>
      <c r="N67" s="51">
        <f t="shared" ca="1" si="81"/>
        <v>0</v>
      </c>
      <c r="O67" s="51">
        <f t="shared" ca="1" si="81"/>
        <v>0</v>
      </c>
      <c r="P67" s="51">
        <f t="shared" ca="1" si="81"/>
        <v>0</v>
      </c>
      <c r="Q67" s="51">
        <f t="shared" ca="1" si="81"/>
        <v>0</v>
      </c>
      <c r="R67" s="51">
        <f t="shared" ca="1" si="81"/>
        <v>0</v>
      </c>
      <c r="S67" s="70">
        <f t="shared" ca="1" si="81"/>
        <v>0</v>
      </c>
      <c r="T67" s="65" t="e">
        <f ca="1">VLOOKUP(A63,OFFSET(Teams!$B$1,1,0,teams,4),4,FALSE)</f>
        <v>#N/A</v>
      </c>
      <c r="V67" s="61" t="e">
        <f t="shared" ref="V67:AP67" ca="1" si="82">SUM(V64:V66)</f>
        <v>#N/A</v>
      </c>
      <c r="W67" s="51" t="e">
        <f t="shared" ca="1" si="82"/>
        <v>#N/A</v>
      </c>
      <c r="X67" s="51" t="e">
        <f t="shared" ca="1" si="82"/>
        <v>#N/A</v>
      </c>
      <c r="Y67" s="51" t="e">
        <f t="shared" ca="1" si="82"/>
        <v>#N/A</v>
      </c>
      <c r="Z67" s="51" t="e">
        <f t="shared" ca="1" si="82"/>
        <v>#N/A</v>
      </c>
      <c r="AA67" s="51" t="e">
        <f t="shared" ca="1" si="82"/>
        <v>#N/A</v>
      </c>
      <c r="AB67" s="51" t="e">
        <f t="shared" ca="1" si="82"/>
        <v>#N/A</v>
      </c>
      <c r="AC67" s="51" t="e">
        <f t="shared" ca="1" si="82"/>
        <v>#N/A</v>
      </c>
      <c r="AD67" s="51" t="e">
        <f t="shared" ca="1" si="82"/>
        <v>#N/A</v>
      </c>
      <c r="AE67" s="51" t="e">
        <f t="shared" ca="1" si="82"/>
        <v>#N/A</v>
      </c>
      <c r="AF67" s="51" t="e">
        <f t="shared" ca="1" si="82"/>
        <v>#N/A</v>
      </c>
      <c r="AG67" s="51" t="e">
        <f t="shared" ca="1" si="82"/>
        <v>#N/A</v>
      </c>
      <c r="AH67" s="51" t="e">
        <f t="shared" ca="1" si="82"/>
        <v>#N/A</v>
      </c>
      <c r="AI67" s="51" t="e">
        <f t="shared" ca="1" si="82"/>
        <v>#N/A</v>
      </c>
      <c r="AJ67" s="51" t="e">
        <f t="shared" ca="1" si="82"/>
        <v>#N/A</v>
      </c>
      <c r="AK67" s="51" t="e">
        <f t="shared" ca="1" si="82"/>
        <v>#N/A</v>
      </c>
      <c r="AL67" s="51" t="e">
        <f t="shared" ca="1" si="82"/>
        <v>#N/A</v>
      </c>
      <c r="AM67" s="51" t="e">
        <f t="shared" ca="1" si="82"/>
        <v>#N/A</v>
      </c>
      <c r="AN67" s="51" t="e">
        <f t="shared" ca="1" si="82"/>
        <v>#N/A</v>
      </c>
      <c r="AO67" s="51" t="e">
        <f t="shared" ca="1" si="82"/>
        <v>#N/A</v>
      </c>
      <c r="AP67" s="37" t="e">
        <f t="shared" ca="1" si="82"/>
        <v>#N/A</v>
      </c>
    </row>
    <row r="68" spans="1:42" ht="15.75" thickBot="1" x14ac:dyDescent="0.25">
      <c r="B68" s="18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</row>
    <row r="69" spans="1:42" x14ac:dyDescent="0.2">
      <c r="A69" s="12" t="s">
        <v>172</v>
      </c>
      <c r="B69" s="38">
        <f>VLOOKUP(A69,TeamLookup,2,FALSE)</f>
        <v>0</v>
      </c>
      <c r="C69" s="60" t="str">
        <f>$A69&amp;"."&amp;TEXT(C$1,"00")</f>
        <v>L.01</v>
      </c>
      <c r="D69" s="50" t="str">
        <f t="shared" ref="D69:R69" si="83">$A69&amp;"."&amp;TEXT(D$1,"00")</f>
        <v>L.02</v>
      </c>
      <c r="E69" s="50" t="str">
        <f t="shared" si="83"/>
        <v>L.03</v>
      </c>
      <c r="F69" s="50" t="str">
        <f t="shared" si="83"/>
        <v>L.04</v>
      </c>
      <c r="G69" s="50" t="str">
        <f t="shared" si="83"/>
        <v>L.05</v>
      </c>
      <c r="H69" s="50" t="str">
        <f t="shared" si="83"/>
        <v>L.06</v>
      </c>
      <c r="I69" s="50" t="str">
        <f t="shared" si="83"/>
        <v>L.07</v>
      </c>
      <c r="J69" s="50" t="str">
        <f t="shared" si="83"/>
        <v>L.08</v>
      </c>
      <c r="K69" s="50" t="str">
        <f t="shared" si="83"/>
        <v>L.09</v>
      </c>
      <c r="L69" s="50" t="str">
        <f t="shared" si="83"/>
        <v>L.10</v>
      </c>
      <c r="M69" s="50" t="str">
        <f t="shared" si="83"/>
        <v>L.11</v>
      </c>
      <c r="N69" s="50" t="str">
        <f t="shared" si="83"/>
        <v>L.12</v>
      </c>
      <c r="O69" s="50" t="str">
        <f t="shared" si="83"/>
        <v>L.13</v>
      </c>
      <c r="P69" s="50" t="str">
        <f t="shared" si="83"/>
        <v>L.14</v>
      </c>
      <c r="Q69" s="50" t="str">
        <f t="shared" si="83"/>
        <v>L.15</v>
      </c>
      <c r="R69" s="50" t="str">
        <f t="shared" si="83"/>
        <v>L.16</v>
      </c>
      <c r="S69" s="67" t="s">
        <v>110</v>
      </c>
      <c r="T69" s="66" t="s">
        <v>137</v>
      </c>
      <c r="U69" s="12"/>
      <c r="V69" s="60" t="str">
        <f>$A69&amp;"."&amp;TEXT(V$1,"00")</f>
        <v>L.01</v>
      </c>
      <c r="W69" s="50" t="str">
        <f t="shared" ref="W69:AO69" si="84">$A69&amp;"."&amp;TEXT(W$1,"00")</f>
        <v>L.02</v>
      </c>
      <c r="X69" s="50" t="str">
        <f t="shared" si="84"/>
        <v>L.03</v>
      </c>
      <c r="Y69" s="50" t="str">
        <f t="shared" si="84"/>
        <v>L.04</v>
      </c>
      <c r="Z69" s="50" t="str">
        <f t="shared" si="84"/>
        <v>L.05</v>
      </c>
      <c r="AA69" s="50" t="str">
        <f t="shared" si="84"/>
        <v>L.06</v>
      </c>
      <c r="AB69" s="50" t="str">
        <f t="shared" si="84"/>
        <v>L.07</v>
      </c>
      <c r="AC69" s="50" t="str">
        <f t="shared" si="84"/>
        <v>L.08</v>
      </c>
      <c r="AD69" s="50" t="str">
        <f t="shared" si="84"/>
        <v>L.09</v>
      </c>
      <c r="AE69" s="50" t="str">
        <f t="shared" si="84"/>
        <v>L.10</v>
      </c>
      <c r="AF69" s="50" t="str">
        <f t="shared" si="84"/>
        <v>L.11</v>
      </c>
      <c r="AG69" s="50" t="str">
        <f t="shared" si="84"/>
        <v>L.12</v>
      </c>
      <c r="AH69" s="50" t="str">
        <f t="shared" si="84"/>
        <v>L.13</v>
      </c>
      <c r="AI69" s="50" t="str">
        <f t="shared" si="84"/>
        <v>L.14</v>
      </c>
      <c r="AJ69" s="50" t="str">
        <f t="shared" si="84"/>
        <v>L.15</v>
      </c>
      <c r="AK69" s="50" t="str">
        <f t="shared" si="84"/>
        <v>L.16</v>
      </c>
      <c r="AL69" s="50" t="str">
        <f t="shared" si="84"/>
        <v>L.17</v>
      </c>
      <c r="AM69" s="50" t="str">
        <f t="shared" si="84"/>
        <v>L.18</v>
      </c>
      <c r="AN69" s="50" t="str">
        <f t="shared" si="84"/>
        <v>L.19</v>
      </c>
      <c r="AO69" s="50" t="str">
        <f t="shared" si="84"/>
        <v>L.20</v>
      </c>
      <c r="AP69" s="36" t="s">
        <v>110</v>
      </c>
    </row>
    <row r="70" spans="1:42" x14ac:dyDescent="0.2">
      <c r="B70" s="48">
        <v>1</v>
      </c>
      <c r="C70" s="52" t="str">
        <f t="shared" ref="C70:L72" ca="1" si="85">IF(ISNA(V70),"",V70)</f>
        <v/>
      </c>
      <c r="D70" s="53" t="str">
        <f t="shared" ca="1" si="85"/>
        <v/>
      </c>
      <c r="E70" s="53" t="str">
        <f t="shared" ca="1" si="85"/>
        <v/>
      </c>
      <c r="F70" s="53" t="str">
        <f t="shared" ca="1" si="85"/>
        <v/>
      </c>
      <c r="G70" s="53" t="str">
        <f t="shared" ca="1" si="85"/>
        <v/>
      </c>
      <c r="H70" s="53" t="str">
        <f t="shared" ca="1" si="85"/>
        <v/>
      </c>
      <c r="I70" s="53" t="str">
        <f t="shared" ca="1" si="85"/>
        <v/>
      </c>
      <c r="J70" s="53" t="str">
        <f t="shared" ca="1" si="85"/>
        <v/>
      </c>
      <c r="K70" s="53" t="str">
        <f t="shared" ca="1" si="85"/>
        <v/>
      </c>
      <c r="L70" s="53" t="str">
        <f t="shared" ca="1" si="85"/>
        <v/>
      </c>
      <c r="M70" s="53" t="str">
        <f t="shared" ref="M70:R72" ca="1" si="86">IF(ISNA(AF70),"",AF70)</f>
        <v/>
      </c>
      <c r="N70" s="53" t="str">
        <f t="shared" ca="1" si="86"/>
        <v/>
      </c>
      <c r="O70" s="53" t="str">
        <f t="shared" ca="1" si="86"/>
        <v/>
      </c>
      <c r="P70" s="53" t="str">
        <f t="shared" ca="1" si="86"/>
        <v/>
      </c>
      <c r="Q70" s="53" t="str">
        <f t="shared" ca="1" si="86"/>
        <v/>
      </c>
      <c r="R70" s="53" t="str">
        <f t="shared" ca="1" si="86"/>
        <v/>
      </c>
      <c r="S70" s="68">
        <f ca="1">SUM(C70:R70)</f>
        <v>0</v>
      </c>
      <c r="T70" s="49"/>
      <c r="V70" s="53" t="e">
        <f ca="1">IF(ISNA(VLOOKUP(V69,OFFSET(Pairings!$D$2,($B70-1)*gamesPerRound,0,gamesPerRound,3),3,FALSE)),VLOOKUP(V69,OFFSET(Pairings!$E$2,($B70-1)*gamesPerRound,0,gamesPerRound,3),3,FALSE),VLOOKUP(V69,OFFSET(Pairings!$D$2,($B70-1)*gamesPerRound,0,gamesPerRound,3),3,FALSE))</f>
        <v>#N/A</v>
      </c>
      <c r="W70" s="53" t="e">
        <f ca="1">IF(ISNA(VLOOKUP(W69,OFFSET(Pairings!$D$2,($B70-1)*gamesPerRound,0,gamesPerRound,3),3,FALSE)),VLOOKUP(W69,OFFSET(Pairings!$E$2,($B70-1)*gamesPerRound,0,gamesPerRound,3),3,FALSE),VLOOKUP(W69,OFFSET(Pairings!$D$2,($B70-1)*gamesPerRound,0,gamesPerRound,3),3,FALSE))</f>
        <v>#N/A</v>
      </c>
      <c r="X70" s="53" t="e">
        <f ca="1">IF(ISNA(VLOOKUP(X69,OFFSET(Pairings!$D$2,($B70-1)*gamesPerRound,0,gamesPerRound,3),3,FALSE)),VLOOKUP(X69,OFFSET(Pairings!$E$2,($B70-1)*gamesPerRound,0,gamesPerRound,3),3,FALSE),VLOOKUP(X69,OFFSET(Pairings!$D$2,($B70-1)*gamesPerRound,0,gamesPerRound,3),3,FALSE))</f>
        <v>#N/A</v>
      </c>
      <c r="Y70" s="53" t="e">
        <f ca="1">IF(ISNA(VLOOKUP(Y69,OFFSET(Pairings!$D$2,($B70-1)*gamesPerRound,0,gamesPerRound,3),3,FALSE)),VLOOKUP(Y69,OFFSET(Pairings!$E$2,($B70-1)*gamesPerRound,0,gamesPerRound,3),3,FALSE),VLOOKUP(Y69,OFFSET(Pairings!$D$2,($B70-1)*gamesPerRound,0,gamesPerRound,3),3,FALSE))</f>
        <v>#N/A</v>
      </c>
      <c r="Z70" s="53" t="e">
        <f ca="1">IF(ISNA(VLOOKUP(Z69,OFFSET(Pairings!$D$2,($B70-1)*gamesPerRound,0,gamesPerRound,3),3,FALSE)),VLOOKUP(Z69,OFFSET(Pairings!$E$2,($B70-1)*gamesPerRound,0,gamesPerRound,3),3,FALSE),VLOOKUP(Z69,OFFSET(Pairings!$D$2,($B70-1)*gamesPerRound,0,gamesPerRound,3),3,FALSE))</f>
        <v>#N/A</v>
      </c>
      <c r="AA70" s="53" t="e">
        <f ca="1">IF(ISNA(VLOOKUP(AA69,OFFSET(Pairings!$D$2,($B70-1)*gamesPerRound,0,gamesPerRound,3),3,FALSE)),VLOOKUP(AA69,OFFSET(Pairings!$E$2,($B70-1)*gamesPerRound,0,gamesPerRound,3),3,FALSE),VLOOKUP(AA69,OFFSET(Pairings!$D$2,($B70-1)*gamesPerRound,0,gamesPerRound,3),3,FALSE))</f>
        <v>#N/A</v>
      </c>
      <c r="AB70" s="53" t="e">
        <f ca="1">IF(ISNA(VLOOKUP(AB69,OFFSET(Pairings!$D$2,($B70-1)*gamesPerRound,0,gamesPerRound,3),3,FALSE)),VLOOKUP(AB69,OFFSET(Pairings!$E$2,($B70-1)*gamesPerRound,0,gamesPerRound,3),3,FALSE),VLOOKUP(AB69,OFFSET(Pairings!$D$2,($B70-1)*gamesPerRound,0,gamesPerRound,3),3,FALSE))</f>
        <v>#N/A</v>
      </c>
      <c r="AC70" s="53" t="e">
        <f ca="1">IF(ISNA(VLOOKUP(AC69,OFFSET(Pairings!$D$2,($B70-1)*gamesPerRound,0,gamesPerRound,3),3,FALSE)),VLOOKUP(AC69,OFFSET(Pairings!$E$2,($B70-1)*gamesPerRound,0,gamesPerRound,3),3,FALSE),VLOOKUP(AC69,OFFSET(Pairings!$D$2,($B70-1)*gamesPerRound,0,gamesPerRound,3),3,FALSE))</f>
        <v>#N/A</v>
      </c>
      <c r="AD70" s="53" t="e">
        <f ca="1">IF(ISNA(VLOOKUP(AD69,OFFSET(Pairings!$D$2,($B70-1)*gamesPerRound,0,gamesPerRound,3),3,FALSE)),VLOOKUP(AD69,OFFSET(Pairings!$E$2,($B70-1)*gamesPerRound,0,gamesPerRound,3),3,FALSE),VLOOKUP(AD69,OFFSET(Pairings!$D$2,($B70-1)*gamesPerRound,0,gamesPerRound,3),3,FALSE))</f>
        <v>#N/A</v>
      </c>
      <c r="AE70" s="53" t="e">
        <f ca="1">IF(ISNA(VLOOKUP(AE69,OFFSET(Pairings!$D$2,($B70-1)*gamesPerRound,0,gamesPerRound,3),3,FALSE)),VLOOKUP(AE69,OFFSET(Pairings!$E$2,($B70-1)*gamesPerRound,0,gamesPerRound,3),3,FALSE),VLOOKUP(AE69,OFFSET(Pairings!$D$2,($B70-1)*gamesPerRound,0,gamesPerRound,3),3,FALSE))</f>
        <v>#N/A</v>
      </c>
      <c r="AF70" s="53" t="e">
        <f ca="1">IF(ISNA(VLOOKUP(AF69,OFFSET(Pairings!$D$2,($B70-1)*gamesPerRound,0,gamesPerRound,3),3,FALSE)),VLOOKUP(AF69,OFFSET(Pairings!$E$2,($B70-1)*gamesPerRound,0,gamesPerRound,3),3,FALSE),VLOOKUP(AF69,OFFSET(Pairings!$D$2,($B70-1)*gamesPerRound,0,gamesPerRound,3),3,FALSE))</f>
        <v>#N/A</v>
      </c>
      <c r="AG70" s="54" t="e">
        <f ca="1">IF(ISNA(VLOOKUP(AG69,OFFSET(Pairings!$D$2,($B70-1)*gamesPerRound,0,gamesPerRound,3),3,FALSE)),VLOOKUP(AG69,OFFSET(Pairings!$E$2,($B70-1)*gamesPerRound,0,gamesPerRound,3),3,FALSE),VLOOKUP(AG69,OFFSET(Pairings!$D$2,($B70-1)*gamesPerRound,0,gamesPerRound,3),3,FALSE))</f>
        <v>#N/A</v>
      </c>
      <c r="AH70" s="54" t="e">
        <f ca="1">IF(ISNA(VLOOKUP(AH69,OFFSET(Pairings!$D$2,($B70-1)*gamesPerRound,0,gamesPerRound,3),3,FALSE)),VLOOKUP(AH69,OFFSET(Pairings!$E$2,($B70-1)*gamesPerRound,0,gamesPerRound,3),3,FALSE),VLOOKUP(AH69,OFFSET(Pairings!$D$2,($B70-1)*gamesPerRound,0,gamesPerRound,3),3,FALSE))</f>
        <v>#N/A</v>
      </c>
      <c r="AI70" s="54" t="e">
        <f ca="1">IF(ISNA(VLOOKUP(AI69,OFFSET(Pairings!$D$2,($B70-1)*gamesPerRound,0,gamesPerRound,3),3,FALSE)),VLOOKUP(AI69,OFFSET(Pairings!$E$2,($B70-1)*gamesPerRound,0,gamesPerRound,3),3,FALSE),VLOOKUP(AI69,OFFSET(Pairings!$D$2,($B70-1)*gamesPerRound,0,gamesPerRound,3),3,FALSE))</f>
        <v>#N/A</v>
      </c>
      <c r="AJ70" s="54" t="e">
        <f ca="1">IF(ISNA(VLOOKUP(AJ69,OFFSET(Pairings!$D$2,($B70-1)*gamesPerRound,0,gamesPerRound,3),3,FALSE)),VLOOKUP(AJ69,OFFSET(Pairings!$E$2,($B70-1)*gamesPerRound,0,gamesPerRound,3),3,FALSE),VLOOKUP(AJ69,OFFSET(Pairings!$D$2,($B70-1)*gamesPerRound,0,gamesPerRound,3),3,FALSE))</f>
        <v>#N/A</v>
      </c>
      <c r="AK70" s="54" t="e">
        <f ca="1">IF(ISNA(VLOOKUP(AK69,OFFSET(Pairings!$D$2,($B70-1)*gamesPerRound,0,gamesPerRound,3),3,FALSE)),VLOOKUP(AK69,OFFSET(Pairings!$E$2,($B70-1)*gamesPerRound,0,gamesPerRound,3),3,FALSE),VLOOKUP(AK69,OFFSET(Pairings!$D$2,($B70-1)*gamesPerRound,0,gamesPerRound,3),3,FALSE))</f>
        <v>#N/A</v>
      </c>
      <c r="AL70" s="54" t="e">
        <f ca="1">IF(ISNA(VLOOKUP(AL69,OFFSET(Pairings!$D$2,($B70-1)*gamesPerRound,0,gamesPerRound,3),3,FALSE)),VLOOKUP(AL69,OFFSET(Pairings!$E$2,($B70-1)*gamesPerRound,0,gamesPerRound,3),3,FALSE),VLOOKUP(AL69,OFFSET(Pairings!$D$2,($B70-1)*gamesPerRound,0,gamesPerRound,3),3,FALSE))</f>
        <v>#N/A</v>
      </c>
      <c r="AM70" s="54" t="e">
        <f ca="1">IF(ISNA(VLOOKUP(AM69,OFFSET(Pairings!$D$2,($B70-1)*gamesPerRound,0,gamesPerRound,3),3,FALSE)),VLOOKUP(AM69,OFFSET(Pairings!$E$2,($B70-1)*gamesPerRound,0,gamesPerRound,3),3,FALSE),VLOOKUP(AM69,OFFSET(Pairings!$D$2,($B70-1)*gamesPerRound,0,gamesPerRound,3),3,FALSE))</f>
        <v>#N/A</v>
      </c>
      <c r="AN70" s="54" t="e">
        <f ca="1">IF(ISNA(VLOOKUP(AN69,OFFSET(Pairings!$D$2,($B70-1)*gamesPerRound,0,gamesPerRound,3),3,FALSE)),VLOOKUP(AN69,OFFSET(Pairings!$E$2,($B70-1)*gamesPerRound,0,gamesPerRound,3),3,FALSE),VLOOKUP(AN69,OFFSET(Pairings!$D$2,($B70-1)*gamesPerRound,0,gamesPerRound,3),3,FALSE))</f>
        <v>#N/A</v>
      </c>
      <c r="AO70" s="54" t="e">
        <f ca="1">IF(ISNA(VLOOKUP(AO69,OFFSET(Pairings!$D$2,($B70-1)*gamesPerRound,0,gamesPerRound,3),3,FALSE)),VLOOKUP(AO69,OFFSET(Pairings!$E$2,($B70-1)*gamesPerRound,0,gamesPerRound,3),3,FALSE),VLOOKUP(AO69,OFFSET(Pairings!$D$2,($B70-1)*gamesPerRound,0,gamesPerRound,3),3,FALSE))</f>
        <v>#N/A</v>
      </c>
      <c r="AP70" s="49" t="e">
        <f ca="1">SUM(V70:AO70)</f>
        <v>#N/A</v>
      </c>
    </row>
    <row r="71" spans="1:42" x14ac:dyDescent="0.2">
      <c r="B71" s="48">
        <v>2</v>
      </c>
      <c r="C71" s="55" t="str">
        <f t="shared" ca="1" si="85"/>
        <v/>
      </c>
      <c r="D71" s="33" t="str">
        <f t="shared" ca="1" si="85"/>
        <v/>
      </c>
      <c r="E71" s="33" t="str">
        <f t="shared" ca="1" si="85"/>
        <v/>
      </c>
      <c r="F71" s="33" t="str">
        <f t="shared" ca="1" si="85"/>
        <v/>
      </c>
      <c r="G71" s="33" t="str">
        <f t="shared" ca="1" si="85"/>
        <v/>
      </c>
      <c r="H71" s="33" t="str">
        <f t="shared" ca="1" si="85"/>
        <v/>
      </c>
      <c r="I71" s="33" t="str">
        <f t="shared" ca="1" si="85"/>
        <v/>
      </c>
      <c r="J71" s="33" t="str">
        <f t="shared" ca="1" si="85"/>
        <v/>
      </c>
      <c r="K71" s="33" t="str">
        <f t="shared" ca="1" si="85"/>
        <v/>
      </c>
      <c r="L71" s="33" t="str">
        <f t="shared" ca="1" si="85"/>
        <v/>
      </c>
      <c r="M71" s="33" t="str">
        <f t="shared" ca="1" si="86"/>
        <v/>
      </c>
      <c r="N71" s="33" t="str">
        <f t="shared" ca="1" si="86"/>
        <v/>
      </c>
      <c r="O71" s="33" t="str">
        <f t="shared" ca="1" si="86"/>
        <v/>
      </c>
      <c r="P71" s="33" t="str">
        <f t="shared" ca="1" si="86"/>
        <v/>
      </c>
      <c r="Q71" s="33" t="str">
        <f t="shared" ca="1" si="86"/>
        <v/>
      </c>
      <c r="R71" s="33" t="str">
        <f t="shared" ca="1" si="86"/>
        <v/>
      </c>
      <c r="S71" s="69">
        <f ca="1">SUM(C71:R71)</f>
        <v>0</v>
      </c>
      <c r="T71" s="49"/>
      <c r="V71" s="55" t="e">
        <f ca="1">IF(ISNA(VLOOKUP(V69,OFFSET(Pairings!$D$2,($B71-1)*gamesPerRound,0,gamesPerRound,3),3,FALSE)),VLOOKUP(V69,OFFSET(Pairings!$E$2,($B71-1)*gamesPerRound,0,gamesPerRound,3),3,FALSE),VLOOKUP(V69,OFFSET(Pairings!$D$2,($B71-1)*gamesPerRound,0,gamesPerRound,3),3,FALSE))</f>
        <v>#N/A</v>
      </c>
      <c r="W71" s="33" t="e">
        <f ca="1">IF(ISNA(VLOOKUP(W69,OFFSET(Pairings!$D$2,($B71-1)*gamesPerRound,0,gamesPerRound,3),3,FALSE)),VLOOKUP(W69,OFFSET(Pairings!$E$2,($B71-1)*gamesPerRound,0,gamesPerRound,3),3,FALSE),VLOOKUP(W69,OFFSET(Pairings!$D$2,($B71-1)*gamesPerRound,0,gamesPerRound,3),3,FALSE))</f>
        <v>#N/A</v>
      </c>
      <c r="X71" s="33" t="e">
        <f ca="1">IF(ISNA(VLOOKUP(X69,OFFSET(Pairings!$D$2,($B71-1)*gamesPerRound,0,gamesPerRound,3),3,FALSE)),VLOOKUP(X69,OFFSET(Pairings!$E$2,($B71-1)*gamesPerRound,0,gamesPerRound,3),3,FALSE),VLOOKUP(X69,OFFSET(Pairings!$D$2,($B71-1)*gamesPerRound,0,gamesPerRound,3),3,FALSE))</f>
        <v>#N/A</v>
      </c>
      <c r="Y71" s="33" t="e">
        <f ca="1">IF(ISNA(VLOOKUP(Y69,OFFSET(Pairings!$D$2,($B71-1)*gamesPerRound,0,gamesPerRound,3),3,FALSE)),VLOOKUP(Y69,OFFSET(Pairings!$E$2,($B71-1)*gamesPerRound,0,gamesPerRound,3),3,FALSE),VLOOKUP(Y69,OFFSET(Pairings!$D$2,($B71-1)*gamesPerRound,0,gamesPerRound,3),3,FALSE))</f>
        <v>#N/A</v>
      </c>
      <c r="Z71" s="33" t="e">
        <f ca="1">IF(ISNA(VLOOKUP(Z69,OFFSET(Pairings!$D$2,($B71-1)*gamesPerRound,0,gamesPerRound,3),3,FALSE)),VLOOKUP(Z69,OFFSET(Pairings!$E$2,($B71-1)*gamesPerRound,0,gamesPerRound,3),3,FALSE),VLOOKUP(Z69,OFFSET(Pairings!$D$2,($B71-1)*gamesPerRound,0,gamesPerRound,3),3,FALSE))</f>
        <v>#N/A</v>
      </c>
      <c r="AA71" s="33" t="e">
        <f ca="1">IF(ISNA(VLOOKUP(AA69,OFFSET(Pairings!$D$2,($B71-1)*gamesPerRound,0,gamesPerRound,3),3,FALSE)),VLOOKUP(AA69,OFFSET(Pairings!$E$2,($B71-1)*gamesPerRound,0,gamesPerRound,3),3,FALSE),VLOOKUP(AA69,OFFSET(Pairings!$D$2,($B71-1)*gamesPerRound,0,gamesPerRound,3),3,FALSE))</f>
        <v>#N/A</v>
      </c>
      <c r="AB71" s="33" t="e">
        <f ca="1">IF(ISNA(VLOOKUP(AB69,OFFSET(Pairings!$D$2,($B71-1)*gamesPerRound,0,gamesPerRound,3),3,FALSE)),VLOOKUP(AB69,OFFSET(Pairings!$E$2,($B71-1)*gamesPerRound,0,gamesPerRound,3),3,FALSE),VLOOKUP(AB69,OFFSET(Pairings!$D$2,($B71-1)*gamesPerRound,0,gamesPerRound,3),3,FALSE))</f>
        <v>#N/A</v>
      </c>
      <c r="AC71" s="33" t="e">
        <f ca="1">IF(ISNA(VLOOKUP(AC69,OFFSET(Pairings!$D$2,($B71-1)*gamesPerRound,0,gamesPerRound,3),3,FALSE)),VLOOKUP(AC69,OFFSET(Pairings!$E$2,($B71-1)*gamesPerRound,0,gamesPerRound,3),3,FALSE),VLOOKUP(AC69,OFFSET(Pairings!$D$2,($B71-1)*gamesPerRound,0,gamesPerRound,3),3,FALSE))</f>
        <v>#N/A</v>
      </c>
      <c r="AD71" s="33" t="e">
        <f ca="1">IF(ISNA(VLOOKUP(AD69,OFFSET(Pairings!$D$2,($B71-1)*gamesPerRound,0,gamesPerRound,3),3,FALSE)),VLOOKUP(AD69,OFFSET(Pairings!$E$2,($B71-1)*gamesPerRound,0,gamesPerRound,3),3,FALSE),VLOOKUP(AD69,OFFSET(Pairings!$D$2,($B71-1)*gamesPerRound,0,gamesPerRound,3),3,FALSE))</f>
        <v>#N/A</v>
      </c>
      <c r="AE71" s="33" t="e">
        <f ca="1">IF(ISNA(VLOOKUP(AE69,OFFSET(Pairings!$D$2,($B71-1)*gamesPerRound,0,gamesPerRound,3),3,FALSE)),VLOOKUP(AE69,OFFSET(Pairings!$E$2,($B71-1)*gamesPerRound,0,gamesPerRound,3),3,FALSE),VLOOKUP(AE69,OFFSET(Pairings!$D$2,($B71-1)*gamesPerRound,0,gamesPerRound,3),3,FALSE))</f>
        <v>#N/A</v>
      </c>
      <c r="AF71" s="33" t="e">
        <f ca="1">IF(ISNA(VLOOKUP(AF69,OFFSET(Pairings!$D$2,($B71-1)*gamesPerRound,0,gamesPerRound,3),3,FALSE)),VLOOKUP(AF69,OFFSET(Pairings!$E$2,($B71-1)*gamesPerRound,0,gamesPerRound,3),3,FALSE),VLOOKUP(AF69,OFFSET(Pairings!$D$2,($B71-1)*gamesPerRound,0,gamesPerRound,3),3,FALSE))</f>
        <v>#N/A</v>
      </c>
      <c r="AG71" s="56" t="e">
        <f ca="1">IF(ISNA(VLOOKUP(AG69,OFFSET(Pairings!$D$2,($B71-1)*gamesPerRound,0,gamesPerRound,3),3,FALSE)),VLOOKUP(AG69,OFFSET(Pairings!$E$2,($B71-1)*gamesPerRound,0,gamesPerRound,3),3,FALSE),VLOOKUP(AG69,OFFSET(Pairings!$D$2,($B71-1)*gamesPerRound,0,gamesPerRound,3),3,FALSE))</f>
        <v>#N/A</v>
      </c>
      <c r="AH71" s="56" t="e">
        <f ca="1">IF(ISNA(VLOOKUP(AH69,OFFSET(Pairings!$D$2,($B71-1)*gamesPerRound,0,gamesPerRound,3),3,FALSE)),VLOOKUP(AH69,OFFSET(Pairings!$E$2,($B71-1)*gamesPerRound,0,gamesPerRound,3),3,FALSE),VLOOKUP(AH69,OFFSET(Pairings!$D$2,($B71-1)*gamesPerRound,0,gamesPerRound,3),3,FALSE))</f>
        <v>#N/A</v>
      </c>
      <c r="AI71" s="56" t="e">
        <f ca="1">IF(ISNA(VLOOKUP(AI69,OFFSET(Pairings!$D$2,($B71-1)*gamesPerRound,0,gamesPerRound,3),3,FALSE)),VLOOKUP(AI69,OFFSET(Pairings!$E$2,($B71-1)*gamesPerRound,0,gamesPerRound,3),3,FALSE),VLOOKUP(AI69,OFFSET(Pairings!$D$2,($B71-1)*gamesPerRound,0,gamesPerRound,3),3,FALSE))</f>
        <v>#N/A</v>
      </c>
      <c r="AJ71" s="56" t="e">
        <f ca="1">IF(ISNA(VLOOKUP(AJ69,OFFSET(Pairings!$D$2,($B71-1)*gamesPerRound,0,gamesPerRound,3),3,FALSE)),VLOOKUP(AJ69,OFFSET(Pairings!$E$2,($B71-1)*gamesPerRound,0,gamesPerRound,3),3,FALSE),VLOOKUP(AJ69,OFFSET(Pairings!$D$2,($B71-1)*gamesPerRound,0,gamesPerRound,3),3,FALSE))</f>
        <v>#N/A</v>
      </c>
      <c r="AK71" s="56" t="e">
        <f ca="1">IF(ISNA(VLOOKUP(AK69,OFFSET(Pairings!$D$2,($B71-1)*gamesPerRound,0,gamesPerRound,3),3,FALSE)),VLOOKUP(AK69,OFFSET(Pairings!$E$2,($B71-1)*gamesPerRound,0,gamesPerRound,3),3,FALSE),VLOOKUP(AK69,OFFSET(Pairings!$D$2,($B71-1)*gamesPerRound,0,gamesPerRound,3),3,FALSE))</f>
        <v>#N/A</v>
      </c>
      <c r="AL71" s="56" t="e">
        <f ca="1">IF(ISNA(VLOOKUP(AL69,OFFSET(Pairings!$D$2,($B71-1)*gamesPerRound,0,gamesPerRound,3),3,FALSE)),VLOOKUP(AL69,OFFSET(Pairings!$E$2,($B71-1)*gamesPerRound,0,gamesPerRound,3),3,FALSE),VLOOKUP(AL69,OFFSET(Pairings!$D$2,($B71-1)*gamesPerRound,0,gamesPerRound,3),3,FALSE))</f>
        <v>#N/A</v>
      </c>
      <c r="AM71" s="56" t="e">
        <f ca="1">IF(ISNA(VLOOKUP(AM69,OFFSET(Pairings!$D$2,($B71-1)*gamesPerRound,0,gamesPerRound,3),3,FALSE)),VLOOKUP(AM69,OFFSET(Pairings!$E$2,($B71-1)*gamesPerRound,0,gamesPerRound,3),3,FALSE),VLOOKUP(AM69,OFFSET(Pairings!$D$2,($B71-1)*gamesPerRound,0,gamesPerRound,3),3,FALSE))</f>
        <v>#N/A</v>
      </c>
      <c r="AN71" s="56" t="e">
        <f ca="1">IF(ISNA(VLOOKUP(AN69,OFFSET(Pairings!$D$2,($B71-1)*gamesPerRound,0,gamesPerRound,3),3,FALSE)),VLOOKUP(AN69,OFFSET(Pairings!$E$2,($B71-1)*gamesPerRound,0,gamesPerRound,3),3,FALSE),VLOOKUP(AN69,OFFSET(Pairings!$D$2,($B71-1)*gamesPerRound,0,gamesPerRound,3),3,FALSE))</f>
        <v>#N/A</v>
      </c>
      <c r="AO71" s="56" t="e">
        <f ca="1">IF(ISNA(VLOOKUP(AO69,OFFSET(Pairings!$D$2,($B71-1)*gamesPerRound,0,gamesPerRound,3),3,FALSE)),VLOOKUP(AO69,OFFSET(Pairings!$E$2,($B71-1)*gamesPerRound,0,gamesPerRound,3),3,FALSE),VLOOKUP(AO69,OFFSET(Pairings!$D$2,($B71-1)*gamesPerRound,0,gamesPerRound,3),3,FALSE))</f>
        <v>#N/A</v>
      </c>
      <c r="AP71" s="49" t="e">
        <f ca="1">SUM(V71:AO71)</f>
        <v>#N/A</v>
      </c>
    </row>
    <row r="72" spans="1:42" x14ac:dyDescent="0.2">
      <c r="B72" s="48">
        <v>3</v>
      </c>
      <c r="C72" s="57" t="str">
        <f t="shared" ca="1" si="85"/>
        <v/>
      </c>
      <c r="D72" s="58" t="str">
        <f t="shared" ca="1" si="85"/>
        <v/>
      </c>
      <c r="E72" s="58" t="str">
        <f t="shared" ca="1" si="85"/>
        <v/>
      </c>
      <c r="F72" s="58" t="str">
        <f t="shared" ca="1" si="85"/>
        <v/>
      </c>
      <c r="G72" s="58" t="str">
        <f t="shared" ca="1" si="85"/>
        <v/>
      </c>
      <c r="H72" s="58" t="str">
        <f t="shared" ca="1" si="85"/>
        <v/>
      </c>
      <c r="I72" s="58" t="str">
        <f t="shared" ca="1" si="85"/>
        <v/>
      </c>
      <c r="J72" s="58" t="str">
        <f t="shared" ca="1" si="85"/>
        <v/>
      </c>
      <c r="K72" s="58" t="str">
        <f t="shared" ca="1" si="85"/>
        <v/>
      </c>
      <c r="L72" s="58" t="str">
        <f t="shared" ca="1" si="85"/>
        <v/>
      </c>
      <c r="M72" s="58" t="str">
        <f t="shared" ca="1" si="86"/>
        <v/>
      </c>
      <c r="N72" s="58" t="str">
        <f t="shared" ca="1" si="86"/>
        <v/>
      </c>
      <c r="O72" s="58" t="str">
        <f t="shared" ca="1" si="86"/>
        <v/>
      </c>
      <c r="P72" s="58" t="str">
        <f t="shared" ca="1" si="86"/>
        <v/>
      </c>
      <c r="Q72" s="58" t="str">
        <f t="shared" ca="1" si="86"/>
        <v/>
      </c>
      <c r="R72" s="58" t="str">
        <f t="shared" ca="1" si="86"/>
        <v/>
      </c>
      <c r="S72" s="69">
        <f ca="1">SUM(C72:R72)</f>
        <v>0</v>
      </c>
      <c r="T72" s="49"/>
      <c r="V72" s="57" t="e">
        <f ca="1">IF(ISNA(VLOOKUP(V69,OFFSET(Pairings!$D$2,($B72-1)*gamesPerRound,0,gamesPerRound,3),3,FALSE)),VLOOKUP(V69,OFFSET(Pairings!$E$2,($B72-1)*gamesPerRound,0,gamesPerRound,3),3,FALSE),VLOOKUP(V69,OFFSET(Pairings!$D$2,($B72-1)*gamesPerRound,0,gamesPerRound,3),3,FALSE))</f>
        <v>#N/A</v>
      </c>
      <c r="W72" s="58" t="e">
        <f ca="1">IF(ISNA(VLOOKUP(W69,OFFSET(Pairings!$D$2,($B72-1)*gamesPerRound,0,gamesPerRound,3),3,FALSE)),VLOOKUP(W69,OFFSET(Pairings!$E$2,($B72-1)*gamesPerRound,0,gamesPerRound,3),3,FALSE),VLOOKUP(W69,OFFSET(Pairings!$D$2,($B72-1)*gamesPerRound,0,gamesPerRound,3),3,FALSE))</f>
        <v>#N/A</v>
      </c>
      <c r="X72" s="58" t="e">
        <f ca="1">IF(ISNA(VLOOKUP(X69,OFFSET(Pairings!$D$2,($B72-1)*gamesPerRound,0,gamesPerRound,3),3,FALSE)),VLOOKUP(X69,OFFSET(Pairings!$E$2,($B72-1)*gamesPerRound,0,gamesPerRound,3),3,FALSE),VLOOKUP(X69,OFFSET(Pairings!$D$2,($B72-1)*gamesPerRound,0,gamesPerRound,3),3,FALSE))</f>
        <v>#N/A</v>
      </c>
      <c r="Y72" s="58" t="e">
        <f ca="1">IF(ISNA(VLOOKUP(Y69,OFFSET(Pairings!$D$2,($B72-1)*gamesPerRound,0,gamesPerRound,3),3,FALSE)),VLOOKUP(Y69,OFFSET(Pairings!$E$2,($B72-1)*gamesPerRound,0,gamesPerRound,3),3,FALSE),VLOOKUP(Y69,OFFSET(Pairings!$D$2,($B72-1)*gamesPerRound,0,gamesPerRound,3),3,FALSE))</f>
        <v>#N/A</v>
      </c>
      <c r="Z72" s="58" t="e">
        <f ca="1">IF(ISNA(VLOOKUP(Z69,OFFSET(Pairings!$D$2,($B72-1)*gamesPerRound,0,gamesPerRound,3),3,FALSE)),VLOOKUP(Z69,OFFSET(Pairings!$E$2,($B72-1)*gamesPerRound,0,gamesPerRound,3),3,FALSE),VLOOKUP(Z69,OFFSET(Pairings!$D$2,($B72-1)*gamesPerRound,0,gamesPerRound,3),3,FALSE))</f>
        <v>#N/A</v>
      </c>
      <c r="AA72" s="58" t="e">
        <f ca="1">IF(ISNA(VLOOKUP(AA69,OFFSET(Pairings!$D$2,($B72-1)*gamesPerRound,0,gamesPerRound,3),3,FALSE)),VLOOKUP(AA69,OFFSET(Pairings!$E$2,($B72-1)*gamesPerRound,0,gamesPerRound,3),3,FALSE),VLOOKUP(AA69,OFFSET(Pairings!$D$2,($B72-1)*gamesPerRound,0,gamesPerRound,3),3,FALSE))</f>
        <v>#N/A</v>
      </c>
      <c r="AB72" s="58" t="e">
        <f ca="1">IF(ISNA(VLOOKUP(AB69,OFFSET(Pairings!$D$2,($B72-1)*gamesPerRound,0,gamesPerRound,3),3,FALSE)),VLOOKUP(AB69,OFFSET(Pairings!$E$2,($B72-1)*gamesPerRound,0,gamesPerRound,3),3,FALSE),VLOOKUP(AB69,OFFSET(Pairings!$D$2,($B72-1)*gamesPerRound,0,gamesPerRound,3),3,FALSE))</f>
        <v>#N/A</v>
      </c>
      <c r="AC72" s="58" t="e">
        <f ca="1">IF(ISNA(VLOOKUP(AC69,OFFSET(Pairings!$D$2,($B72-1)*gamesPerRound,0,gamesPerRound,3),3,FALSE)),VLOOKUP(AC69,OFFSET(Pairings!$E$2,($B72-1)*gamesPerRound,0,gamesPerRound,3),3,FALSE),VLOOKUP(AC69,OFFSET(Pairings!$D$2,($B72-1)*gamesPerRound,0,gamesPerRound,3),3,FALSE))</f>
        <v>#N/A</v>
      </c>
      <c r="AD72" s="58" t="e">
        <f ca="1">IF(ISNA(VLOOKUP(AD69,OFFSET(Pairings!$D$2,($B72-1)*gamesPerRound,0,gamesPerRound,3),3,FALSE)),VLOOKUP(AD69,OFFSET(Pairings!$E$2,($B72-1)*gamesPerRound,0,gamesPerRound,3),3,FALSE),VLOOKUP(AD69,OFFSET(Pairings!$D$2,($B72-1)*gamesPerRound,0,gamesPerRound,3),3,FALSE))</f>
        <v>#N/A</v>
      </c>
      <c r="AE72" s="58" t="e">
        <f ca="1">IF(ISNA(VLOOKUP(AE69,OFFSET(Pairings!$D$2,($B72-1)*gamesPerRound,0,gamesPerRound,3),3,FALSE)),VLOOKUP(AE69,OFFSET(Pairings!$E$2,($B72-1)*gamesPerRound,0,gamesPerRound,3),3,FALSE),VLOOKUP(AE69,OFFSET(Pairings!$D$2,($B72-1)*gamesPerRound,0,gamesPerRound,3),3,FALSE))</f>
        <v>#N/A</v>
      </c>
      <c r="AF72" s="58" t="e">
        <f ca="1">IF(ISNA(VLOOKUP(AF69,OFFSET(Pairings!$D$2,($B72-1)*gamesPerRound,0,gamesPerRound,3),3,FALSE)),VLOOKUP(AF69,OFFSET(Pairings!$E$2,($B72-1)*gamesPerRound,0,gamesPerRound,3),3,FALSE),VLOOKUP(AF69,OFFSET(Pairings!$D$2,($B72-1)*gamesPerRound,0,gamesPerRound,3),3,FALSE))</f>
        <v>#N/A</v>
      </c>
      <c r="AG72" s="59" t="e">
        <f ca="1">IF(ISNA(VLOOKUP(AG69,OFFSET(Pairings!$D$2,($B72-1)*gamesPerRound,0,gamesPerRound,3),3,FALSE)),VLOOKUP(AG69,OFFSET(Pairings!$E$2,($B72-1)*gamesPerRound,0,gamesPerRound,3),3,FALSE),VLOOKUP(AG69,OFFSET(Pairings!$D$2,($B72-1)*gamesPerRound,0,gamesPerRound,3),3,FALSE))</f>
        <v>#N/A</v>
      </c>
      <c r="AH72" s="59" t="e">
        <f ca="1">IF(ISNA(VLOOKUP(AH69,OFFSET(Pairings!$D$2,($B72-1)*gamesPerRound,0,gamesPerRound,3),3,FALSE)),VLOOKUP(AH69,OFFSET(Pairings!$E$2,($B72-1)*gamesPerRound,0,gamesPerRound,3),3,FALSE),VLOOKUP(AH69,OFFSET(Pairings!$D$2,($B72-1)*gamesPerRound,0,gamesPerRound,3),3,FALSE))</f>
        <v>#N/A</v>
      </c>
      <c r="AI72" s="59" t="e">
        <f ca="1">IF(ISNA(VLOOKUP(AI69,OFFSET(Pairings!$D$2,($B72-1)*gamesPerRound,0,gamesPerRound,3),3,FALSE)),VLOOKUP(AI69,OFFSET(Pairings!$E$2,($B72-1)*gamesPerRound,0,gamesPerRound,3),3,FALSE),VLOOKUP(AI69,OFFSET(Pairings!$D$2,($B72-1)*gamesPerRound,0,gamesPerRound,3),3,FALSE))</f>
        <v>#N/A</v>
      </c>
      <c r="AJ72" s="59" t="e">
        <f ca="1">IF(ISNA(VLOOKUP(AJ69,OFFSET(Pairings!$D$2,($B72-1)*gamesPerRound,0,gamesPerRound,3),3,FALSE)),VLOOKUP(AJ69,OFFSET(Pairings!$E$2,($B72-1)*gamesPerRound,0,gamesPerRound,3),3,FALSE),VLOOKUP(AJ69,OFFSET(Pairings!$D$2,($B72-1)*gamesPerRound,0,gamesPerRound,3),3,FALSE))</f>
        <v>#N/A</v>
      </c>
      <c r="AK72" s="59" t="e">
        <f ca="1">IF(ISNA(VLOOKUP(AK69,OFFSET(Pairings!$D$2,($B72-1)*gamesPerRound,0,gamesPerRound,3),3,FALSE)),VLOOKUP(AK69,OFFSET(Pairings!$E$2,($B72-1)*gamesPerRound,0,gamesPerRound,3),3,FALSE),VLOOKUP(AK69,OFFSET(Pairings!$D$2,($B72-1)*gamesPerRound,0,gamesPerRound,3),3,FALSE))</f>
        <v>#N/A</v>
      </c>
      <c r="AL72" s="59" t="e">
        <f ca="1">IF(ISNA(VLOOKUP(AL69,OFFSET(Pairings!$D$2,($B72-1)*gamesPerRound,0,gamesPerRound,3),3,FALSE)),VLOOKUP(AL69,OFFSET(Pairings!$E$2,($B72-1)*gamesPerRound,0,gamesPerRound,3),3,FALSE),VLOOKUP(AL69,OFFSET(Pairings!$D$2,($B72-1)*gamesPerRound,0,gamesPerRound,3),3,FALSE))</f>
        <v>#N/A</v>
      </c>
      <c r="AM72" s="59" t="e">
        <f ca="1">IF(ISNA(VLOOKUP(AM69,OFFSET(Pairings!$D$2,($B72-1)*gamesPerRound,0,gamesPerRound,3),3,FALSE)),VLOOKUP(AM69,OFFSET(Pairings!$E$2,($B72-1)*gamesPerRound,0,gamesPerRound,3),3,FALSE),VLOOKUP(AM69,OFFSET(Pairings!$D$2,($B72-1)*gamesPerRound,0,gamesPerRound,3),3,FALSE))</f>
        <v>#N/A</v>
      </c>
      <c r="AN72" s="59" t="e">
        <f ca="1">IF(ISNA(VLOOKUP(AN69,OFFSET(Pairings!$D$2,($B72-1)*gamesPerRound,0,gamesPerRound,3),3,FALSE)),VLOOKUP(AN69,OFFSET(Pairings!$E$2,($B72-1)*gamesPerRound,0,gamesPerRound,3),3,FALSE),VLOOKUP(AN69,OFFSET(Pairings!$D$2,($B72-1)*gamesPerRound,0,gamesPerRound,3),3,FALSE))</f>
        <v>#N/A</v>
      </c>
      <c r="AO72" s="59" t="e">
        <f ca="1">IF(ISNA(VLOOKUP(AO69,OFFSET(Pairings!$D$2,($B72-1)*gamesPerRound,0,gamesPerRound,3),3,FALSE)),VLOOKUP(AO69,OFFSET(Pairings!$E$2,($B72-1)*gamesPerRound,0,gamesPerRound,3),3,FALSE),VLOOKUP(AO69,OFFSET(Pairings!$D$2,($B72-1)*gamesPerRound,0,gamesPerRound,3),3,FALSE))</f>
        <v>#N/A</v>
      </c>
      <c r="AP72" s="49" t="e">
        <f ca="1">SUM(V72:AO72)</f>
        <v>#N/A</v>
      </c>
    </row>
    <row r="73" spans="1:42" ht="15.75" thickBot="1" x14ac:dyDescent="0.25">
      <c r="B73" s="18" t="s">
        <v>110</v>
      </c>
      <c r="C73" s="61">
        <f t="shared" ref="C73:S73" ca="1" si="87">SUM(C70:C72)</f>
        <v>0</v>
      </c>
      <c r="D73" s="51">
        <f t="shared" ca="1" si="87"/>
        <v>0</v>
      </c>
      <c r="E73" s="51">
        <f t="shared" ca="1" si="87"/>
        <v>0</v>
      </c>
      <c r="F73" s="51">
        <f t="shared" ca="1" si="87"/>
        <v>0</v>
      </c>
      <c r="G73" s="51">
        <f t="shared" ca="1" si="87"/>
        <v>0</v>
      </c>
      <c r="H73" s="51">
        <f t="shared" ca="1" si="87"/>
        <v>0</v>
      </c>
      <c r="I73" s="51">
        <f t="shared" ca="1" si="87"/>
        <v>0</v>
      </c>
      <c r="J73" s="51">
        <f t="shared" ca="1" si="87"/>
        <v>0</v>
      </c>
      <c r="K73" s="51">
        <f t="shared" ca="1" si="87"/>
        <v>0</v>
      </c>
      <c r="L73" s="51">
        <f t="shared" ca="1" si="87"/>
        <v>0</v>
      </c>
      <c r="M73" s="51">
        <f t="shared" ca="1" si="87"/>
        <v>0</v>
      </c>
      <c r="N73" s="51">
        <f t="shared" ca="1" si="87"/>
        <v>0</v>
      </c>
      <c r="O73" s="51">
        <f t="shared" ca="1" si="87"/>
        <v>0</v>
      </c>
      <c r="P73" s="51">
        <f t="shared" ca="1" si="87"/>
        <v>0</v>
      </c>
      <c r="Q73" s="51">
        <f t="shared" ca="1" si="87"/>
        <v>0</v>
      </c>
      <c r="R73" s="51">
        <f t="shared" ca="1" si="87"/>
        <v>0</v>
      </c>
      <c r="S73" s="70">
        <f t="shared" ca="1" si="87"/>
        <v>0</v>
      </c>
      <c r="T73" s="65" t="e">
        <f ca="1">VLOOKUP(A69,OFFSET(Teams!$B$1,1,0,teams,4),4,FALSE)</f>
        <v>#N/A</v>
      </c>
      <c r="V73" s="61" t="e">
        <f t="shared" ref="V73:AP73" ca="1" si="88">SUM(V70:V72)</f>
        <v>#N/A</v>
      </c>
      <c r="W73" s="51" t="e">
        <f t="shared" ca="1" si="88"/>
        <v>#N/A</v>
      </c>
      <c r="X73" s="51" t="e">
        <f t="shared" ca="1" si="88"/>
        <v>#N/A</v>
      </c>
      <c r="Y73" s="51" t="e">
        <f t="shared" ca="1" si="88"/>
        <v>#N/A</v>
      </c>
      <c r="Z73" s="51" t="e">
        <f t="shared" ca="1" si="88"/>
        <v>#N/A</v>
      </c>
      <c r="AA73" s="51" t="e">
        <f t="shared" ca="1" si="88"/>
        <v>#N/A</v>
      </c>
      <c r="AB73" s="51" t="e">
        <f t="shared" ca="1" si="88"/>
        <v>#N/A</v>
      </c>
      <c r="AC73" s="51" t="e">
        <f t="shared" ca="1" si="88"/>
        <v>#N/A</v>
      </c>
      <c r="AD73" s="51" t="e">
        <f t="shared" ca="1" si="88"/>
        <v>#N/A</v>
      </c>
      <c r="AE73" s="51" t="e">
        <f t="shared" ca="1" si="88"/>
        <v>#N/A</v>
      </c>
      <c r="AF73" s="51" t="e">
        <f t="shared" ca="1" si="88"/>
        <v>#N/A</v>
      </c>
      <c r="AG73" s="51" t="e">
        <f t="shared" ca="1" si="88"/>
        <v>#N/A</v>
      </c>
      <c r="AH73" s="51" t="e">
        <f t="shared" ca="1" si="88"/>
        <v>#N/A</v>
      </c>
      <c r="AI73" s="51" t="e">
        <f t="shared" ca="1" si="88"/>
        <v>#N/A</v>
      </c>
      <c r="AJ73" s="51" t="e">
        <f t="shared" ca="1" si="88"/>
        <v>#N/A</v>
      </c>
      <c r="AK73" s="51" t="e">
        <f t="shared" ca="1" si="88"/>
        <v>#N/A</v>
      </c>
      <c r="AL73" s="51" t="e">
        <f t="shared" ca="1" si="88"/>
        <v>#N/A</v>
      </c>
      <c r="AM73" s="51" t="e">
        <f t="shared" ca="1" si="88"/>
        <v>#N/A</v>
      </c>
      <c r="AN73" s="51" t="e">
        <f t="shared" ca="1" si="88"/>
        <v>#N/A</v>
      </c>
      <c r="AO73" s="51" t="e">
        <f t="shared" ca="1" si="88"/>
        <v>#N/A</v>
      </c>
      <c r="AP73" s="37" t="e">
        <f t="shared" ca="1" si="88"/>
        <v>#N/A</v>
      </c>
    </row>
    <row r="74" spans="1:42" ht="15.75" thickBot="1" x14ac:dyDescent="0.25"/>
    <row r="75" spans="1:42" x14ac:dyDescent="0.2">
      <c r="A75" s="12" t="s">
        <v>173</v>
      </c>
      <c r="B75" s="38">
        <f>VLOOKUP(A75,TeamLookup,2,FALSE)</f>
        <v>0</v>
      </c>
      <c r="C75" s="60" t="str">
        <f>$A75&amp;"."&amp;TEXT(C$1,"00")</f>
        <v>M.01</v>
      </c>
      <c r="D75" s="50" t="str">
        <f t="shared" ref="D75:R75" si="89">$A75&amp;"."&amp;TEXT(D$1,"00")</f>
        <v>M.02</v>
      </c>
      <c r="E75" s="50" t="str">
        <f t="shared" si="89"/>
        <v>M.03</v>
      </c>
      <c r="F75" s="50" t="str">
        <f t="shared" si="89"/>
        <v>M.04</v>
      </c>
      <c r="G75" s="50" t="str">
        <f t="shared" si="89"/>
        <v>M.05</v>
      </c>
      <c r="H75" s="50" t="str">
        <f t="shared" si="89"/>
        <v>M.06</v>
      </c>
      <c r="I75" s="50" t="str">
        <f t="shared" si="89"/>
        <v>M.07</v>
      </c>
      <c r="J75" s="50" t="str">
        <f t="shared" si="89"/>
        <v>M.08</v>
      </c>
      <c r="K75" s="50" t="str">
        <f t="shared" si="89"/>
        <v>M.09</v>
      </c>
      <c r="L75" s="50" t="str">
        <f t="shared" si="89"/>
        <v>M.10</v>
      </c>
      <c r="M75" s="50" t="str">
        <f t="shared" si="89"/>
        <v>M.11</v>
      </c>
      <c r="N75" s="50" t="str">
        <f t="shared" si="89"/>
        <v>M.12</v>
      </c>
      <c r="O75" s="50" t="str">
        <f t="shared" si="89"/>
        <v>M.13</v>
      </c>
      <c r="P75" s="50" t="str">
        <f t="shared" si="89"/>
        <v>M.14</v>
      </c>
      <c r="Q75" s="50" t="str">
        <f t="shared" si="89"/>
        <v>M.15</v>
      </c>
      <c r="R75" s="50" t="str">
        <f t="shared" si="89"/>
        <v>M.16</v>
      </c>
      <c r="S75" s="67" t="s">
        <v>110</v>
      </c>
      <c r="T75" s="66" t="s">
        <v>137</v>
      </c>
      <c r="U75" s="12"/>
      <c r="V75" s="60" t="str">
        <f>$A75&amp;"."&amp;TEXT(V$1,"00")</f>
        <v>M.01</v>
      </c>
      <c r="W75" s="50" t="str">
        <f t="shared" ref="W75:AO75" si="90">$A75&amp;"."&amp;TEXT(W$1,"00")</f>
        <v>M.02</v>
      </c>
      <c r="X75" s="50" t="str">
        <f t="shared" si="90"/>
        <v>M.03</v>
      </c>
      <c r="Y75" s="50" t="str">
        <f t="shared" si="90"/>
        <v>M.04</v>
      </c>
      <c r="Z75" s="50" t="str">
        <f t="shared" si="90"/>
        <v>M.05</v>
      </c>
      <c r="AA75" s="50" t="str">
        <f t="shared" si="90"/>
        <v>M.06</v>
      </c>
      <c r="AB75" s="50" t="str">
        <f t="shared" si="90"/>
        <v>M.07</v>
      </c>
      <c r="AC75" s="50" t="str">
        <f t="shared" si="90"/>
        <v>M.08</v>
      </c>
      <c r="AD75" s="50" t="str">
        <f t="shared" si="90"/>
        <v>M.09</v>
      </c>
      <c r="AE75" s="50" t="str">
        <f t="shared" si="90"/>
        <v>M.10</v>
      </c>
      <c r="AF75" s="50" t="str">
        <f t="shared" si="90"/>
        <v>M.11</v>
      </c>
      <c r="AG75" s="50" t="str">
        <f t="shared" si="90"/>
        <v>M.12</v>
      </c>
      <c r="AH75" s="50" t="str">
        <f t="shared" si="90"/>
        <v>M.13</v>
      </c>
      <c r="AI75" s="50" t="str">
        <f t="shared" si="90"/>
        <v>M.14</v>
      </c>
      <c r="AJ75" s="50" t="str">
        <f t="shared" si="90"/>
        <v>M.15</v>
      </c>
      <c r="AK75" s="50" t="str">
        <f t="shared" si="90"/>
        <v>M.16</v>
      </c>
      <c r="AL75" s="50" t="str">
        <f t="shared" si="90"/>
        <v>M.17</v>
      </c>
      <c r="AM75" s="50" t="str">
        <f t="shared" si="90"/>
        <v>M.18</v>
      </c>
      <c r="AN75" s="50" t="str">
        <f t="shared" si="90"/>
        <v>M.19</v>
      </c>
      <c r="AO75" s="50" t="str">
        <f t="shared" si="90"/>
        <v>M.20</v>
      </c>
      <c r="AP75" s="36" t="s">
        <v>110</v>
      </c>
    </row>
    <row r="76" spans="1:42" x14ac:dyDescent="0.2">
      <c r="B76" s="48">
        <v>1</v>
      </c>
      <c r="C76" s="52" t="str">
        <f t="shared" ref="C76:L78" ca="1" si="91">IF(ISNA(V76),"",V76)</f>
        <v/>
      </c>
      <c r="D76" s="53" t="str">
        <f t="shared" ca="1" si="91"/>
        <v/>
      </c>
      <c r="E76" s="53" t="str">
        <f t="shared" ca="1" si="91"/>
        <v/>
      </c>
      <c r="F76" s="53" t="str">
        <f t="shared" ca="1" si="91"/>
        <v/>
      </c>
      <c r="G76" s="53" t="str">
        <f t="shared" ca="1" si="91"/>
        <v/>
      </c>
      <c r="H76" s="53" t="str">
        <f t="shared" ca="1" si="91"/>
        <v/>
      </c>
      <c r="I76" s="53" t="str">
        <f t="shared" ca="1" si="91"/>
        <v/>
      </c>
      <c r="J76" s="53" t="str">
        <f t="shared" ca="1" si="91"/>
        <v/>
      </c>
      <c r="K76" s="53" t="str">
        <f t="shared" ca="1" si="91"/>
        <v/>
      </c>
      <c r="L76" s="53" t="str">
        <f t="shared" ca="1" si="91"/>
        <v/>
      </c>
      <c r="M76" s="53" t="str">
        <f t="shared" ref="M76:R78" ca="1" si="92">IF(ISNA(AF76),"",AF76)</f>
        <v/>
      </c>
      <c r="N76" s="53" t="str">
        <f t="shared" ca="1" si="92"/>
        <v/>
      </c>
      <c r="O76" s="53" t="str">
        <f t="shared" ca="1" si="92"/>
        <v/>
      </c>
      <c r="P76" s="53" t="str">
        <f t="shared" ca="1" si="92"/>
        <v/>
      </c>
      <c r="Q76" s="53" t="str">
        <f t="shared" ca="1" si="92"/>
        <v/>
      </c>
      <c r="R76" s="53" t="str">
        <f t="shared" ca="1" si="92"/>
        <v/>
      </c>
      <c r="S76" s="68">
        <f ca="1">SUM(C76:R76)</f>
        <v>0</v>
      </c>
      <c r="T76" s="49"/>
      <c r="V76" s="53" t="e">
        <f ca="1">IF(ISNA(VLOOKUP(V75,OFFSET(Pairings!$D$2,($B76-1)*gamesPerRound,0,gamesPerRound,3),3,FALSE)),VLOOKUP(V75,OFFSET(Pairings!$E$2,($B76-1)*gamesPerRound,0,gamesPerRound,3),3,FALSE),VLOOKUP(V75,OFFSET(Pairings!$D$2,($B76-1)*gamesPerRound,0,gamesPerRound,3),3,FALSE))</f>
        <v>#N/A</v>
      </c>
      <c r="W76" s="53" t="e">
        <f ca="1">IF(ISNA(VLOOKUP(W75,OFFSET(Pairings!$D$2,($B76-1)*gamesPerRound,0,gamesPerRound,3),3,FALSE)),VLOOKUP(W75,OFFSET(Pairings!$E$2,($B76-1)*gamesPerRound,0,gamesPerRound,3),3,FALSE),VLOOKUP(W75,OFFSET(Pairings!$D$2,($B76-1)*gamesPerRound,0,gamesPerRound,3),3,FALSE))</f>
        <v>#N/A</v>
      </c>
      <c r="X76" s="53" t="e">
        <f ca="1">IF(ISNA(VLOOKUP(X75,OFFSET(Pairings!$D$2,($B76-1)*gamesPerRound,0,gamesPerRound,3),3,FALSE)),VLOOKUP(X75,OFFSET(Pairings!$E$2,($B76-1)*gamesPerRound,0,gamesPerRound,3),3,FALSE),VLOOKUP(X75,OFFSET(Pairings!$D$2,($B76-1)*gamesPerRound,0,gamesPerRound,3),3,FALSE))</f>
        <v>#N/A</v>
      </c>
      <c r="Y76" s="53" t="e">
        <f ca="1">IF(ISNA(VLOOKUP(Y75,OFFSET(Pairings!$D$2,($B76-1)*gamesPerRound,0,gamesPerRound,3),3,FALSE)),VLOOKUP(Y75,OFFSET(Pairings!$E$2,($B76-1)*gamesPerRound,0,gamesPerRound,3),3,FALSE),VLOOKUP(Y75,OFFSET(Pairings!$D$2,($B76-1)*gamesPerRound,0,gamesPerRound,3),3,FALSE))</f>
        <v>#N/A</v>
      </c>
      <c r="Z76" s="53" t="e">
        <f ca="1">IF(ISNA(VLOOKUP(Z75,OFFSET(Pairings!$D$2,($B76-1)*gamesPerRound,0,gamesPerRound,3),3,FALSE)),VLOOKUP(Z75,OFFSET(Pairings!$E$2,($B76-1)*gamesPerRound,0,gamesPerRound,3),3,FALSE),VLOOKUP(Z75,OFFSET(Pairings!$D$2,($B76-1)*gamesPerRound,0,gamesPerRound,3),3,FALSE))</f>
        <v>#N/A</v>
      </c>
      <c r="AA76" s="53" t="e">
        <f ca="1">IF(ISNA(VLOOKUP(AA75,OFFSET(Pairings!$D$2,($B76-1)*gamesPerRound,0,gamesPerRound,3),3,FALSE)),VLOOKUP(AA75,OFFSET(Pairings!$E$2,($B76-1)*gamesPerRound,0,gamesPerRound,3),3,FALSE),VLOOKUP(AA75,OFFSET(Pairings!$D$2,($B76-1)*gamesPerRound,0,gamesPerRound,3),3,FALSE))</f>
        <v>#N/A</v>
      </c>
      <c r="AB76" s="53" t="e">
        <f ca="1">IF(ISNA(VLOOKUP(AB75,OFFSET(Pairings!$D$2,($B76-1)*gamesPerRound,0,gamesPerRound,3),3,FALSE)),VLOOKUP(AB75,OFFSET(Pairings!$E$2,($B76-1)*gamesPerRound,0,gamesPerRound,3),3,FALSE),VLOOKUP(AB75,OFFSET(Pairings!$D$2,($B76-1)*gamesPerRound,0,gamesPerRound,3),3,FALSE))</f>
        <v>#N/A</v>
      </c>
      <c r="AC76" s="53" t="e">
        <f ca="1">IF(ISNA(VLOOKUP(AC75,OFFSET(Pairings!$D$2,($B76-1)*gamesPerRound,0,gamesPerRound,3),3,FALSE)),VLOOKUP(AC75,OFFSET(Pairings!$E$2,($B76-1)*gamesPerRound,0,gamesPerRound,3),3,FALSE),VLOOKUP(AC75,OFFSET(Pairings!$D$2,($B76-1)*gamesPerRound,0,gamesPerRound,3),3,FALSE))</f>
        <v>#N/A</v>
      </c>
      <c r="AD76" s="53" t="e">
        <f ca="1">IF(ISNA(VLOOKUP(AD75,OFFSET(Pairings!$D$2,($B76-1)*gamesPerRound,0,gamesPerRound,3),3,FALSE)),VLOOKUP(AD75,OFFSET(Pairings!$E$2,($B76-1)*gamesPerRound,0,gamesPerRound,3),3,FALSE),VLOOKUP(AD75,OFFSET(Pairings!$D$2,($B76-1)*gamesPerRound,0,gamesPerRound,3),3,FALSE))</f>
        <v>#N/A</v>
      </c>
      <c r="AE76" s="53" t="e">
        <f ca="1">IF(ISNA(VLOOKUP(AE75,OFFSET(Pairings!$D$2,($B76-1)*gamesPerRound,0,gamesPerRound,3),3,FALSE)),VLOOKUP(AE75,OFFSET(Pairings!$E$2,($B76-1)*gamesPerRound,0,gamesPerRound,3),3,FALSE),VLOOKUP(AE75,OFFSET(Pairings!$D$2,($B76-1)*gamesPerRound,0,gamesPerRound,3),3,FALSE))</f>
        <v>#N/A</v>
      </c>
      <c r="AF76" s="53" t="e">
        <f ca="1">IF(ISNA(VLOOKUP(AF75,OFFSET(Pairings!$D$2,($B76-1)*gamesPerRound,0,gamesPerRound,3),3,FALSE)),VLOOKUP(AF75,OFFSET(Pairings!$E$2,($B76-1)*gamesPerRound,0,gamesPerRound,3),3,FALSE),VLOOKUP(AF75,OFFSET(Pairings!$D$2,($B76-1)*gamesPerRound,0,gamesPerRound,3),3,FALSE))</f>
        <v>#N/A</v>
      </c>
      <c r="AG76" s="54" t="e">
        <f ca="1">IF(ISNA(VLOOKUP(AG75,OFFSET(Pairings!$D$2,($B76-1)*gamesPerRound,0,gamesPerRound,3),3,FALSE)),VLOOKUP(AG75,OFFSET(Pairings!$E$2,($B76-1)*gamesPerRound,0,gamesPerRound,3),3,FALSE),VLOOKUP(AG75,OFFSET(Pairings!$D$2,($B76-1)*gamesPerRound,0,gamesPerRound,3),3,FALSE))</f>
        <v>#N/A</v>
      </c>
      <c r="AH76" s="54" t="e">
        <f ca="1">IF(ISNA(VLOOKUP(AH75,OFFSET(Pairings!$D$2,($B76-1)*gamesPerRound,0,gamesPerRound,3),3,FALSE)),VLOOKUP(AH75,OFFSET(Pairings!$E$2,($B76-1)*gamesPerRound,0,gamesPerRound,3),3,FALSE),VLOOKUP(AH75,OFFSET(Pairings!$D$2,($B76-1)*gamesPerRound,0,gamesPerRound,3),3,FALSE))</f>
        <v>#N/A</v>
      </c>
      <c r="AI76" s="54" t="e">
        <f ca="1">IF(ISNA(VLOOKUP(AI75,OFFSET(Pairings!$D$2,($B76-1)*gamesPerRound,0,gamesPerRound,3),3,FALSE)),VLOOKUP(AI75,OFFSET(Pairings!$E$2,($B76-1)*gamesPerRound,0,gamesPerRound,3),3,FALSE),VLOOKUP(AI75,OFFSET(Pairings!$D$2,($B76-1)*gamesPerRound,0,gamesPerRound,3),3,FALSE))</f>
        <v>#N/A</v>
      </c>
      <c r="AJ76" s="54" t="e">
        <f ca="1">IF(ISNA(VLOOKUP(AJ75,OFFSET(Pairings!$D$2,($B76-1)*gamesPerRound,0,gamesPerRound,3),3,FALSE)),VLOOKUP(AJ75,OFFSET(Pairings!$E$2,($B76-1)*gamesPerRound,0,gamesPerRound,3),3,FALSE),VLOOKUP(AJ75,OFFSET(Pairings!$D$2,($B76-1)*gamesPerRound,0,gamesPerRound,3),3,FALSE))</f>
        <v>#N/A</v>
      </c>
      <c r="AK76" s="54" t="e">
        <f ca="1">IF(ISNA(VLOOKUP(AK75,OFFSET(Pairings!$D$2,($B76-1)*gamesPerRound,0,gamesPerRound,3),3,FALSE)),VLOOKUP(AK75,OFFSET(Pairings!$E$2,($B76-1)*gamesPerRound,0,gamesPerRound,3),3,FALSE),VLOOKUP(AK75,OFFSET(Pairings!$D$2,($B76-1)*gamesPerRound,0,gamesPerRound,3),3,FALSE))</f>
        <v>#N/A</v>
      </c>
      <c r="AL76" s="54" t="e">
        <f ca="1">IF(ISNA(VLOOKUP(AL75,OFFSET(Pairings!$D$2,($B76-1)*gamesPerRound,0,gamesPerRound,3),3,FALSE)),VLOOKUP(AL75,OFFSET(Pairings!$E$2,($B76-1)*gamesPerRound,0,gamesPerRound,3),3,FALSE),VLOOKUP(AL75,OFFSET(Pairings!$D$2,($B76-1)*gamesPerRound,0,gamesPerRound,3),3,FALSE))</f>
        <v>#N/A</v>
      </c>
      <c r="AM76" s="54" t="e">
        <f ca="1">IF(ISNA(VLOOKUP(AM75,OFFSET(Pairings!$D$2,($B76-1)*gamesPerRound,0,gamesPerRound,3),3,FALSE)),VLOOKUP(AM75,OFFSET(Pairings!$E$2,($B76-1)*gamesPerRound,0,gamesPerRound,3),3,FALSE),VLOOKUP(AM75,OFFSET(Pairings!$D$2,($B76-1)*gamesPerRound,0,gamesPerRound,3),3,FALSE))</f>
        <v>#N/A</v>
      </c>
      <c r="AN76" s="54" t="e">
        <f ca="1">IF(ISNA(VLOOKUP(AN75,OFFSET(Pairings!$D$2,($B76-1)*gamesPerRound,0,gamesPerRound,3),3,FALSE)),VLOOKUP(AN75,OFFSET(Pairings!$E$2,($B76-1)*gamesPerRound,0,gamesPerRound,3),3,FALSE),VLOOKUP(AN75,OFFSET(Pairings!$D$2,($B76-1)*gamesPerRound,0,gamesPerRound,3),3,FALSE))</f>
        <v>#N/A</v>
      </c>
      <c r="AO76" s="54" t="e">
        <f ca="1">IF(ISNA(VLOOKUP(AO75,OFFSET(Pairings!$D$2,($B76-1)*gamesPerRound,0,gamesPerRound,3),3,FALSE)),VLOOKUP(AO75,OFFSET(Pairings!$E$2,($B76-1)*gamesPerRound,0,gamesPerRound,3),3,FALSE),VLOOKUP(AO75,OFFSET(Pairings!$D$2,($B76-1)*gamesPerRound,0,gamesPerRound,3),3,FALSE))</f>
        <v>#N/A</v>
      </c>
      <c r="AP76" s="49" t="e">
        <f ca="1">SUM(V76:AO76)</f>
        <v>#N/A</v>
      </c>
    </row>
    <row r="77" spans="1:42" x14ac:dyDescent="0.2">
      <c r="B77" s="48">
        <v>2</v>
      </c>
      <c r="C77" s="55" t="str">
        <f t="shared" ca="1" si="91"/>
        <v/>
      </c>
      <c r="D77" s="33" t="str">
        <f t="shared" ca="1" si="91"/>
        <v/>
      </c>
      <c r="E77" s="33" t="str">
        <f t="shared" ca="1" si="91"/>
        <v/>
      </c>
      <c r="F77" s="33" t="str">
        <f t="shared" ca="1" si="91"/>
        <v/>
      </c>
      <c r="G77" s="33" t="str">
        <f t="shared" ca="1" si="91"/>
        <v/>
      </c>
      <c r="H77" s="33" t="str">
        <f t="shared" ca="1" si="91"/>
        <v/>
      </c>
      <c r="I77" s="33" t="str">
        <f t="shared" ca="1" si="91"/>
        <v/>
      </c>
      <c r="J77" s="33" t="str">
        <f t="shared" ca="1" si="91"/>
        <v/>
      </c>
      <c r="K77" s="33" t="str">
        <f t="shared" ca="1" si="91"/>
        <v/>
      </c>
      <c r="L77" s="33" t="str">
        <f t="shared" ca="1" si="91"/>
        <v/>
      </c>
      <c r="M77" s="33" t="str">
        <f t="shared" ca="1" si="92"/>
        <v/>
      </c>
      <c r="N77" s="33" t="str">
        <f t="shared" ca="1" si="92"/>
        <v/>
      </c>
      <c r="O77" s="33" t="str">
        <f t="shared" ca="1" si="92"/>
        <v/>
      </c>
      <c r="P77" s="33" t="str">
        <f t="shared" ca="1" si="92"/>
        <v/>
      </c>
      <c r="Q77" s="33" t="str">
        <f t="shared" ca="1" si="92"/>
        <v/>
      </c>
      <c r="R77" s="33" t="str">
        <f t="shared" ca="1" si="92"/>
        <v/>
      </c>
      <c r="S77" s="69">
        <f ca="1">SUM(C77:R77)</f>
        <v>0</v>
      </c>
      <c r="T77" s="49"/>
      <c r="V77" s="55" t="e">
        <f ca="1">IF(ISNA(VLOOKUP(V75,OFFSET(Pairings!$D$2,($B77-1)*gamesPerRound,0,gamesPerRound,3),3,FALSE)),VLOOKUP(V75,OFFSET(Pairings!$E$2,($B77-1)*gamesPerRound,0,gamesPerRound,3),3,FALSE),VLOOKUP(V75,OFFSET(Pairings!$D$2,($B77-1)*gamesPerRound,0,gamesPerRound,3),3,FALSE))</f>
        <v>#N/A</v>
      </c>
      <c r="W77" s="33" t="e">
        <f ca="1">IF(ISNA(VLOOKUP(W75,OFFSET(Pairings!$D$2,($B77-1)*gamesPerRound,0,gamesPerRound,3),3,FALSE)),VLOOKUP(W75,OFFSET(Pairings!$E$2,($B77-1)*gamesPerRound,0,gamesPerRound,3),3,FALSE),VLOOKUP(W75,OFFSET(Pairings!$D$2,($B77-1)*gamesPerRound,0,gamesPerRound,3),3,FALSE))</f>
        <v>#N/A</v>
      </c>
      <c r="X77" s="33" t="e">
        <f ca="1">IF(ISNA(VLOOKUP(X75,OFFSET(Pairings!$D$2,($B77-1)*gamesPerRound,0,gamesPerRound,3),3,FALSE)),VLOOKUP(X75,OFFSET(Pairings!$E$2,($B77-1)*gamesPerRound,0,gamesPerRound,3),3,FALSE),VLOOKUP(X75,OFFSET(Pairings!$D$2,($B77-1)*gamesPerRound,0,gamesPerRound,3),3,FALSE))</f>
        <v>#N/A</v>
      </c>
      <c r="Y77" s="33" t="e">
        <f ca="1">IF(ISNA(VLOOKUP(Y75,OFFSET(Pairings!$D$2,($B77-1)*gamesPerRound,0,gamesPerRound,3),3,FALSE)),VLOOKUP(Y75,OFFSET(Pairings!$E$2,($B77-1)*gamesPerRound,0,gamesPerRound,3),3,FALSE),VLOOKUP(Y75,OFFSET(Pairings!$D$2,($B77-1)*gamesPerRound,0,gamesPerRound,3),3,FALSE))</f>
        <v>#N/A</v>
      </c>
      <c r="Z77" s="33" t="e">
        <f ca="1">IF(ISNA(VLOOKUP(Z75,OFFSET(Pairings!$D$2,($B77-1)*gamesPerRound,0,gamesPerRound,3),3,FALSE)),VLOOKUP(Z75,OFFSET(Pairings!$E$2,($B77-1)*gamesPerRound,0,gamesPerRound,3),3,FALSE),VLOOKUP(Z75,OFFSET(Pairings!$D$2,($B77-1)*gamesPerRound,0,gamesPerRound,3),3,FALSE))</f>
        <v>#N/A</v>
      </c>
      <c r="AA77" s="33" t="e">
        <f ca="1">IF(ISNA(VLOOKUP(AA75,OFFSET(Pairings!$D$2,($B77-1)*gamesPerRound,0,gamesPerRound,3),3,FALSE)),VLOOKUP(AA75,OFFSET(Pairings!$E$2,($B77-1)*gamesPerRound,0,gamesPerRound,3),3,FALSE),VLOOKUP(AA75,OFFSET(Pairings!$D$2,($B77-1)*gamesPerRound,0,gamesPerRound,3),3,FALSE))</f>
        <v>#N/A</v>
      </c>
      <c r="AB77" s="33" t="e">
        <f ca="1">IF(ISNA(VLOOKUP(AB75,OFFSET(Pairings!$D$2,($B77-1)*gamesPerRound,0,gamesPerRound,3),3,FALSE)),VLOOKUP(AB75,OFFSET(Pairings!$E$2,($B77-1)*gamesPerRound,0,gamesPerRound,3),3,FALSE),VLOOKUP(AB75,OFFSET(Pairings!$D$2,($B77-1)*gamesPerRound,0,gamesPerRound,3),3,FALSE))</f>
        <v>#N/A</v>
      </c>
      <c r="AC77" s="33" t="e">
        <f ca="1">IF(ISNA(VLOOKUP(AC75,OFFSET(Pairings!$D$2,($B77-1)*gamesPerRound,0,gamesPerRound,3),3,FALSE)),VLOOKUP(AC75,OFFSET(Pairings!$E$2,($B77-1)*gamesPerRound,0,gamesPerRound,3),3,FALSE),VLOOKUP(AC75,OFFSET(Pairings!$D$2,($B77-1)*gamesPerRound,0,gamesPerRound,3),3,FALSE))</f>
        <v>#N/A</v>
      </c>
      <c r="AD77" s="33" t="e">
        <f ca="1">IF(ISNA(VLOOKUP(AD75,OFFSET(Pairings!$D$2,($B77-1)*gamesPerRound,0,gamesPerRound,3),3,FALSE)),VLOOKUP(AD75,OFFSET(Pairings!$E$2,($B77-1)*gamesPerRound,0,gamesPerRound,3),3,FALSE),VLOOKUP(AD75,OFFSET(Pairings!$D$2,($B77-1)*gamesPerRound,0,gamesPerRound,3),3,FALSE))</f>
        <v>#N/A</v>
      </c>
      <c r="AE77" s="33" t="e">
        <f ca="1">IF(ISNA(VLOOKUP(AE75,OFFSET(Pairings!$D$2,($B77-1)*gamesPerRound,0,gamesPerRound,3),3,FALSE)),VLOOKUP(AE75,OFFSET(Pairings!$E$2,($B77-1)*gamesPerRound,0,gamesPerRound,3),3,FALSE),VLOOKUP(AE75,OFFSET(Pairings!$D$2,($B77-1)*gamesPerRound,0,gamesPerRound,3),3,FALSE))</f>
        <v>#N/A</v>
      </c>
      <c r="AF77" s="33" t="e">
        <f ca="1">IF(ISNA(VLOOKUP(AF75,OFFSET(Pairings!$D$2,($B77-1)*gamesPerRound,0,gamesPerRound,3),3,FALSE)),VLOOKUP(AF75,OFFSET(Pairings!$E$2,($B77-1)*gamesPerRound,0,gamesPerRound,3),3,FALSE),VLOOKUP(AF75,OFFSET(Pairings!$D$2,($B77-1)*gamesPerRound,0,gamesPerRound,3),3,FALSE))</f>
        <v>#N/A</v>
      </c>
      <c r="AG77" s="56" t="e">
        <f ca="1">IF(ISNA(VLOOKUP(AG75,OFFSET(Pairings!$D$2,($B77-1)*gamesPerRound,0,gamesPerRound,3),3,FALSE)),VLOOKUP(AG75,OFFSET(Pairings!$E$2,($B77-1)*gamesPerRound,0,gamesPerRound,3),3,FALSE),VLOOKUP(AG75,OFFSET(Pairings!$D$2,($B77-1)*gamesPerRound,0,gamesPerRound,3),3,FALSE))</f>
        <v>#N/A</v>
      </c>
      <c r="AH77" s="56" t="e">
        <f ca="1">IF(ISNA(VLOOKUP(AH75,OFFSET(Pairings!$D$2,($B77-1)*gamesPerRound,0,gamesPerRound,3),3,FALSE)),VLOOKUP(AH75,OFFSET(Pairings!$E$2,($B77-1)*gamesPerRound,0,gamesPerRound,3),3,FALSE),VLOOKUP(AH75,OFFSET(Pairings!$D$2,($B77-1)*gamesPerRound,0,gamesPerRound,3),3,FALSE))</f>
        <v>#N/A</v>
      </c>
      <c r="AI77" s="56" t="e">
        <f ca="1">IF(ISNA(VLOOKUP(AI75,OFFSET(Pairings!$D$2,($B77-1)*gamesPerRound,0,gamesPerRound,3),3,FALSE)),VLOOKUP(AI75,OFFSET(Pairings!$E$2,($B77-1)*gamesPerRound,0,gamesPerRound,3),3,FALSE),VLOOKUP(AI75,OFFSET(Pairings!$D$2,($B77-1)*gamesPerRound,0,gamesPerRound,3),3,FALSE))</f>
        <v>#N/A</v>
      </c>
      <c r="AJ77" s="56" t="e">
        <f ca="1">IF(ISNA(VLOOKUP(AJ75,OFFSET(Pairings!$D$2,($B77-1)*gamesPerRound,0,gamesPerRound,3),3,FALSE)),VLOOKUP(AJ75,OFFSET(Pairings!$E$2,($B77-1)*gamesPerRound,0,gamesPerRound,3),3,FALSE),VLOOKUP(AJ75,OFFSET(Pairings!$D$2,($B77-1)*gamesPerRound,0,gamesPerRound,3),3,FALSE))</f>
        <v>#N/A</v>
      </c>
      <c r="AK77" s="56" t="e">
        <f ca="1">IF(ISNA(VLOOKUP(AK75,OFFSET(Pairings!$D$2,($B77-1)*gamesPerRound,0,gamesPerRound,3),3,FALSE)),VLOOKUP(AK75,OFFSET(Pairings!$E$2,($B77-1)*gamesPerRound,0,gamesPerRound,3),3,FALSE),VLOOKUP(AK75,OFFSET(Pairings!$D$2,($B77-1)*gamesPerRound,0,gamesPerRound,3),3,FALSE))</f>
        <v>#N/A</v>
      </c>
      <c r="AL77" s="56" t="e">
        <f ca="1">IF(ISNA(VLOOKUP(AL75,OFFSET(Pairings!$D$2,($B77-1)*gamesPerRound,0,gamesPerRound,3),3,FALSE)),VLOOKUP(AL75,OFFSET(Pairings!$E$2,($B77-1)*gamesPerRound,0,gamesPerRound,3),3,FALSE),VLOOKUP(AL75,OFFSET(Pairings!$D$2,($B77-1)*gamesPerRound,0,gamesPerRound,3),3,FALSE))</f>
        <v>#N/A</v>
      </c>
      <c r="AM77" s="56" t="e">
        <f ca="1">IF(ISNA(VLOOKUP(AM75,OFFSET(Pairings!$D$2,($B77-1)*gamesPerRound,0,gamesPerRound,3),3,FALSE)),VLOOKUP(AM75,OFFSET(Pairings!$E$2,($B77-1)*gamesPerRound,0,gamesPerRound,3),3,FALSE),VLOOKUP(AM75,OFFSET(Pairings!$D$2,($B77-1)*gamesPerRound,0,gamesPerRound,3),3,FALSE))</f>
        <v>#N/A</v>
      </c>
      <c r="AN77" s="56" t="e">
        <f ca="1">IF(ISNA(VLOOKUP(AN75,OFFSET(Pairings!$D$2,($B77-1)*gamesPerRound,0,gamesPerRound,3),3,FALSE)),VLOOKUP(AN75,OFFSET(Pairings!$E$2,($B77-1)*gamesPerRound,0,gamesPerRound,3),3,FALSE),VLOOKUP(AN75,OFFSET(Pairings!$D$2,($B77-1)*gamesPerRound,0,gamesPerRound,3),3,FALSE))</f>
        <v>#N/A</v>
      </c>
      <c r="AO77" s="56" t="e">
        <f ca="1">IF(ISNA(VLOOKUP(AO75,OFFSET(Pairings!$D$2,($B77-1)*gamesPerRound,0,gamesPerRound,3),3,FALSE)),VLOOKUP(AO75,OFFSET(Pairings!$E$2,($B77-1)*gamesPerRound,0,gamesPerRound,3),3,FALSE),VLOOKUP(AO75,OFFSET(Pairings!$D$2,($B77-1)*gamesPerRound,0,gamesPerRound,3),3,FALSE))</f>
        <v>#N/A</v>
      </c>
      <c r="AP77" s="49" t="e">
        <f ca="1">SUM(V77:AO77)</f>
        <v>#N/A</v>
      </c>
    </row>
    <row r="78" spans="1:42" x14ac:dyDescent="0.2">
      <c r="B78" s="48">
        <v>3</v>
      </c>
      <c r="C78" s="57" t="str">
        <f t="shared" ca="1" si="91"/>
        <v/>
      </c>
      <c r="D78" s="58" t="str">
        <f t="shared" ca="1" si="91"/>
        <v/>
      </c>
      <c r="E78" s="58" t="str">
        <f t="shared" ca="1" si="91"/>
        <v/>
      </c>
      <c r="F78" s="58" t="str">
        <f t="shared" ca="1" si="91"/>
        <v/>
      </c>
      <c r="G78" s="58" t="str">
        <f t="shared" ca="1" si="91"/>
        <v/>
      </c>
      <c r="H78" s="58" t="str">
        <f t="shared" ca="1" si="91"/>
        <v/>
      </c>
      <c r="I78" s="58" t="str">
        <f t="shared" ca="1" si="91"/>
        <v/>
      </c>
      <c r="J78" s="58" t="str">
        <f t="shared" ca="1" si="91"/>
        <v/>
      </c>
      <c r="K78" s="58" t="str">
        <f t="shared" ca="1" si="91"/>
        <v/>
      </c>
      <c r="L78" s="58" t="str">
        <f t="shared" ca="1" si="91"/>
        <v/>
      </c>
      <c r="M78" s="58" t="str">
        <f t="shared" ca="1" si="92"/>
        <v/>
      </c>
      <c r="N78" s="58" t="str">
        <f t="shared" ca="1" si="92"/>
        <v/>
      </c>
      <c r="O78" s="58" t="str">
        <f t="shared" ca="1" si="92"/>
        <v/>
      </c>
      <c r="P78" s="58" t="str">
        <f t="shared" ca="1" si="92"/>
        <v/>
      </c>
      <c r="Q78" s="58" t="str">
        <f t="shared" ca="1" si="92"/>
        <v/>
      </c>
      <c r="R78" s="58" t="str">
        <f t="shared" ca="1" si="92"/>
        <v/>
      </c>
      <c r="S78" s="69">
        <f ca="1">SUM(C78:R78)</f>
        <v>0</v>
      </c>
      <c r="T78" s="49"/>
      <c r="V78" s="57" t="e">
        <f ca="1">IF(ISNA(VLOOKUP(V75,OFFSET(Pairings!$D$2,($B78-1)*gamesPerRound,0,gamesPerRound,3),3,FALSE)),VLOOKUP(V75,OFFSET(Pairings!$E$2,($B78-1)*gamesPerRound,0,gamesPerRound,3),3,FALSE),VLOOKUP(V75,OFFSET(Pairings!$D$2,($B78-1)*gamesPerRound,0,gamesPerRound,3),3,FALSE))</f>
        <v>#N/A</v>
      </c>
      <c r="W78" s="58" t="e">
        <f ca="1">IF(ISNA(VLOOKUP(W75,OFFSET(Pairings!$D$2,($B78-1)*gamesPerRound,0,gamesPerRound,3),3,FALSE)),VLOOKUP(W75,OFFSET(Pairings!$E$2,($B78-1)*gamesPerRound,0,gamesPerRound,3),3,FALSE),VLOOKUP(W75,OFFSET(Pairings!$D$2,($B78-1)*gamesPerRound,0,gamesPerRound,3),3,FALSE))</f>
        <v>#N/A</v>
      </c>
      <c r="X78" s="58" t="e">
        <f ca="1">IF(ISNA(VLOOKUP(X75,OFFSET(Pairings!$D$2,($B78-1)*gamesPerRound,0,gamesPerRound,3),3,FALSE)),VLOOKUP(X75,OFFSET(Pairings!$E$2,($B78-1)*gamesPerRound,0,gamesPerRound,3),3,FALSE),VLOOKUP(X75,OFFSET(Pairings!$D$2,($B78-1)*gamesPerRound,0,gamesPerRound,3),3,FALSE))</f>
        <v>#N/A</v>
      </c>
      <c r="Y78" s="58" t="e">
        <f ca="1">IF(ISNA(VLOOKUP(Y75,OFFSET(Pairings!$D$2,($B78-1)*gamesPerRound,0,gamesPerRound,3),3,FALSE)),VLOOKUP(Y75,OFFSET(Pairings!$E$2,($B78-1)*gamesPerRound,0,gamesPerRound,3),3,FALSE),VLOOKUP(Y75,OFFSET(Pairings!$D$2,($B78-1)*gamesPerRound,0,gamesPerRound,3),3,FALSE))</f>
        <v>#N/A</v>
      </c>
      <c r="Z78" s="58" t="e">
        <f ca="1">IF(ISNA(VLOOKUP(Z75,OFFSET(Pairings!$D$2,($B78-1)*gamesPerRound,0,gamesPerRound,3),3,FALSE)),VLOOKUP(Z75,OFFSET(Pairings!$E$2,($B78-1)*gamesPerRound,0,gamesPerRound,3),3,FALSE),VLOOKUP(Z75,OFFSET(Pairings!$D$2,($B78-1)*gamesPerRound,0,gamesPerRound,3),3,FALSE))</f>
        <v>#N/A</v>
      </c>
      <c r="AA78" s="58" t="e">
        <f ca="1">IF(ISNA(VLOOKUP(AA75,OFFSET(Pairings!$D$2,($B78-1)*gamesPerRound,0,gamesPerRound,3),3,FALSE)),VLOOKUP(AA75,OFFSET(Pairings!$E$2,($B78-1)*gamesPerRound,0,gamesPerRound,3),3,FALSE),VLOOKUP(AA75,OFFSET(Pairings!$D$2,($B78-1)*gamesPerRound,0,gamesPerRound,3),3,FALSE))</f>
        <v>#N/A</v>
      </c>
      <c r="AB78" s="58" t="e">
        <f ca="1">IF(ISNA(VLOOKUP(AB75,OFFSET(Pairings!$D$2,($B78-1)*gamesPerRound,0,gamesPerRound,3),3,FALSE)),VLOOKUP(AB75,OFFSET(Pairings!$E$2,($B78-1)*gamesPerRound,0,gamesPerRound,3),3,FALSE),VLOOKUP(AB75,OFFSET(Pairings!$D$2,($B78-1)*gamesPerRound,0,gamesPerRound,3),3,FALSE))</f>
        <v>#N/A</v>
      </c>
      <c r="AC78" s="58" t="e">
        <f ca="1">IF(ISNA(VLOOKUP(AC75,OFFSET(Pairings!$D$2,($B78-1)*gamesPerRound,0,gamesPerRound,3),3,FALSE)),VLOOKUP(AC75,OFFSET(Pairings!$E$2,($B78-1)*gamesPerRound,0,gamesPerRound,3),3,FALSE),VLOOKUP(AC75,OFFSET(Pairings!$D$2,($B78-1)*gamesPerRound,0,gamesPerRound,3),3,FALSE))</f>
        <v>#N/A</v>
      </c>
      <c r="AD78" s="58" t="e">
        <f ca="1">IF(ISNA(VLOOKUP(AD75,OFFSET(Pairings!$D$2,($B78-1)*gamesPerRound,0,gamesPerRound,3),3,FALSE)),VLOOKUP(AD75,OFFSET(Pairings!$E$2,($B78-1)*gamesPerRound,0,gamesPerRound,3),3,FALSE),VLOOKUP(AD75,OFFSET(Pairings!$D$2,($B78-1)*gamesPerRound,0,gamesPerRound,3),3,FALSE))</f>
        <v>#N/A</v>
      </c>
      <c r="AE78" s="58" t="e">
        <f ca="1">IF(ISNA(VLOOKUP(AE75,OFFSET(Pairings!$D$2,($B78-1)*gamesPerRound,0,gamesPerRound,3),3,FALSE)),VLOOKUP(AE75,OFFSET(Pairings!$E$2,($B78-1)*gamesPerRound,0,gamesPerRound,3),3,FALSE),VLOOKUP(AE75,OFFSET(Pairings!$D$2,($B78-1)*gamesPerRound,0,gamesPerRound,3),3,FALSE))</f>
        <v>#N/A</v>
      </c>
      <c r="AF78" s="58" t="e">
        <f ca="1">IF(ISNA(VLOOKUP(AF75,OFFSET(Pairings!$D$2,($B78-1)*gamesPerRound,0,gamesPerRound,3),3,FALSE)),VLOOKUP(AF75,OFFSET(Pairings!$E$2,($B78-1)*gamesPerRound,0,gamesPerRound,3),3,FALSE),VLOOKUP(AF75,OFFSET(Pairings!$D$2,($B78-1)*gamesPerRound,0,gamesPerRound,3),3,FALSE))</f>
        <v>#N/A</v>
      </c>
      <c r="AG78" s="59" t="e">
        <f ca="1">IF(ISNA(VLOOKUP(AG75,OFFSET(Pairings!$D$2,($B78-1)*gamesPerRound,0,gamesPerRound,3),3,FALSE)),VLOOKUP(AG75,OFFSET(Pairings!$E$2,($B78-1)*gamesPerRound,0,gamesPerRound,3),3,FALSE),VLOOKUP(AG75,OFFSET(Pairings!$D$2,($B78-1)*gamesPerRound,0,gamesPerRound,3),3,FALSE))</f>
        <v>#N/A</v>
      </c>
      <c r="AH78" s="59" t="e">
        <f ca="1">IF(ISNA(VLOOKUP(AH75,OFFSET(Pairings!$D$2,($B78-1)*gamesPerRound,0,gamesPerRound,3),3,FALSE)),VLOOKUP(AH75,OFFSET(Pairings!$E$2,($B78-1)*gamesPerRound,0,gamesPerRound,3),3,FALSE),VLOOKUP(AH75,OFFSET(Pairings!$D$2,($B78-1)*gamesPerRound,0,gamesPerRound,3),3,FALSE))</f>
        <v>#N/A</v>
      </c>
      <c r="AI78" s="59" t="e">
        <f ca="1">IF(ISNA(VLOOKUP(AI75,OFFSET(Pairings!$D$2,($B78-1)*gamesPerRound,0,gamesPerRound,3),3,FALSE)),VLOOKUP(AI75,OFFSET(Pairings!$E$2,($B78-1)*gamesPerRound,0,gamesPerRound,3),3,FALSE),VLOOKUP(AI75,OFFSET(Pairings!$D$2,($B78-1)*gamesPerRound,0,gamesPerRound,3),3,FALSE))</f>
        <v>#N/A</v>
      </c>
      <c r="AJ78" s="59" t="e">
        <f ca="1">IF(ISNA(VLOOKUP(AJ75,OFFSET(Pairings!$D$2,($B78-1)*gamesPerRound,0,gamesPerRound,3),3,FALSE)),VLOOKUP(AJ75,OFFSET(Pairings!$E$2,($B78-1)*gamesPerRound,0,gamesPerRound,3),3,FALSE),VLOOKUP(AJ75,OFFSET(Pairings!$D$2,($B78-1)*gamesPerRound,0,gamesPerRound,3),3,FALSE))</f>
        <v>#N/A</v>
      </c>
      <c r="AK78" s="59" t="e">
        <f ca="1">IF(ISNA(VLOOKUP(AK75,OFFSET(Pairings!$D$2,($B78-1)*gamesPerRound,0,gamesPerRound,3),3,FALSE)),VLOOKUP(AK75,OFFSET(Pairings!$E$2,($B78-1)*gamesPerRound,0,gamesPerRound,3),3,FALSE),VLOOKUP(AK75,OFFSET(Pairings!$D$2,($B78-1)*gamesPerRound,0,gamesPerRound,3),3,FALSE))</f>
        <v>#N/A</v>
      </c>
      <c r="AL78" s="59" t="e">
        <f ca="1">IF(ISNA(VLOOKUP(AL75,OFFSET(Pairings!$D$2,($B78-1)*gamesPerRound,0,gamesPerRound,3),3,FALSE)),VLOOKUP(AL75,OFFSET(Pairings!$E$2,($B78-1)*gamesPerRound,0,gamesPerRound,3),3,FALSE),VLOOKUP(AL75,OFFSET(Pairings!$D$2,($B78-1)*gamesPerRound,0,gamesPerRound,3),3,FALSE))</f>
        <v>#N/A</v>
      </c>
      <c r="AM78" s="59" t="e">
        <f ca="1">IF(ISNA(VLOOKUP(AM75,OFFSET(Pairings!$D$2,($B78-1)*gamesPerRound,0,gamesPerRound,3),3,FALSE)),VLOOKUP(AM75,OFFSET(Pairings!$E$2,($B78-1)*gamesPerRound,0,gamesPerRound,3),3,FALSE),VLOOKUP(AM75,OFFSET(Pairings!$D$2,($B78-1)*gamesPerRound,0,gamesPerRound,3),3,FALSE))</f>
        <v>#N/A</v>
      </c>
      <c r="AN78" s="59" t="e">
        <f ca="1">IF(ISNA(VLOOKUP(AN75,OFFSET(Pairings!$D$2,($B78-1)*gamesPerRound,0,gamesPerRound,3),3,FALSE)),VLOOKUP(AN75,OFFSET(Pairings!$E$2,($B78-1)*gamesPerRound,0,gamesPerRound,3),3,FALSE),VLOOKUP(AN75,OFFSET(Pairings!$D$2,($B78-1)*gamesPerRound,0,gamesPerRound,3),3,FALSE))</f>
        <v>#N/A</v>
      </c>
      <c r="AO78" s="59" t="e">
        <f ca="1">IF(ISNA(VLOOKUP(AO75,OFFSET(Pairings!$D$2,($B78-1)*gamesPerRound,0,gamesPerRound,3),3,FALSE)),VLOOKUP(AO75,OFFSET(Pairings!$E$2,($B78-1)*gamesPerRound,0,gamesPerRound,3),3,FALSE),VLOOKUP(AO75,OFFSET(Pairings!$D$2,($B78-1)*gamesPerRound,0,gamesPerRound,3),3,FALSE))</f>
        <v>#N/A</v>
      </c>
      <c r="AP78" s="49" t="e">
        <f ca="1">SUM(V78:AO78)</f>
        <v>#N/A</v>
      </c>
    </row>
    <row r="79" spans="1:42" ht="15.75" thickBot="1" x14ac:dyDescent="0.25">
      <c r="B79" s="18" t="s">
        <v>110</v>
      </c>
      <c r="C79" s="61">
        <f t="shared" ref="C79:S79" ca="1" si="93">SUM(C76:C78)</f>
        <v>0</v>
      </c>
      <c r="D79" s="51">
        <f t="shared" ca="1" si="93"/>
        <v>0</v>
      </c>
      <c r="E79" s="51">
        <f t="shared" ca="1" si="93"/>
        <v>0</v>
      </c>
      <c r="F79" s="51">
        <f t="shared" ca="1" si="93"/>
        <v>0</v>
      </c>
      <c r="G79" s="51">
        <f t="shared" ca="1" si="93"/>
        <v>0</v>
      </c>
      <c r="H79" s="51">
        <f t="shared" ca="1" si="93"/>
        <v>0</v>
      </c>
      <c r="I79" s="51">
        <f t="shared" ca="1" si="93"/>
        <v>0</v>
      </c>
      <c r="J79" s="51">
        <f t="shared" ca="1" si="93"/>
        <v>0</v>
      </c>
      <c r="K79" s="51">
        <f t="shared" ca="1" si="93"/>
        <v>0</v>
      </c>
      <c r="L79" s="51">
        <f t="shared" ca="1" si="93"/>
        <v>0</v>
      </c>
      <c r="M79" s="51">
        <f t="shared" ca="1" si="93"/>
        <v>0</v>
      </c>
      <c r="N79" s="51">
        <f t="shared" ca="1" si="93"/>
        <v>0</v>
      </c>
      <c r="O79" s="51">
        <f t="shared" ca="1" si="93"/>
        <v>0</v>
      </c>
      <c r="P79" s="51">
        <f t="shared" ca="1" si="93"/>
        <v>0</v>
      </c>
      <c r="Q79" s="51">
        <f t="shared" ca="1" si="93"/>
        <v>0</v>
      </c>
      <c r="R79" s="51">
        <f t="shared" ca="1" si="93"/>
        <v>0</v>
      </c>
      <c r="S79" s="70">
        <f t="shared" ca="1" si="93"/>
        <v>0</v>
      </c>
      <c r="T79" s="65" t="e">
        <f ca="1">VLOOKUP(A75,OFFSET(Teams!$B$1,1,0,teams,4),4,FALSE)</f>
        <v>#N/A</v>
      </c>
      <c r="V79" s="61" t="e">
        <f t="shared" ref="V79:AP79" ca="1" si="94">SUM(V76:V78)</f>
        <v>#N/A</v>
      </c>
      <c r="W79" s="51" t="e">
        <f t="shared" ca="1" si="94"/>
        <v>#N/A</v>
      </c>
      <c r="X79" s="51" t="e">
        <f t="shared" ca="1" si="94"/>
        <v>#N/A</v>
      </c>
      <c r="Y79" s="51" t="e">
        <f t="shared" ca="1" si="94"/>
        <v>#N/A</v>
      </c>
      <c r="Z79" s="51" t="e">
        <f t="shared" ca="1" si="94"/>
        <v>#N/A</v>
      </c>
      <c r="AA79" s="51" t="e">
        <f t="shared" ca="1" si="94"/>
        <v>#N/A</v>
      </c>
      <c r="AB79" s="51" t="e">
        <f t="shared" ca="1" si="94"/>
        <v>#N/A</v>
      </c>
      <c r="AC79" s="51" t="e">
        <f t="shared" ca="1" si="94"/>
        <v>#N/A</v>
      </c>
      <c r="AD79" s="51" t="e">
        <f t="shared" ca="1" si="94"/>
        <v>#N/A</v>
      </c>
      <c r="AE79" s="51" t="e">
        <f t="shared" ca="1" si="94"/>
        <v>#N/A</v>
      </c>
      <c r="AF79" s="51" t="e">
        <f t="shared" ca="1" si="94"/>
        <v>#N/A</v>
      </c>
      <c r="AG79" s="51" t="e">
        <f t="shared" ca="1" si="94"/>
        <v>#N/A</v>
      </c>
      <c r="AH79" s="51" t="e">
        <f t="shared" ca="1" si="94"/>
        <v>#N/A</v>
      </c>
      <c r="AI79" s="51" t="e">
        <f t="shared" ca="1" si="94"/>
        <v>#N/A</v>
      </c>
      <c r="AJ79" s="51" t="e">
        <f t="shared" ca="1" si="94"/>
        <v>#N/A</v>
      </c>
      <c r="AK79" s="51" t="e">
        <f t="shared" ca="1" si="94"/>
        <v>#N/A</v>
      </c>
      <c r="AL79" s="51" t="e">
        <f t="shared" ca="1" si="94"/>
        <v>#N/A</v>
      </c>
      <c r="AM79" s="51" t="e">
        <f t="shared" ca="1" si="94"/>
        <v>#N/A</v>
      </c>
      <c r="AN79" s="51" t="e">
        <f t="shared" ca="1" si="94"/>
        <v>#N/A</v>
      </c>
      <c r="AO79" s="51" t="e">
        <f t="shared" ca="1" si="94"/>
        <v>#N/A</v>
      </c>
      <c r="AP79" s="37" t="e">
        <f t="shared" ca="1" si="94"/>
        <v>#N/A</v>
      </c>
    </row>
    <row r="80" spans="1:42" ht="15.75" thickBot="1" x14ac:dyDescent="0.25"/>
    <row r="81" spans="1:42" x14ac:dyDescent="0.2">
      <c r="A81" s="12" t="s">
        <v>174</v>
      </c>
      <c r="B81" s="38">
        <f>VLOOKUP(A81,TeamLookup,2,FALSE)</f>
        <v>0</v>
      </c>
      <c r="C81" s="60" t="str">
        <f>$A81&amp;"."&amp;TEXT(C$1,"00")</f>
        <v>N.01</v>
      </c>
      <c r="D81" s="50" t="str">
        <f t="shared" ref="D81:R81" si="95">$A81&amp;"."&amp;TEXT(D$1,"00")</f>
        <v>N.02</v>
      </c>
      <c r="E81" s="50" t="str">
        <f t="shared" si="95"/>
        <v>N.03</v>
      </c>
      <c r="F81" s="50" t="str">
        <f t="shared" si="95"/>
        <v>N.04</v>
      </c>
      <c r="G81" s="50" t="str">
        <f t="shared" si="95"/>
        <v>N.05</v>
      </c>
      <c r="H81" s="50" t="str">
        <f t="shared" si="95"/>
        <v>N.06</v>
      </c>
      <c r="I81" s="50" t="str">
        <f t="shared" si="95"/>
        <v>N.07</v>
      </c>
      <c r="J81" s="50" t="str">
        <f t="shared" si="95"/>
        <v>N.08</v>
      </c>
      <c r="K81" s="50" t="str">
        <f t="shared" si="95"/>
        <v>N.09</v>
      </c>
      <c r="L81" s="50" t="str">
        <f t="shared" si="95"/>
        <v>N.10</v>
      </c>
      <c r="M81" s="50" t="str">
        <f t="shared" si="95"/>
        <v>N.11</v>
      </c>
      <c r="N81" s="50" t="str">
        <f t="shared" si="95"/>
        <v>N.12</v>
      </c>
      <c r="O81" s="50" t="str">
        <f t="shared" si="95"/>
        <v>N.13</v>
      </c>
      <c r="P81" s="50" t="str">
        <f t="shared" si="95"/>
        <v>N.14</v>
      </c>
      <c r="Q81" s="50" t="str">
        <f t="shared" si="95"/>
        <v>N.15</v>
      </c>
      <c r="R81" s="50" t="str">
        <f t="shared" si="95"/>
        <v>N.16</v>
      </c>
      <c r="S81" s="67" t="s">
        <v>110</v>
      </c>
      <c r="T81" s="66" t="s">
        <v>137</v>
      </c>
      <c r="U81" s="12"/>
      <c r="V81" s="60" t="str">
        <f>$A81&amp;"."&amp;TEXT(V$1,"00")</f>
        <v>N.01</v>
      </c>
      <c r="W81" s="50" t="str">
        <f t="shared" ref="W81:AO81" si="96">$A81&amp;"."&amp;TEXT(W$1,"00")</f>
        <v>N.02</v>
      </c>
      <c r="X81" s="50" t="str">
        <f t="shared" si="96"/>
        <v>N.03</v>
      </c>
      <c r="Y81" s="50" t="str">
        <f t="shared" si="96"/>
        <v>N.04</v>
      </c>
      <c r="Z81" s="50" t="str">
        <f t="shared" si="96"/>
        <v>N.05</v>
      </c>
      <c r="AA81" s="50" t="str">
        <f t="shared" si="96"/>
        <v>N.06</v>
      </c>
      <c r="AB81" s="50" t="str">
        <f t="shared" si="96"/>
        <v>N.07</v>
      </c>
      <c r="AC81" s="50" t="str">
        <f t="shared" si="96"/>
        <v>N.08</v>
      </c>
      <c r="AD81" s="50" t="str">
        <f t="shared" si="96"/>
        <v>N.09</v>
      </c>
      <c r="AE81" s="50" t="str">
        <f t="shared" si="96"/>
        <v>N.10</v>
      </c>
      <c r="AF81" s="50" t="str">
        <f t="shared" si="96"/>
        <v>N.11</v>
      </c>
      <c r="AG81" s="50" t="str">
        <f t="shared" si="96"/>
        <v>N.12</v>
      </c>
      <c r="AH81" s="50" t="str">
        <f t="shared" si="96"/>
        <v>N.13</v>
      </c>
      <c r="AI81" s="50" t="str">
        <f t="shared" si="96"/>
        <v>N.14</v>
      </c>
      <c r="AJ81" s="50" t="str">
        <f t="shared" si="96"/>
        <v>N.15</v>
      </c>
      <c r="AK81" s="50" t="str">
        <f t="shared" si="96"/>
        <v>N.16</v>
      </c>
      <c r="AL81" s="50" t="str">
        <f t="shared" si="96"/>
        <v>N.17</v>
      </c>
      <c r="AM81" s="50" t="str">
        <f t="shared" si="96"/>
        <v>N.18</v>
      </c>
      <c r="AN81" s="50" t="str">
        <f t="shared" si="96"/>
        <v>N.19</v>
      </c>
      <c r="AO81" s="50" t="str">
        <f t="shared" si="96"/>
        <v>N.20</v>
      </c>
      <c r="AP81" s="36" t="s">
        <v>110</v>
      </c>
    </row>
    <row r="82" spans="1:42" x14ac:dyDescent="0.2">
      <c r="B82" s="48">
        <v>1</v>
      </c>
      <c r="C82" s="52" t="str">
        <f t="shared" ref="C82:L84" ca="1" si="97">IF(ISNA(V82),"",V82)</f>
        <v/>
      </c>
      <c r="D82" s="53" t="str">
        <f t="shared" ca="1" si="97"/>
        <v/>
      </c>
      <c r="E82" s="53" t="str">
        <f t="shared" ca="1" si="97"/>
        <v/>
      </c>
      <c r="F82" s="53" t="str">
        <f t="shared" ca="1" si="97"/>
        <v/>
      </c>
      <c r="G82" s="53" t="str">
        <f t="shared" ca="1" si="97"/>
        <v/>
      </c>
      <c r="H82" s="53" t="str">
        <f t="shared" ca="1" si="97"/>
        <v/>
      </c>
      <c r="I82" s="53" t="str">
        <f t="shared" ca="1" si="97"/>
        <v/>
      </c>
      <c r="J82" s="53" t="str">
        <f t="shared" ca="1" si="97"/>
        <v/>
      </c>
      <c r="K82" s="53" t="str">
        <f t="shared" ca="1" si="97"/>
        <v/>
      </c>
      <c r="L82" s="53" t="str">
        <f t="shared" ca="1" si="97"/>
        <v/>
      </c>
      <c r="M82" s="53" t="str">
        <f t="shared" ref="M82:R84" ca="1" si="98">IF(ISNA(AF82),"",AF82)</f>
        <v/>
      </c>
      <c r="N82" s="53" t="str">
        <f t="shared" ca="1" si="98"/>
        <v/>
      </c>
      <c r="O82" s="53" t="str">
        <f t="shared" ca="1" si="98"/>
        <v/>
      </c>
      <c r="P82" s="53" t="str">
        <f t="shared" ca="1" si="98"/>
        <v/>
      </c>
      <c r="Q82" s="53" t="str">
        <f t="shared" ca="1" si="98"/>
        <v/>
      </c>
      <c r="R82" s="53" t="str">
        <f t="shared" ca="1" si="98"/>
        <v/>
      </c>
      <c r="S82" s="68">
        <f ca="1">SUM(C82:R82)</f>
        <v>0</v>
      </c>
      <c r="T82" s="49"/>
      <c r="V82" s="53" t="e">
        <f ca="1">IF(ISNA(VLOOKUP(V81,OFFSET(Pairings!$D$2,($B82-1)*gamesPerRound,0,gamesPerRound,3),3,FALSE)),VLOOKUP(V81,OFFSET(Pairings!$E$2,($B82-1)*gamesPerRound,0,gamesPerRound,3),3,FALSE),VLOOKUP(V81,OFFSET(Pairings!$D$2,($B82-1)*gamesPerRound,0,gamesPerRound,3),3,FALSE))</f>
        <v>#N/A</v>
      </c>
      <c r="W82" s="53" t="e">
        <f ca="1">IF(ISNA(VLOOKUP(W81,OFFSET(Pairings!$D$2,($B82-1)*gamesPerRound,0,gamesPerRound,3),3,FALSE)),VLOOKUP(W81,OFFSET(Pairings!$E$2,($B82-1)*gamesPerRound,0,gamesPerRound,3),3,FALSE),VLOOKUP(W81,OFFSET(Pairings!$D$2,($B82-1)*gamesPerRound,0,gamesPerRound,3),3,FALSE))</f>
        <v>#N/A</v>
      </c>
      <c r="X82" s="53" t="e">
        <f ca="1">IF(ISNA(VLOOKUP(X81,OFFSET(Pairings!$D$2,($B82-1)*gamesPerRound,0,gamesPerRound,3),3,FALSE)),VLOOKUP(X81,OFFSET(Pairings!$E$2,($B82-1)*gamesPerRound,0,gamesPerRound,3),3,FALSE),VLOOKUP(X81,OFFSET(Pairings!$D$2,($B82-1)*gamesPerRound,0,gamesPerRound,3),3,FALSE))</f>
        <v>#N/A</v>
      </c>
      <c r="Y82" s="53" t="e">
        <f ca="1">IF(ISNA(VLOOKUP(Y81,OFFSET(Pairings!$D$2,($B82-1)*gamesPerRound,0,gamesPerRound,3),3,FALSE)),VLOOKUP(Y81,OFFSET(Pairings!$E$2,($B82-1)*gamesPerRound,0,gamesPerRound,3),3,FALSE),VLOOKUP(Y81,OFFSET(Pairings!$D$2,($B82-1)*gamesPerRound,0,gamesPerRound,3),3,FALSE))</f>
        <v>#N/A</v>
      </c>
      <c r="Z82" s="53" t="e">
        <f ca="1">IF(ISNA(VLOOKUP(Z81,OFFSET(Pairings!$D$2,($B82-1)*gamesPerRound,0,gamesPerRound,3),3,FALSE)),VLOOKUP(Z81,OFFSET(Pairings!$E$2,($B82-1)*gamesPerRound,0,gamesPerRound,3),3,FALSE),VLOOKUP(Z81,OFFSET(Pairings!$D$2,($B82-1)*gamesPerRound,0,gamesPerRound,3),3,FALSE))</f>
        <v>#N/A</v>
      </c>
      <c r="AA82" s="53" t="e">
        <f ca="1">IF(ISNA(VLOOKUP(AA81,OFFSET(Pairings!$D$2,($B82-1)*gamesPerRound,0,gamesPerRound,3),3,FALSE)),VLOOKUP(AA81,OFFSET(Pairings!$E$2,($B82-1)*gamesPerRound,0,gamesPerRound,3),3,FALSE),VLOOKUP(AA81,OFFSET(Pairings!$D$2,($B82-1)*gamesPerRound,0,gamesPerRound,3),3,FALSE))</f>
        <v>#N/A</v>
      </c>
      <c r="AB82" s="53" t="e">
        <f ca="1">IF(ISNA(VLOOKUP(AB81,OFFSET(Pairings!$D$2,($B82-1)*gamesPerRound,0,gamesPerRound,3),3,FALSE)),VLOOKUP(AB81,OFFSET(Pairings!$E$2,($B82-1)*gamesPerRound,0,gamesPerRound,3),3,FALSE),VLOOKUP(AB81,OFFSET(Pairings!$D$2,($B82-1)*gamesPerRound,0,gamesPerRound,3),3,FALSE))</f>
        <v>#N/A</v>
      </c>
      <c r="AC82" s="53" t="e">
        <f ca="1">IF(ISNA(VLOOKUP(AC81,OFFSET(Pairings!$D$2,($B82-1)*gamesPerRound,0,gamesPerRound,3),3,FALSE)),VLOOKUP(AC81,OFFSET(Pairings!$E$2,($B82-1)*gamesPerRound,0,gamesPerRound,3),3,FALSE),VLOOKUP(AC81,OFFSET(Pairings!$D$2,($B82-1)*gamesPerRound,0,gamesPerRound,3),3,FALSE))</f>
        <v>#N/A</v>
      </c>
      <c r="AD82" s="53" t="e">
        <f ca="1">IF(ISNA(VLOOKUP(AD81,OFFSET(Pairings!$D$2,($B82-1)*gamesPerRound,0,gamesPerRound,3),3,FALSE)),VLOOKUP(AD81,OFFSET(Pairings!$E$2,($B82-1)*gamesPerRound,0,gamesPerRound,3),3,FALSE),VLOOKUP(AD81,OFFSET(Pairings!$D$2,($B82-1)*gamesPerRound,0,gamesPerRound,3),3,FALSE))</f>
        <v>#N/A</v>
      </c>
      <c r="AE82" s="53" t="e">
        <f ca="1">IF(ISNA(VLOOKUP(AE81,OFFSET(Pairings!$D$2,($B82-1)*gamesPerRound,0,gamesPerRound,3),3,FALSE)),VLOOKUP(AE81,OFFSET(Pairings!$E$2,($B82-1)*gamesPerRound,0,gamesPerRound,3),3,FALSE),VLOOKUP(AE81,OFFSET(Pairings!$D$2,($B82-1)*gamesPerRound,0,gamesPerRound,3),3,FALSE))</f>
        <v>#N/A</v>
      </c>
      <c r="AF82" s="53" t="e">
        <f ca="1">IF(ISNA(VLOOKUP(AF81,OFFSET(Pairings!$D$2,($B82-1)*gamesPerRound,0,gamesPerRound,3),3,FALSE)),VLOOKUP(AF81,OFFSET(Pairings!$E$2,($B82-1)*gamesPerRound,0,gamesPerRound,3),3,FALSE),VLOOKUP(AF81,OFFSET(Pairings!$D$2,($B82-1)*gamesPerRound,0,gamesPerRound,3),3,FALSE))</f>
        <v>#N/A</v>
      </c>
      <c r="AG82" s="54" t="e">
        <f ca="1">IF(ISNA(VLOOKUP(AG81,OFFSET(Pairings!$D$2,($B82-1)*gamesPerRound,0,gamesPerRound,3),3,FALSE)),VLOOKUP(AG81,OFFSET(Pairings!$E$2,($B82-1)*gamesPerRound,0,gamesPerRound,3),3,FALSE),VLOOKUP(AG81,OFFSET(Pairings!$D$2,($B82-1)*gamesPerRound,0,gamesPerRound,3),3,FALSE))</f>
        <v>#N/A</v>
      </c>
      <c r="AH82" s="54" t="e">
        <f ca="1">IF(ISNA(VLOOKUP(AH81,OFFSET(Pairings!$D$2,($B82-1)*gamesPerRound,0,gamesPerRound,3),3,FALSE)),VLOOKUP(AH81,OFFSET(Pairings!$E$2,($B82-1)*gamesPerRound,0,gamesPerRound,3),3,FALSE),VLOOKUP(AH81,OFFSET(Pairings!$D$2,($B82-1)*gamesPerRound,0,gamesPerRound,3),3,FALSE))</f>
        <v>#N/A</v>
      </c>
      <c r="AI82" s="54" t="e">
        <f ca="1">IF(ISNA(VLOOKUP(AI81,OFFSET(Pairings!$D$2,($B82-1)*gamesPerRound,0,gamesPerRound,3),3,FALSE)),VLOOKUP(AI81,OFFSET(Pairings!$E$2,($B82-1)*gamesPerRound,0,gamesPerRound,3),3,FALSE),VLOOKUP(AI81,OFFSET(Pairings!$D$2,($B82-1)*gamesPerRound,0,gamesPerRound,3),3,FALSE))</f>
        <v>#N/A</v>
      </c>
      <c r="AJ82" s="54" t="e">
        <f ca="1">IF(ISNA(VLOOKUP(AJ81,OFFSET(Pairings!$D$2,($B82-1)*gamesPerRound,0,gamesPerRound,3),3,FALSE)),VLOOKUP(AJ81,OFFSET(Pairings!$E$2,($B82-1)*gamesPerRound,0,gamesPerRound,3),3,FALSE),VLOOKUP(AJ81,OFFSET(Pairings!$D$2,($B82-1)*gamesPerRound,0,gamesPerRound,3),3,FALSE))</f>
        <v>#N/A</v>
      </c>
      <c r="AK82" s="54" t="e">
        <f ca="1">IF(ISNA(VLOOKUP(AK81,OFFSET(Pairings!$D$2,($B82-1)*gamesPerRound,0,gamesPerRound,3),3,FALSE)),VLOOKUP(AK81,OFFSET(Pairings!$E$2,($B82-1)*gamesPerRound,0,gamesPerRound,3),3,FALSE),VLOOKUP(AK81,OFFSET(Pairings!$D$2,($B82-1)*gamesPerRound,0,gamesPerRound,3),3,FALSE))</f>
        <v>#N/A</v>
      </c>
      <c r="AL82" s="54" t="e">
        <f ca="1">IF(ISNA(VLOOKUP(AL81,OFFSET(Pairings!$D$2,($B82-1)*gamesPerRound,0,gamesPerRound,3),3,FALSE)),VLOOKUP(AL81,OFFSET(Pairings!$E$2,($B82-1)*gamesPerRound,0,gamesPerRound,3),3,FALSE),VLOOKUP(AL81,OFFSET(Pairings!$D$2,($B82-1)*gamesPerRound,0,gamesPerRound,3),3,FALSE))</f>
        <v>#N/A</v>
      </c>
      <c r="AM82" s="54" t="e">
        <f ca="1">IF(ISNA(VLOOKUP(AM81,OFFSET(Pairings!$D$2,($B82-1)*gamesPerRound,0,gamesPerRound,3),3,FALSE)),VLOOKUP(AM81,OFFSET(Pairings!$E$2,($B82-1)*gamesPerRound,0,gamesPerRound,3),3,FALSE),VLOOKUP(AM81,OFFSET(Pairings!$D$2,($B82-1)*gamesPerRound,0,gamesPerRound,3),3,FALSE))</f>
        <v>#N/A</v>
      </c>
      <c r="AN82" s="54" t="e">
        <f ca="1">IF(ISNA(VLOOKUP(AN81,OFFSET(Pairings!$D$2,($B82-1)*gamesPerRound,0,gamesPerRound,3),3,FALSE)),VLOOKUP(AN81,OFFSET(Pairings!$E$2,($B82-1)*gamesPerRound,0,gamesPerRound,3),3,FALSE),VLOOKUP(AN81,OFFSET(Pairings!$D$2,($B82-1)*gamesPerRound,0,gamesPerRound,3),3,FALSE))</f>
        <v>#N/A</v>
      </c>
      <c r="AO82" s="54" t="e">
        <f ca="1">IF(ISNA(VLOOKUP(AO81,OFFSET(Pairings!$D$2,($B82-1)*gamesPerRound,0,gamesPerRound,3),3,FALSE)),VLOOKUP(AO81,OFFSET(Pairings!$E$2,($B82-1)*gamesPerRound,0,gamesPerRound,3),3,FALSE),VLOOKUP(AO81,OFFSET(Pairings!$D$2,($B82-1)*gamesPerRound,0,gamesPerRound,3),3,FALSE))</f>
        <v>#N/A</v>
      </c>
      <c r="AP82" s="49" t="e">
        <f ca="1">SUM(V82:AO82)</f>
        <v>#N/A</v>
      </c>
    </row>
    <row r="83" spans="1:42" x14ac:dyDescent="0.2">
      <c r="B83" s="48">
        <v>2</v>
      </c>
      <c r="C83" s="55" t="str">
        <f t="shared" ca="1" si="97"/>
        <v/>
      </c>
      <c r="D83" s="33" t="str">
        <f t="shared" ca="1" si="97"/>
        <v/>
      </c>
      <c r="E83" s="33" t="str">
        <f t="shared" ca="1" si="97"/>
        <v/>
      </c>
      <c r="F83" s="33" t="str">
        <f t="shared" ca="1" si="97"/>
        <v/>
      </c>
      <c r="G83" s="33" t="str">
        <f t="shared" ca="1" si="97"/>
        <v/>
      </c>
      <c r="H83" s="33" t="str">
        <f t="shared" ca="1" si="97"/>
        <v/>
      </c>
      <c r="I83" s="33" t="str">
        <f t="shared" ca="1" si="97"/>
        <v/>
      </c>
      <c r="J83" s="33" t="str">
        <f t="shared" ca="1" si="97"/>
        <v/>
      </c>
      <c r="K83" s="33" t="str">
        <f t="shared" ca="1" si="97"/>
        <v/>
      </c>
      <c r="L83" s="33" t="str">
        <f t="shared" ca="1" si="97"/>
        <v/>
      </c>
      <c r="M83" s="33" t="str">
        <f t="shared" ca="1" si="98"/>
        <v/>
      </c>
      <c r="N83" s="33" t="str">
        <f t="shared" ca="1" si="98"/>
        <v/>
      </c>
      <c r="O83" s="33" t="str">
        <f t="shared" ca="1" si="98"/>
        <v/>
      </c>
      <c r="P83" s="33" t="str">
        <f t="shared" ca="1" si="98"/>
        <v/>
      </c>
      <c r="Q83" s="33" t="str">
        <f t="shared" ca="1" si="98"/>
        <v/>
      </c>
      <c r="R83" s="33" t="str">
        <f t="shared" ca="1" si="98"/>
        <v/>
      </c>
      <c r="S83" s="69">
        <f ca="1">SUM(C83:R83)</f>
        <v>0</v>
      </c>
      <c r="T83" s="49"/>
      <c r="V83" s="55" t="e">
        <f ca="1">IF(ISNA(VLOOKUP(V81,OFFSET(Pairings!$D$2,($B83-1)*gamesPerRound,0,gamesPerRound,3),3,FALSE)),VLOOKUP(V81,OFFSET(Pairings!$E$2,($B83-1)*gamesPerRound,0,gamesPerRound,3),3,FALSE),VLOOKUP(V81,OFFSET(Pairings!$D$2,($B83-1)*gamesPerRound,0,gamesPerRound,3),3,FALSE))</f>
        <v>#N/A</v>
      </c>
      <c r="W83" s="33" t="e">
        <f ca="1">IF(ISNA(VLOOKUP(W81,OFFSET(Pairings!$D$2,($B83-1)*gamesPerRound,0,gamesPerRound,3),3,FALSE)),VLOOKUP(W81,OFFSET(Pairings!$E$2,($B83-1)*gamesPerRound,0,gamesPerRound,3),3,FALSE),VLOOKUP(W81,OFFSET(Pairings!$D$2,($B83-1)*gamesPerRound,0,gamesPerRound,3),3,FALSE))</f>
        <v>#N/A</v>
      </c>
      <c r="X83" s="33" t="e">
        <f ca="1">IF(ISNA(VLOOKUP(X81,OFFSET(Pairings!$D$2,($B83-1)*gamesPerRound,0,gamesPerRound,3),3,FALSE)),VLOOKUP(X81,OFFSET(Pairings!$E$2,($B83-1)*gamesPerRound,0,gamesPerRound,3),3,FALSE),VLOOKUP(X81,OFFSET(Pairings!$D$2,($B83-1)*gamesPerRound,0,gamesPerRound,3),3,FALSE))</f>
        <v>#N/A</v>
      </c>
      <c r="Y83" s="33" t="e">
        <f ca="1">IF(ISNA(VLOOKUP(Y81,OFFSET(Pairings!$D$2,($B83-1)*gamesPerRound,0,gamesPerRound,3),3,FALSE)),VLOOKUP(Y81,OFFSET(Pairings!$E$2,($B83-1)*gamesPerRound,0,gamesPerRound,3),3,FALSE),VLOOKUP(Y81,OFFSET(Pairings!$D$2,($B83-1)*gamesPerRound,0,gamesPerRound,3),3,FALSE))</f>
        <v>#N/A</v>
      </c>
      <c r="Z83" s="33" t="e">
        <f ca="1">IF(ISNA(VLOOKUP(Z81,OFFSET(Pairings!$D$2,($B83-1)*gamesPerRound,0,gamesPerRound,3),3,FALSE)),VLOOKUP(Z81,OFFSET(Pairings!$E$2,($B83-1)*gamesPerRound,0,gamesPerRound,3),3,FALSE),VLOOKUP(Z81,OFFSET(Pairings!$D$2,($B83-1)*gamesPerRound,0,gamesPerRound,3),3,FALSE))</f>
        <v>#N/A</v>
      </c>
      <c r="AA83" s="33" t="e">
        <f ca="1">IF(ISNA(VLOOKUP(AA81,OFFSET(Pairings!$D$2,($B83-1)*gamesPerRound,0,gamesPerRound,3),3,FALSE)),VLOOKUP(AA81,OFFSET(Pairings!$E$2,($B83-1)*gamesPerRound,0,gamesPerRound,3),3,FALSE),VLOOKUP(AA81,OFFSET(Pairings!$D$2,($B83-1)*gamesPerRound,0,gamesPerRound,3),3,FALSE))</f>
        <v>#N/A</v>
      </c>
      <c r="AB83" s="33" t="e">
        <f ca="1">IF(ISNA(VLOOKUP(AB81,OFFSET(Pairings!$D$2,($B83-1)*gamesPerRound,0,gamesPerRound,3),3,FALSE)),VLOOKUP(AB81,OFFSET(Pairings!$E$2,($B83-1)*gamesPerRound,0,gamesPerRound,3),3,FALSE),VLOOKUP(AB81,OFFSET(Pairings!$D$2,($B83-1)*gamesPerRound,0,gamesPerRound,3),3,FALSE))</f>
        <v>#N/A</v>
      </c>
      <c r="AC83" s="33" t="e">
        <f ca="1">IF(ISNA(VLOOKUP(AC81,OFFSET(Pairings!$D$2,($B83-1)*gamesPerRound,0,gamesPerRound,3),3,FALSE)),VLOOKUP(AC81,OFFSET(Pairings!$E$2,($B83-1)*gamesPerRound,0,gamesPerRound,3),3,FALSE),VLOOKUP(AC81,OFFSET(Pairings!$D$2,($B83-1)*gamesPerRound,0,gamesPerRound,3),3,FALSE))</f>
        <v>#N/A</v>
      </c>
      <c r="AD83" s="33" t="e">
        <f ca="1">IF(ISNA(VLOOKUP(AD81,OFFSET(Pairings!$D$2,($B83-1)*gamesPerRound,0,gamesPerRound,3),3,FALSE)),VLOOKUP(AD81,OFFSET(Pairings!$E$2,($B83-1)*gamesPerRound,0,gamesPerRound,3),3,FALSE),VLOOKUP(AD81,OFFSET(Pairings!$D$2,($B83-1)*gamesPerRound,0,gamesPerRound,3),3,FALSE))</f>
        <v>#N/A</v>
      </c>
      <c r="AE83" s="33" t="e">
        <f ca="1">IF(ISNA(VLOOKUP(AE81,OFFSET(Pairings!$D$2,($B83-1)*gamesPerRound,0,gamesPerRound,3),3,FALSE)),VLOOKUP(AE81,OFFSET(Pairings!$E$2,($B83-1)*gamesPerRound,0,gamesPerRound,3),3,FALSE),VLOOKUP(AE81,OFFSET(Pairings!$D$2,($B83-1)*gamesPerRound,0,gamesPerRound,3),3,FALSE))</f>
        <v>#N/A</v>
      </c>
      <c r="AF83" s="33" t="e">
        <f ca="1">IF(ISNA(VLOOKUP(AF81,OFFSET(Pairings!$D$2,($B83-1)*gamesPerRound,0,gamesPerRound,3),3,FALSE)),VLOOKUP(AF81,OFFSET(Pairings!$E$2,($B83-1)*gamesPerRound,0,gamesPerRound,3),3,FALSE),VLOOKUP(AF81,OFFSET(Pairings!$D$2,($B83-1)*gamesPerRound,0,gamesPerRound,3),3,FALSE))</f>
        <v>#N/A</v>
      </c>
      <c r="AG83" s="56" t="e">
        <f ca="1">IF(ISNA(VLOOKUP(AG81,OFFSET(Pairings!$D$2,($B83-1)*gamesPerRound,0,gamesPerRound,3),3,FALSE)),VLOOKUP(AG81,OFFSET(Pairings!$E$2,($B83-1)*gamesPerRound,0,gamesPerRound,3),3,FALSE),VLOOKUP(AG81,OFFSET(Pairings!$D$2,($B83-1)*gamesPerRound,0,gamesPerRound,3),3,FALSE))</f>
        <v>#N/A</v>
      </c>
      <c r="AH83" s="56" t="e">
        <f ca="1">IF(ISNA(VLOOKUP(AH81,OFFSET(Pairings!$D$2,($B83-1)*gamesPerRound,0,gamesPerRound,3),3,FALSE)),VLOOKUP(AH81,OFFSET(Pairings!$E$2,($B83-1)*gamesPerRound,0,gamesPerRound,3),3,FALSE),VLOOKUP(AH81,OFFSET(Pairings!$D$2,($B83-1)*gamesPerRound,0,gamesPerRound,3),3,FALSE))</f>
        <v>#N/A</v>
      </c>
      <c r="AI83" s="56" t="e">
        <f ca="1">IF(ISNA(VLOOKUP(AI81,OFFSET(Pairings!$D$2,($B83-1)*gamesPerRound,0,gamesPerRound,3),3,FALSE)),VLOOKUP(AI81,OFFSET(Pairings!$E$2,($B83-1)*gamesPerRound,0,gamesPerRound,3),3,FALSE),VLOOKUP(AI81,OFFSET(Pairings!$D$2,($B83-1)*gamesPerRound,0,gamesPerRound,3),3,FALSE))</f>
        <v>#N/A</v>
      </c>
      <c r="AJ83" s="56" t="e">
        <f ca="1">IF(ISNA(VLOOKUP(AJ81,OFFSET(Pairings!$D$2,($B83-1)*gamesPerRound,0,gamesPerRound,3),3,FALSE)),VLOOKUP(AJ81,OFFSET(Pairings!$E$2,($B83-1)*gamesPerRound,0,gamesPerRound,3),3,FALSE),VLOOKUP(AJ81,OFFSET(Pairings!$D$2,($B83-1)*gamesPerRound,0,gamesPerRound,3),3,FALSE))</f>
        <v>#N/A</v>
      </c>
      <c r="AK83" s="56" t="e">
        <f ca="1">IF(ISNA(VLOOKUP(AK81,OFFSET(Pairings!$D$2,($B83-1)*gamesPerRound,0,gamesPerRound,3),3,FALSE)),VLOOKUP(AK81,OFFSET(Pairings!$E$2,($B83-1)*gamesPerRound,0,gamesPerRound,3),3,FALSE),VLOOKUP(AK81,OFFSET(Pairings!$D$2,($B83-1)*gamesPerRound,0,gamesPerRound,3),3,FALSE))</f>
        <v>#N/A</v>
      </c>
      <c r="AL83" s="56" t="e">
        <f ca="1">IF(ISNA(VLOOKUP(AL81,OFFSET(Pairings!$D$2,($B83-1)*gamesPerRound,0,gamesPerRound,3),3,FALSE)),VLOOKUP(AL81,OFFSET(Pairings!$E$2,($B83-1)*gamesPerRound,0,gamesPerRound,3),3,FALSE),VLOOKUP(AL81,OFFSET(Pairings!$D$2,($B83-1)*gamesPerRound,0,gamesPerRound,3),3,FALSE))</f>
        <v>#N/A</v>
      </c>
      <c r="AM83" s="56" t="e">
        <f ca="1">IF(ISNA(VLOOKUP(AM81,OFFSET(Pairings!$D$2,($B83-1)*gamesPerRound,0,gamesPerRound,3),3,FALSE)),VLOOKUP(AM81,OFFSET(Pairings!$E$2,($B83-1)*gamesPerRound,0,gamesPerRound,3),3,FALSE),VLOOKUP(AM81,OFFSET(Pairings!$D$2,($B83-1)*gamesPerRound,0,gamesPerRound,3),3,FALSE))</f>
        <v>#N/A</v>
      </c>
      <c r="AN83" s="56" t="e">
        <f ca="1">IF(ISNA(VLOOKUP(AN81,OFFSET(Pairings!$D$2,($B83-1)*gamesPerRound,0,gamesPerRound,3),3,FALSE)),VLOOKUP(AN81,OFFSET(Pairings!$E$2,($B83-1)*gamesPerRound,0,gamesPerRound,3),3,FALSE),VLOOKUP(AN81,OFFSET(Pairings!$D$2,($B83-1)*gamesPerRound,0,gamesPerRound,3),3,FALSE))</f>
        <v>#N/A</v>
      </c>
      <c r="AO83" s="56" t="e">
        <f ca="1">IF(ISNA(VLOOKUP(AO81,OFFSET(Pairings!$D$2,($B83-1)*gamesPerRound,0,gamesPerRound,3),3,FALSE)),VLOOKUP(AO81,OFFSET(Pairings!$E$2,($B83-1)*gamesPerRound,0,gamesPerRound,3),3,FALSE),VLOOKUP(AO81,OFFSET(Pairings!$D$2,($B83-1)*gamesPerRound,0,gamesPerRound,3),3,FALSE))</f>
        <v>#N/A</v>
      </c>
      <c r="AP83" s="49" t="e">
        <f ca="1">SUM(V83:AO83)</f>
        <v>#N/A</v>
      </c>
    </row>
    <row r="84" spans="1:42" x14ac:dyDescent="0.2">
      <c r="B84" s="48">
        <v>3</v>
      </c>
      <c r="C84" s="57" t="str">
        <f t="shared" ca="1" si="97"/>
        <v/>
      </c>
      <c r="D84" s="58" t="str">
        <f t="shared" ca="1" si="97"/>
        <v/>
      </c>
      <c r="E84" s="58" t="str">
        <f t="shared" ca="1" si="97"/>
        <v/>
      </c>
      <c r="F84" s="58" t="str">
        <f t="shared" ca="1" si="97"/>
        <v/>
      </c>
      <c r="G84" s="58" t="str">
        <f t="shared" ca="1" si="97"/>
        <v/>
      </c>
      <c r="H84" s="58" t="str">
        <f t="shared" ca="1" si="97"/>
        <v/>
      </c>
      <c r="I84" s="58" t="str">
        <f t="shared" ca="1" si="97"/>
        <v/>
      </c>
      <c r="J84" s="58" t="str">
        <f t="shared" ca="1" si="97"/>
        <v/>
      </c>
      <c r="K84" s="58" t="str">
        <f t="shared" ca="1" si="97"/>
        <v/>
      </c>
      <c r="L84" s="58" t="str">
        <f t="shared" ca="1" si="97"/>
        <v/>
      </c>
      <c r="M84" s="58" t="str">
        <f t="shared" ca="1" si="98"/>
        <v/>
      </c>
      <c r="N84" s="58" t="str">
        <f t="shared" ca="1" si="98"/>
        <v/>
      </c>
      <c r="O84" s="58" t="str">
        <f t="shared" ca="1" si="98"/>
        <v/>
      </c>
      <c r="P84" s="58" t="str">
        <f t="shared" ca="1" si="98"/>
        <v/>
      </c>
      <c r="Q84" s="58" t="str">
        <f t="shared" ca="1" si="98"/>
        <v/>
      </c>
      <c r="R84" s="58" t="str">
        <f t="shared" ca="1" si="98"/>
        <v/>
      </c>
      <c r="S84" s="69">
        <f ca="1">SUM(C84:R84)</f>
        <v>0</v>
      </c>
      <c r="T84" s="49"/>
      <c r="V84" s="57" t="e">
        <f ca="1">IF(ISNA(VLOOKUP(V81,OFFSET(Pairings!$D$2,($B84-1)*gamesPerRound,0,gamesPerRound,3),3,FALSE)),VLOOKUP(V81,OFFSET(Pairings!$E$2,($B84-1)*gamesPerRound,0,gamesPerRound,3),3,FALSE),VLOOKUP(V81,OFFSET(Pairings!$D$2,($B84-1)*gamesPerRound,0,gamesPerRound,3),3,FALSE))</f>
        <v>#N/A</v>
      </c>
      <c r="W84" s="58" t="e">
        <f ca="1">IF(ISNA(VLOOKUP(W81,OFFSET(Pairings!$D$2,($B84-1)*gamesPerRound,0,gamesPerRound,3),3,FALSE)),VLOOKUP(W81,OFFSET(Pairings!$E$2,($B84-1)*gamesPerRound,0,gamesPerRound,3),3,FALSE),VLOOKUP(W81,OFFSET(Pairings!$D$2,($B84-1)*gamesPerRound,0,gamesPerRound,3),3,FALSE))</f>
        <v>#N/A</v>
      </c>
      <c r="X84" s="58" t="e">
        <f ca="1">IF(ISNA(VLOOKUP(X81,OFFSET(Pairings!$D$2,($B84-1)*gamesPerRound,0,gamesPerRound,3),3,FALSE)),VLOOKUP(X81,OFFSET(Pairings!$E$2,($B84-1)*gamesPerRound,0,gamesPerRound,3),3,FALSE),VLOOKUP(X81,OFFSET(Pairings!$D$2,($B84-1)*gamesPerRound,0,gamesPerRound,3),3,FALSE))</f>
        <v>#N/A</v>
      </c>
      <c r="Y84" s="58" t="e">
        <f ca="1">IF(ISNA(VLOOKUP(Y81,OFFSET(Pairings!$D$2,($B84-1)*gamesPerRound,0,gamesPerRound,3),3,FALSE)),VLOOKUP(Y81,OFFSET(Pairings!$E$2,($B84-1)*gamesPerRound,0,gamesPerRound,3),3,FALSE),VLOOKUP(Y81,OFFSET(Pairings!$D$2,($B84-1)*gamesPerRound,0,gamesPerRound,3),3,FALSE))</f>
        <v>#N/A</v>
      </c>
      <c r="Z84" s="58" t="e">
        <f ca="1">IF(ISNA(VLOOKUP(Z81,OFFSET(Pairings!$D$2,($B84-1)*gamesPerRound,0,gamesPerRound,3),3,FALSE)),VLOOKUP(Z81,OFFSET(Pairings!$E$2,($B84-1)*gamesPerRound,0,gamesPerRound,3),3,FALSE),VLOOKUP(Z81,OFFSET(Pairings!$D$2,($B84-1)*gamesPerRound,0,gamesPerRound,3),3,FALSE))</f>
        <v>#N/A</v>
      </c>
      <c r="AA84" s="58" t="e">
        <f ca="1">IF(ISNA(VLOOKUP(AA81,OFFSET(Pairings!$D$2,($B84-1)*gamesPerRound,0,gamesPerRound,3),3,FALSE)),VLOOKUP(AA81,OFFSET(Pairings!$E$2,($B84-1)*gamesPerRound,0,gamesPerRound,3),3,FALSE),VLOOKUP(AA81,OFFSET(Pairings!$D$2,($B84-1)*gamesPerRound,0,gamesPerRound,3),3,FALSE))</f>
        <v>#N/A</v>
      </c>
      <c r="AB84" s="58" t="e">
        <f ca="1">IF(ISNA(VLOOKUP(AB81,OFFSET(Pairings!$D$2,($B84-1)*gamesPerRound,0,gamesPerRound,3),3,FALSE)),VLOOKUP(AB81,OFFSET(Pairings!$E$2,($B84-1)*gamesPerRound,0,gamesPerRound,3),3,FALSE),VLOOKUP(AB81,OFFSET(Pairings!$D$2,($B84-1)*gamesPerRound,0,gamesPerRound,3),3,FALSE))</f>
        <v>#N/A</v>
      </c>
      <c r="AC84" s="58" t="e">
        <f ca="1">IF(ISNA(VLOOKUP(AC81,OFFSET(Pairings!$D$2,($B84-1)*gamesPerRound,0,gamesPerRound,3),3,FALSE)),VLOOKUP(AC81,OFFSET(Pairings!$E$2,($B84-1)*gamesPerRound,0,gamesPerRound,3),3,FALSE),VLOOKUP(AC81,OFFSET(Pairings!$D$2,($B84-1)*gamesPerRound,0,gamesPerRound,3),3,FALSE))</f>
        <v>#N/A</v>
      </c>
      <c r="AD84" s="58" t="e">
        <f ca="1">IF(ISNA(VLOOKUP(AD81,OFFSET(Pairings!$D$2,($B84-1)*gamesPerRound,0,gamesPerRound,3),3,FALSE)),VLOOKUP(AD81,OFFSET(Pairings!$E$2,($B84-1)*gamesPerRound,0,gamesPerRound,3),3,FALSE),VLOOKUP(AD81,OFFSET(Pairings!$D$2,($B84-1)*gamesPerRound,0,gamesPerRound,3),3,FALSE))</f>
        <v>#N/A</v>
      </c>
      <c r="AE84" s="58" t="e">
        <f ca="1">IF(ISNA(VLOOKUP(AE81,OFFSET(Pairings!$D$2,($B84-1)*gamesPerRound,0,gamesPerRound,3),3,FALSE)),VLOOKUP(AE81,OFFSET(Pairings!$E$2,($B84-1)*gamesPerRound,0,gamesPerRound,3),3,FALSE),VLOOKUP(AE81,OFFSET(Pairings!$D$2,($B84-1)*gamesPerRound,0,gamesPerRound,3),3,FALSE))</f>
        <v>#N/A</v>
      </c>
      <c r="AF84" s="58" t="e">
        <f ca="1">IF(ISNA(VLOOKUP(AF81,OFFSET(Pairings!$D$2,($B84-1)*gamesPerRound,0,gamesPerRound,3),3,FALSE)),VLOOKUP(AF81,OFFSET(Pairings!$E$2,($B84-1)*gamesPerRound,0,gamesPerRound,3),3,FALSE),VLOOKUP(AF81,OFFSET(Pairings!$D$2,($B84-1)*gamesPerRound,0,gamesPerRound,3),3,FALSE))</f>
        <v>#N/A</v>
      </c>
      <c r="AG84" s="59" t="e">
        <f ca="1">IF(ISNA(VLOOKUP(AG81,OFFSET(Pairings!$D$2,($B84-1)*gamesPerRound,0,gamesPerRound,3),3,FALSE)),VLOOKUP(AG81,OFFSET(Pairings!$E$2,($B84-1)*gamesPerRound,0,gamesPerRound,3),3,FALSE),VLOOKUP(AG81,OFFSET(Pairings!$D$2,($B84-1)*gamesPerRound,0,gamesPerRound,3),3,FALSE))</f>
        <v>#N/A</v>
      </c>
      <c r="AH84" s="59" t="e">
        <f ca="1">IF(ISNA(VLOOKUP(AH81,OFFSET(Pairings!$D$2,($B84-1)*gamesPerRound,0,gamesPerRound,3),3,FALSE)),VLOOKUP(AH81,OFFSET(Pairings!$E$2,($B84-1)*gamesPerRound,0,gamesPerRound,3),3,FALSE),VLOOKUP(AH81,OFFSET(Pairings!$D$2,($B84-1)*gamesPerRound,0,gamesPerRound,3),3,FALSE))</f>
        <v>#N/A</v>
      </c>
      <c r="AI84" s="59" t="e">
        <f ca="1">IF(ISNA(VLOOKUP(AI81,OFFSET(Pairings!$D$2,($B84-1)*gamesPerRound,0,gamesPerRound,3),3,FALSE)),VLOOKUP(AI81,OFFSET(Pairings!$E$2,($B84-1)*gamesPerRound,0,gamesPerRound,3),3,FALSE),VLOOKUP(AI81,OFFSET(Pairings!$D$2,($B84-1)*gamesPerRound,0,gamesPerRound,3),3,FALSE))</f>
        <v>#N/A</v>
      </c>
      <c r="AJ84" s="59" t="e">
        <f ca="1">IF(ISNA(VLOOKUP(AJ81,OFFSET(Pairings!$D$2,($B84-1)*gamesPerRound,0,gamesPerRound,3),3,FALSE)),VLOOKUP(AJ81,OFFSET(Pairings!$E$2,($B84-1)*gamesPerRound,0,gamesPerRound,3),3,FALSE),VLOOKUP(AJ81,OFFSET(Pairings!$D$2,($B84-1)*gamesPerRound,0,gamesPerRound,3),3,FALSE))</f>
        <v>#N/A</v>
      </c>
      <c r="AK84" s="59" t="e">
        <f ca="1">IF(ISNA(VLOOKUP(AK81,OFFSET(Pairings!$D$2,($B84-1)*gamesPerRound,0,gamesPerRound,3),3,FALSE)),VLOOKUP(AK81,OFFSET(Pairings!$E$2,($B84-1)*gamesPerRound,0,gamesPerRound,3),3,FALSE),VLOOKUP(AK81,OFFSET(Pairings!$D$2,($B84-1)*gamesPerRound,0,gamesPerRound,3),3,FALSE))</f>
        <v>#N/A</v>
      </c>
      <c r="AL84" s="59" t="e">
        <f ca="1">IF(ISNA(VLOOKUP(AL81,OFFSET(Pairings!$D$2,($B84-1)*gamesPerRound,0,gamesPerRound,3),3,FALSE)),VLOOKUP(AL81,OFFSET(Pairings!$E$2,($B84-1)*gamesPerRound,0,gamesPerRound,3),3,FALSE),VLOOKUP(AL81,OFFSET(Pairings!$D$2,($B84-1)*gamesPerRound,0,gamesPerRound,3),3,FALSE))</f>
        <v>#N/A</v>
      </c>
      <c r="AM84" s="59" t="e">
        <f ca="1">IF(ISNA(VLOOKUP(AM81,OFFSET(Pairings!$D$2,($B84-1)*gamesPerRound,0,gamesPerRound,3),3,FALSE)),VLOOKUP(AM81,OFFSET(Pairings!$E$2,($B84-1)*gamesPerRound,0,gamesPerRound,3),3,FALSE),VLOOKUP(AM81,OFFSET(Pairings!$D$2,($B84-1)*gamesPerRound,0,gamesPerRound,3),3,FALSE))</f>
        <v>#N/A</v>
      </c>
      <c r="AN84" s="59" t="e">
        <f ca="1">IF(ISNA(VLOOKUP(AN81,OFFSET(Pairings!$D$2,($B84-1)*gamesPerRound,0,gamesPerRound,3),3,FALSE)),VLOOKUP(AN81,OFFSET(Pairings!$E$2,($B84-1)*gamesPerRound,0,gamesPerRound,3),3,FALSE),VLOOKUP(AN81,OFFSET(Pairings!$D$2,($B84-1)*gamesPerRound,0,gamesPerRound,3),3,FALSE))</f>
        <v>#N/A</v>
      </c>
      <c r="AO84" s="59" t="e">
        <f ca="1">IF(ISNA(VLOOKUP(AO81,OFFSET(Pairings!$D$2,($B84-1)*gamesPerRound,0,gamesPerRound,3),3,FALSE)),VLOOKUP(AO81,OFFSET(Pairings!$E$2,($B84-1)*gamesPerRound,0,gamesPerRound,3),3,FALSE),VLOOKUP(AO81,OFFSET(Pairings!$D$2,($B84-1)*gamesPerRound,0,gamesPerRound,3),3,FALSE))</f>
        <v>#N/A</v>
      </c>
      <c r="AP84" s="49" t="e">
        <f ca="1">SUM(V84:AO84)</f>
        <v>#N/A</v>
      </c>
    </row>
    <row r="85" spans="1:42" ht="15.75" thickBot="1" x14ac:dyDescent="0.25">
      <c r="B85" s="18" t="s">
        <v>110</v>
      </c>
      <c r="C85" s="61">
        <f t="shared" ref="C85:S85" ca="1" si="99">SUM(C82:C84)</f>
        <v>0</v>
      </c>
      <c r="D85" s="51">
        <f t="shared" ca="1" si="99"/>
        <v>0</v>
      </c>
      <c r="E85" s="51">
        <f t="shared" ca="1" si="99"/>
        <v>0</v>
      </c>
      <c r="F85" s="51">
        <f t="shared" ca="1" si="99"/>
        <v>0</v>
      </c>
      <c r="G85" s="51">
        <f t="shared" ca="1" si="99"/>
        <v>0</v>
      </c>
      <c r="H85" s="51">
        <f t="shared" ca="1" si="99"/>
        <v>0</v>
      </c>
      <c r="I85" s="51">
        <f t="shared" ca="1" si="99"/>
        <v>0</v>
      </c>
      <c r="J85" s="51">
        <f t="shared" ca="1" si="99"/>
        <v>0</v>
      </c>
      <c r="K85" s="51">
        <f t="shared" ca="1" si="99"/>
        <v>0</v>
      </c>
      <c r="L85" s="51">
        <f t="shared" ca="1" si="99"/>
        <v>0</v>
      </c>
      <c r="M85" s="51">
        <f t="shared" ca="1" si="99"/>
        <v>0</v>
      </c>
      <c r="N85" s="51">
        <f t="shared" ca="1" si="99"/>
        <v>0</v>
      </c>
      <c r="O85" s="51">
        <f t="shared" ca="1" si="99"/>
        <v>0</v>
      </c>
      <c r="P85" s="51">
        <f t="shared" ca="1" si="99"/>
        <v>0</v>
      </c>
      <c r="Q85" s="51">
        <f t="shared" ca="1" si="99"/>
        <v>0</v>
      </c>
      <c r="R85" s="51">
        <f t="shared" ca="1" si="99"/>
        <v>0</v>
      </c>
      <c r="S85" s="70">
        <f t="shared" ca="1" si="99"/>
        <v>0</v>
      </c>
      <c r="T85" s="65" t="e">
        <f ca="1">VLOOKUP(A81,OFFSET(Teams!$B$1,1,0,teams,4),4,FALSE)</f>
        <v>#N/A</v>
      </c>
      <c r="V85" s="61" t="e">
        <f t="shared" ref="V85:AP85" ca="1" si="100">SUM(V82:V84)</f>
        <v>#N/A</v>
      </c>
      <c r="W85" s="51" t="e">
        <f t="shared" ca="1" si="100"/>
        <v>#N/A</v>
      </c>
      <c r="X85" s="51" t="e">
        <f t="shared" ca="1" si="100"/>
        <v>#N/A</v>
      </c>
      <c r="Y85" s="51" t="e">
        <f t="shared" ca="1" si="100"/>
        <v>#N/A</v>
      </c>
      <c r="Z85" s="51" t="e">
        <f t="shared" ca="1" si="100"/>
        <v>#N/A</v>
      </c>
      <c r="AA85" s="51" t="e">
        <f t="shared" ca="1" si="100"/>
        <v>#N/A</v>
      </c>
      <c r="AB85" s="51" t="e">
        <f t="shared" ca="1" si="100"/>
        <v>#N/A</v>
      </c>
      <c r="AC85" s="51" t="e">
        <f t="shared" ca="1" si="100"/>
        <v>#N/A</v>
      </c>
      <c r="AD85" s="51" t="e">
        <f t="shared" ca="1" si="100"/>
        <v>#N/A</v>
      </c>
      <c r="AE85" s="51" t="e">
        <f t="shared" ca="1" si="100"/>
        <v>#N/A</v>
      </c>
      <c r="AF85" s="51" t="e">
        <f t="shared" ca="1" si="100"/>
        <v>#N/A</v>
      </c>
      <c r="AG85" s="51" t="e">
        <f t="shared" ca="1" si="100"/>
        <v>#N/A</v>
      </c>
      <c r="AH85" s="51" t="e">
        <f t="shared" ca="1" si="100"/>
        <v>#N/A</v>
      </c>
      <c r="AI85" s="51" t="e">
        <f t="shared" ca="1" si="100"/>
        <v>#N/A</v>
      </c>
      <c r="AJ85" s="51" t="e">
        <f t="shared" ca="1" si="100"/>
        <v>#N/A</v>
      </c>
      <c r="AK85" s="51" t="e">
        <f t="shared" ca="1" si="100"/>
        <v>#N/A</v>
      </c>
      <c r="AL85" s="51" t="e">
        <f t="shared" ca="1" si="100"/>
        <v>#N/A</v>
      </c>
      <c r="AM85" s="51" t="e">
        <f t="shared" ca="1" si="100"/>
        <v>#N/A</v>
      </c>
      <c r="AN85" s="51" t="e">
        <f t="shared" ca="1" si="100"/>
        <v>#N/A</v>
      </c>
      <c r="AO85" s="51" t="e">
        <f t="shared" ca="1" si="100"/>
        <v>#N/A</v>
      </c>
      <c r="AP85" s="37" t="e">
        <f t="shared" ca="1" si="100"/>
        <v>#N/A</v>
      </c>
    </row>
    <row r="86" spans="1:42" ht="15.75" thickBot="1" x14ac:dyDescent="0.25"/>
    <row r="87" spans="1:42" x14ac:dyDescent="0.2">
      <c r="A87" s="12" t="s">
        <v>175</v>
      </c>
      <c r="B87" s="38">
        <f>VLOOKUP(A87,TeamLookup,2,FALSE)</f>
        <v>0</v>
      </c>
      <c r="C87" s="60" t="str">
        <f>$A87&amp;"."&amp;TEXT(C$1,"00")</f>
        <v>O.01</v>
      </c>
      <c r="D87" s="50" t="str">
        <f t="shared" ref="D87:R87" si="101">$A87&amp;"."&amp;TEXT(D$1,"00")</f>
        <v>O.02</v>
      </c>
      <c r="E87" s="50" t="str">
        <f t="shared" si="101"/>
        <v>O.03</v>
      </c>
      <c r="F87" s="50" t="str">
        <f t="shared" si="101"/>
        <v>O.04</v>
      </c>
      <c r="G87" s="50" t="str">
        <f t="shared" si="101"/>
        <v>O.05</v>
      </c>
      <c r="H87" s="50" t="str">
        <f t="shared" si="101"/>
        <v>O.06</v>
      </c>
      <c r="I87" s="50" t="str">
        <f t="shared" si="101"/>
        <v>O.07</v>
      </c>
      <c r="J87" s="50" t="str">
        <f t="shared" si="101"/>
        <v>O.08</v>
      </c>
      <c r="K87" s="50" t="str">
        <f t="shared" si="101"/>
        <v>O.09</v>
      </c>
      <c r="L87" s="50" t="str">
        <f t="shared" si="101"/>
        <v>O.10</v>
      </c>
      <c r="M87" s="50" t="str">
        <f t="shared" si="101"/>
        <v>O.11</v>
      </c>
      <c r="N87" s="50" t="str">
        <f t="shared" si="101"/>
        <v>O.12</v>
      </c>
      <c r="O87" s="50" t="str">
        <f t="shared" si="101"/>
        <v>O.13</v>
      </c>
      <c r="P87" s="50" t="str">
        <f t="shared" si="101"/>
        <v>O.14</v>
      </c>
      <c r="Q87" s="50" t="str">
        <f t="shared" si="101"/>
        <v>O.15</v>
      </c>
      <c r="R87" s="50" t="str">
        <f t="shared" si="101"/>
        <v>O.16</v>
      </c>
      <c r="S87" s="67" t="s">
        <v>110</v>
      </c>
      <c r="T87" s="66" t="s">
        <v>137</v>
      </c>
      <c r="U87" s="12"/>
      <c r="V87" s="60" t="str">
        <f>$A87&amp;"."&amp;TEXT(V$1,"00")</f>
        <v>O.01</v>
      </c>
      <c r="W87" s="50" t="str">
        <f t="shared" ref="W87:AO87" si="102">$A87&amp;"."&amp;TEXT(W$1,"00")</f>
        <v>O.02</v>
      </c>
      <c r="X87" s="50" t="str">
        <f t="shared" si="102"/>
        <v>O.03</v>
      </c>
      <c r="Y87" s="50" t="str">
        <f t="shared" si="102"/>
        <v>O.04</v>
      </c>
      <c r="Z87" s="50" t="str">
        <f t="shared" si="102"/>
        <v>O.05</v>
      </c>
      <c r="AA87" s="50" t="str">
        <f t="shared" si="102"/>
        <v>O.06</v>
      </c>
      <c r="AB87" s="50" t="str">
        <f t="shared" si="102"/>
        <v>O.07</v>
      </c>
      <c r="AC87" s="50" t="str">
        <f t="shared" si="102"/>
        <v>O.08</v>
      </c>
      <c r="AD87" s="50" t="str">
        <f t="shared" si="102"/>
        <v>O.09</v>
      </c>
      <c r="AE87" s="50" t="str">
        <f t="shared" si="102"/>
        <v>O.10</v>
      </c>
      <c r="AF87" s="50" t="str">
        <f t="shared" si="102"/>
        <v>O.11</v>
      </c>
      <c r="AG87" s="50" t="str">
        <f t="shared" si="102"/>
        <v>O.12</v>
      </c>
      <c r="AH87" s="50" t="str">
        <f t="shared" si="102"/>
        <v>O.13</v>
      </c>
      <c r="AI87" s="50" t="str">
        <f t="shared" si="102"/>
        <v>O.14</v>
      </c>
      <c r="AJ87" s="50" t="str">
        <f t="shared" si="102"/>
        <v>O.15</v>
      </c>
      <c r="AK87" s="50" t="str">
        <f t="shared" si="102"/>
        <v>O.16</v>
      </c>
      <c r="AL87" s="50" t="str">
        <f t="shared" si="102"/>
        <v>O.17</v>
      </c>
      <c r="AM87" s="50" t="str">
        <f t="shared" si="102"/>
        <v>O.18</v>
      </c>
      <c r="AN87" s="50" t="str">
        <f t="shared" si="102"/>
        <v>O.19</v>
      </c>
      <c r="AO87" s="50" t="str">
        <f t="shared" si="102"/>
        <v>O.20</v>
      </c>
      <c r="AP87" s="36" t="s">
        <v>110</v>
      </c>
    </row>
    <row r="88" spans="1:42" x14ac:dyDescent="0.2">
      <c r="B88" s="48">
        <v>1</v>
      </c>
      <c r="C88" s="52" t="str">
        <f t="shared" ref="C88:L90" ca="1" si="103">IF(ISNA(V88),"",V88)</f>
        <v/>
      </c>
      <c r="D88" s="53" t="str">
        <f t="shared" ca="1" si="103"/>
        <v/>
      </c>
      <c r="E88" s="53" t="str">
        <f t="shared" ca="1" si="103"/>
        <v/>
      </c>
      <c r="F88" s="53" t="str">
        <f t="shared" ca="1" si="103"/>
        <v/>
      </c>
      <c r="G88" s="53" t="str">
        <f t="shared" ca="1" si="103"/>
        <v/>
      </c>
      <c r="H88" s="53" t="str">
        <f t="shared" ca="1" si="103"/>
        <v/>
      </c>
      <c r="I88" s="53" t="str">
        <f t="shared" ca="1" si="103"/>
        <v/>
      </c>
      <c r="J88" s="53" t="str">
        <f t="shared" ca="1" si="103"/>
        <v/>
      </c>
      <c r="K88" s="53" t="str">
        <f t="shared" ca="1" si="103"/>
        <v/>
      </c>
      <c r="L88" s="53" t="str">
        <f t="shared" ca="1" si="103"/>
        <v/>
      </c>
      <c r="M88" s="53" t="str">
        <f t="shared" ref="M88:R90" ca="1" si="104">IF(ISNA(AF88),"",AF88)</f>
        <v/>
      </c>
      <c r="N88" s="53" t="str">
        <f t="shared" ca="1" si="104"/>
        <v/>
      </c>
      <c r="O88" s="53" t="str">
        <f t="shared" ca="1" si="104"/>
        <v/>
      </c>
      <c r="P88" s="53" t="str">
        <f t="shared" ca="1" si="104"/>
        <v/>
      </c>
      <c r="Q88" s="53" t="str">
        <f t="shared" ca="1" si="104"/>
        <v/>
      </c>
      <c r="R88" s="53" t="str">
        <f t="shared" ca="1" si="104"/>
        <v/>
      </c>
      <c r="S88" s="68">
        <f ca="1">SUM(C88:R88)</f>
        <v>0</v>
      </c>
      <c r="T88" s="49"/>
      <c r="V88" s="53" t="e">
        <f ca="1">IF(ISNA(VLOOKUP(V87,OFFSET(Pairings!$D$2,($B88-1)*gamesPerRound,0,gamesPerRound,3),3,FALSE)),VLOOKUP(V87,OFFSET(Pairings!$E$2,($B88-1)*gamesPerRound,0,gamesPerRound,3),3,FALSE),VLOOKUP(V87,OFFSET(Pairings!$D$2,($B88-1)*gamesPerRound,0,gamesPerRound,3),3,FALSE))</f>
        <v>#N/A</v>
      </c>
      <c r="W88" s="53" t="e">
        <f ca="1">IF(ISNA(VLOOKUP(W87,OFFSET(Pairings!$D$2,($B88-1)*gamesPerRound,0,gamesPerRound,3),3,FALSE)),VLOOKUP(W87,OFFSET(Pairings!$E$2,($B88-1)*gamesPerRound,0,gamesPerRound,3),3,FALSE),VLOOKUP(W87,OFFSET(Pairings!$D$2,($B88-1)*gamesPerRound,0,gamesPerRound,3),3,FALSE))</f>
        <v>#N/A</v>
      </c>
      <c r="X88" s="53" t="e">
        <f ca="1">IF(ISNA(VLOOKUP(X87,OFFSET(Pairings!$D$2,($B88-1)*gamesPerRound,0,gamesPerRound,3),3,FALSE)),VLOOKUP(X87,OFFSET(Pairings!$E$2,($B88-1)*gamesPerRound,0,gamesPerRound,3),3,FALSE),VLOOKUP(X87,OFFSET(Pairings!$D$2,($B88-1)*gamesPerRound,0,gamesPerRound,3),3,FALSE))</f>
        <v>#N/A</v>
      </c>
      <c r="Y88" s="53" t="e">
        <f ca="1">IF(ISNA(VLOOKUP(Y87,OFFSET(Pairings!$D$2,($B88-1)*gamesPerRound,0,gamesPerRound,3),3,FALSE)),VLOOKUP(Y87,OFFSET(Pairings!$E$2,($B88-1)*gamesPerRound,0,gamesPerRound,3),3,FALSE),VLOOKUP(Y87,OFFSET(Pairings!$D$2,($B88-1)*gamesPerRound,0,gamesPerRound,3),3,FALSE))</f>
        <v>#N/A</v>
      </c>
      <c r="Z88" s="53" t="e">
        <f ca="1">IF(ISNA(VLOOKUP(Z87,OFFSET(Pairings!$D$2,($B88-1)*gamesPerRound,0,gamesPerRound,3),3,FALSE)),VLOOKUP(Z87,OFFSET(Pairings!$E$2,($B88-1)*gamesPerRound,0,gamesPerRound,3),3,FALSE),VLOOKUP(Z87,OFFSET(Pairings!$D$2,($B88-1)*gamesPerRound,0,gamesPerRound,3),3,FALSE))</f>
        <v>#N/A</v>
      </c>
      <c r="AA88" s="53" t="e">
        <f ca="1">IF(ISNA(VLOOKUP(AA87,OFFSET(Pairings!$D$2,($B88-1)*gamesPerRound,0,gamesPerRound,3),3,FALSE)),VLOOKUP(AA87,OFFSET(Pairings!$E$2,($B88-1)*gamesPerRound,0,gamesPerRound,3),3,FALSE),VLOOKUP(AA87,OFFSET(Pairings!$D$2,($B88-1)*gamesPerRound,0,gamesPerRound,3),3,FALSE))</f>
        <v>#N/A</v>
      </c>
      <c r="AB88" s="53" t="e">
        <f ca="1">IF(ISNA(VLOOKUP(AB87,OFFSET(Pairings!$D$2,($B88-1)*gamesPerRound,0,gamesPerRound,3),3,FALSE)),VLOOKUP(AB87,OFFSET(Pairings!$E$2,($B88-1)*gamesPerRound,0,gamesPerRound,3),3,FALSE),VLOOKUP(AB87,OFFSET(Pairings!$D$2,($B88-1)*gamesPerRound,0,gamesPerRound,3),3,FALSE))</f>
        <v>#N/A</v>
      </c>
      <c r="AC88" s="53" t="e">
        <f ca="1">IF(ISNA(VLOOKUP(AC87,OFFSET(Pairings!$D$2,($B88-1)*gamesPerRound,0,gamesPerRound,3),3,FALSE)),VLOOKUP(AC87,OFFSET(Pairings!$E$2,($B88-1)*gamesPerRound,0,gamesPerRound,3),3,FALSE),VLOOKUP(AC87,OFFSET(Pairings!$D$2,($B88-1)*gamesPerRound,0,gamesPerRound,3),3,FALSE))</f>
        <v>#N/A</v>
      </c>
      <c r="AD88" s="53" t="e">
        <f ca="1">IF(ISNA(VLOOKUP(AD87,OFFSET(Pairings!$D$2,($B88-1)*gamesPerRound,0,gamesPerRound,3),3,FALSE)),VLOOKUP(AD87,OFFSET(Pairings!$E$2,($B88-1)*gamesPerRound,0,gamesPerRound,3),3,FALSE),VLOOKUP(AD87,OFFSET(Pairings!$D$2,($B88-1)*gamesPerRound,0,gamesPerRound,3),3,FALSE))</f>
        <v>#N/A</v>
      </c>
      <c r="AE88" s="53" t="e">
        <f ca="1">IF(ISNA(VLOOKUP(AE87,OFFSET(Pairings!$D$2,($B88-1)*gamesPerRound,0,gamesPerRound,3),3,FALSE)),VLOOKUP(AE87,OFFSET(Pairings!$E$2,($B88-1)*gamesPerRound,0,gamesPerRound,3),3,FALSE),VLOOKUP(AE87,OFFSET(Pairings!$D$2,($B88-1)*gamesPerRound,0,gamesPerRound,3),3,FALSE))</f>
        <v>#N/A</v>
      </c>
      <c r="AF88" s="53" t="e">
        <f ca="1">IF(ISNA(VLOOKUP(AF87,OFFSET(Pairings!$D$2,($B88-1)*gamesPerRound,0,gamesPerRound,3),3,FALSE)),VLOOKUP(AF87,OFFSET(Pairings!$E$2,($B88-1)*gamesPerRound,0,gamesPerRound,3),3,FALSE),VLOOKUP(AF87,OFFSET(Pairings!$D$2,($B88-1)*gamesPerRound,0,gamesPerRound,3),3,FALSE))</f>
        <v>#N/A</v>
      </c>
      <c r="AG88" s="54" t="e">
        <f ca="1">IF(ISNA(VLOOKUP(AG87,OFFSET(Pairings!$D$2,($B88-1)*gamesPerRound,0,gamesPerRound,3),3,FALSE)),VLOOKUP(AG87,OFFSET(Pairings!$E$2,($B88-1)*gamesPerRound,0,gamesPerRound,3),3,FALSE),VLOOKUP(AG87,OFFSET(Pairings!$D$2,($B88-1)*gamesPerRound,0,gamesPerRound,3),3,FALSE))</f>
        <v>#N/A</v>
      </c>
      <c r="AH88" s="54" t="e">
        <f ca="1">IF(ISNA(VLOOKUP(AH87,OFFSET(Pairings!$D$2,($B88-1)*gamesPerRound,0,gamesPerRound,3),3,FALSE)),VLOOKUP(AH87,OFFSET(Pairings!$E$2,($B88-1)*gamesPerRound,0,gamesPerRound,3),3,FALSE),VLOOKUP(AH87,OFFSET(Pairings!$D$2,($B88-1)*gamesPerRound,0,gamesPerRound,3),3,FALSE))</f>
        <v>#N/A</v>
      </c>
      <c r="AI88" s="54" t="e">
        <f ca="1">IF(ISNA(VLOOKUP(AI87,OFFSET(Pairings!$D$2,($B88-1)*gamesPerRound,0,gamesPerRound,3),3,FALSE)),VLOOKUP(AI87,OFFSET(Pairings!$E$2,($B88-1)*gamesPerRound,0,gamesPerRound,3),3,FALSE),VLOOKUP(AI87,OFFSET(Pairings!$D$2,($B88-1)*gamesPerRound,0,gamesPerRound,3),3,FALSE))</f>
        <v>#N/A</v>
      </c>
      <c r="AJ88" s="54" t="e">
        <f ca="1">IF(ISNA(VLOOKUP(AJ87,OFFSET(Pairings!$D$2,($B88-1)*gamesPerRound,0,gamesPerRound,3),3,FALSE)),VLOOKUP(AJ87,OFFSET(Pairings!$E$2,($B88-1)*gamesPerRound,0,gamesPerRound,3),3,FALSE),VLOOKUP(AJ87,OFFSET(Pairings!$D$2,($B88-1)*gamesPerRound,0,gamesPerRound,3),3,FALSE))</f>
        <v>#N/A</v>
      </c>
      <c r="AK88" s="54" t="e">
        <f ca="1">IF(ISNA(VLOOKUP(AK87,OFFSET(Pairings!$D$2,($B88-1)*gamesPerRound,0,gamesPerRound,3),3,FALSE)),VLOOKUP(AK87,OFFSET(Pairings!$E$2,($B88-1)*gamesPerRound,0,gamesPerRound,3),3,FALSE),VLOOKUP(AK87,OFFSET(Pairings!$D$2,($B88-1)*gamesPerRound,0,gamesPerRound,3),3,FALSE))</f>
        <v>#N/A</v>
      </c>
      <c r="AL88" s="54" t="e">
        <f ca="1">IF(ISNA(VLOOKUP(AL87,OFFSET(Pairings!$D$2,($B88-1)*gamesPerRound,0,gamesPerRound,3),3,FALSE)),VLOOKUP(AL87,OFFSET(Pairings!$E$2,($B88-1)*gamesPerRound,0,gamesPerRound,3),3,FALSE),VLOOKUP(AL87,OFFSET(Pairings!$D$2,($B88-1)*gamesPerRound,0,gamesPerRound,3),3,FALSE))</f>
        <v>#N/A</v>
      </c>
      <c r="AM88" s="54" t="e">
        <f ca="1">IF(ISNA(VLOOKUP(AM87,OFFSET(Pairings!$D$2,($B88-1)*gamesPerRound,0,gamesPerRound,3),3,FALSE)),VLOOKUP(AM87,OFFSET(Pairings!$E$2,($B88-1)*gamesPerRound,0,gamesPerRound,3),3,FALSE),VLOOKUP(AM87,OFFSET(Pairings!$D$2,($B88-1)*gamesPerRound,0,gamesPerRound,3),3,FALSE))</f>
        <v>#N/A</v>
      </c>
      <c r="AN88" s="54" t="e">
        <f ca="1">IF(ISNA(VLOOKUP(AN87,OFFSET(Pairings!$D$2,($B88-1)*gamesPerRound,0,gamesPerRound,3),3,FALSE)),VLOOKUP(AN87,OFFSET(Pairings!$E$2,($B88-1)*gamesPerRound,0,gamesPerRound,3),3,FALSE),VLOOKUP(AN87,OFFSET(Pairings!$D$2,($B88-1)*gamesPerRound,0,gamesPerRound,3),3,FALSE))</f>
        <v>#N/A</v>
      </c>
      <c r="AO88" s="54" t="e">
        <f ca="1">IF(ISNA(VLOOKUP(AO87,OFFSET(Pairings!$D$2,($B88-1)*gamesPerRound,0,gamesPerRound,3),3,FALSE)),VLOOKUP(AO87,OFFSET(Pairings!$E$2,($B88-1)*gamesPerRound,0,gamesPerRound,3),3,FALSE),VLOOKUP(AO87,OFFSET(Pairings!$D$2,($B88-1)*gamesPerRound,0,gamesPerRound,3),3,FALSE))</f>
        <v>#N/A</v>
      </c>
      <c r="AP88" s="49" t="e">
        <f ca="1">SUM(V88:AO88)</f>
        <v>#N/A</v>
      </c>
    </row>
    <row r="89" spans="1:42" x14ac:dyDescent="0.2">
      <c r="B89" s="48">
        <v>2</v>
      </c>
      <c r="C89" s="55" t="str">
        <f t="shared" ca="1" si="103"/>
        <v/>
      </c>
      <c r="D89" s="33" t="str">
        <f t="shared" ca="1" si="103"/>
        <v/>
      </c>
      <c r="E89" s="33" t="str">
        <f t="shared" ca="1" si="103"/>
        <v/>
      </c>
      <c r="F89" s="33" t="str">
        <f t="shared" ca="1" si="103"/>
        <v/>
      </c>
      <c r="G89" s="33" t="str">
        <f t="shared" ca="1" si="103"/>
        <v/>
      </c>
      <c r="H89" s="33" t="str">
        <f t="shared" ca="1" si="103"/>
        <v/>
      </c>
      <c r="I89" s="33" t="str">
        <f t="shared" ca="1" si="103"/>
        <v/>
      </c>
      <c r="J89" s="33" t="str">
        <f t="shared" ca="1" si="103"/>
        <v/>
      </c>
      <c r="K89" s="33" t="str">
        <f t="shared" ca="1" si="103"/>
        <v/>
      </c>
      <c r="L89" s="33" t="str">
        <f t="shared" ca="1" si="103"/>
        <v/>
      </c>
      <c r="M89" s="33" t="str">
        <f t="shared" ca="1" si="104"/>
        <v/>
      </c>
      <c r="N89" s="33" t="str">
        <f t="shared" ca="1" si="104"/>
        <v/>
      </c>
      <c r="O89" s="33" t="str">
        <f t="shared" ca="1" si="104"/>
        <v/>
      </c>
      <c r="P89" s="33" t="str">
        <f t="shared" ca="1" si="104"/>
        <v/>
      </c>
      <c r="Q89" s="33" t="str">
        <f t="shared" ca="1" si="104"/>
        <v/>
      </c>
      <c r="R89" s="33" t="str">
        <f t="shared" ca="1" si="104"/>
        <v/>
      </c>
      <c r="S89" s="69">
        <f ca="1">SUM(C89:R89)</f>
        <v>0</v>
      </c>
      <c r="T89" s="49"/>
      <c r="V89" s="55" t="e">
        <f ca="1">IF(ISNA(VLOOKUP(V87,OFFSET(Pairings!$D$2,($B89-1)*gamesPerRound,0,gamesPerRound,3),3,FALSE)),VLOOKUP(V87,OFFSET(Pairings!$E$2,($B89-1)*gamesPerRound,0,gamesPerRound,3),3,FALSE),VLOOKUP(V87,OFFSET(Pairings!$D$2,($B89-1)*gamesPerRound,0,gamesPerRound,3),3,FALSE))</f>
        <v>#N/A</v>
      </c>
      <c r="W89" s="33" t="e">
        <f ca="1">IF(ISNA(VLOOKUP(W87,OFFSET(Pairings!$D$2,($B89-1)*gamesPerRound,0,gamesPerRound,3),3,FALSE)),VLOOKUP(W87,OFFSET(Pairings!$E$2,($B89-1)*gamesPerRound,0,gamesPerRound,3),3,FALSE),VLOOKUP(W87,OFFSET(Pairings!$D$2,($B89-1)*gamesPerRound,0,gamesPerRound,3),3,FALSE))</f>
        <v>#N/A</v>
      </c>
      <c r="X89" s="33" t="e">
        <f ca="1">IF(ISNA(VLOOKUP(X87,OFFSET(Pairings!$D$2,($B89-1)*gamesPerRound,0,gamesPerRound,3),3,FALSE)),VLOOKUP(X87,OFFSET(Pairings!$E$2,($B89-1)*gamesPerRound,0,gamesPerRound,3),3,FALSE),VLOOKUP(X87,OFFSET(Pairings!$D$2,($B89-1)*gamesPerRound,0,gamesPerRound,3),3,FALSE))</f>
        <v>#N/A</v>
      </c>
      <c r="Y89" s="33" t="e">
        <f ca="1">IF(ISNA(VLOOKUP(Y87,OFFSET(Pairings!$D$2,($B89-1)*gamesPerRound,0,gamesPerRound,3),3,FALSE)),VLOOKUP(Y87,OFFSET(Pairings!$E$2,($B89-1)*gamesPerRound,0,gamesPerRound,3),3,FALSE),VLOOKUP(Y87,OFFSET(Pairings!$D$2,($B89-1)*gamesPerRound,0,gamesPerRound,3),3,FALSE))</f>
        <v>#N/A</v>
      </c>
      <c r="Z89" s="33" t="e">
        <f ca="1">IF(ISNA(VLOOKUP(Z87,OFFSET(Pairings!$D$2,($B89-1)*gamesPerRound,0,gamesPerRound,3),3,FALSE)),VLOOKUP(Z87,OFFSET(Pairings!$E$2,($B89-1)*gamesPerRound,0,gamesPerRound,3),3,FALSE),VLOOKUP(Z87,OFFSET(Pairings!$D$2,($B89-1)*gamesPerRound,0,gamesPerRound,3),3,FALSE))</f>
        <v>#N/A</v>
      </c>
      <c r="AA89" s="33" t="e">
        <f ca="1">IF(ISNA(VLOOKUP(AA87,OFFSET(Pairings!$D$2,($B89-1)*gamesPerRound,0,gamesPerRound,3),3,FALSE)),VLOOKUP(AA87,OFFSET(Pairings!$E$2,($B89-1)*gamesPerRound,0,gamesPerRound,3),3,FALSE),VLOOKUP(AA87,OFFSET(Pairings!$D$2,($B89-1)*gamesPerRound,0,gamesPerRound,3),3,FALSE))</f>
        <v>#N/A</v>
      </c>
      <c r="AB89" s="33" t="e">
        <f ca="1">IF(ISNA(VLOOKUP(AB87,OFFSET(Pairings!$D$2,($B89-1)*gamesPerRound,0,gamesPerRound,3),3,FALSE)),VLOOKUP(AB87,OFFSET(Pairings!$E$2,($B89-1)*gamesPerRound,0,gamesPerRound,3),3,FALSE),VLOOKUP(AB87,OFFSET(Pairings!$D$2,($B89-1)*gamesPerRound,0,gamesPerRound,3),3,FALSE))</f>
        <v>#N/A</v>
      </c>
      <c r="AC89" s="33" t="e">
        <f ca="1">IF(ISNA(VLOOKUP(AC87,OFFSET(Pairings!$D$2,($B89-1)*gamesPerRound,0,gamesPerRound,3),3,FALSE)),VLOOKUP(AC87,OFFSET(Pairings!$E$2,($B89-1)*gamesPerRound,0,gamesPerRound,3),3,FALSE),VLOOKUP(AC87,OFFSET(Pairings!$D$2,($B89-1)*gamesPerRound,0,gamesPerRound,3),3,FALSE))</f>
        <v>#N/A</v>
      </c>
      <c r="AD89" s="33" t="e">
        <f ca="1">IF(ISNA(VLOOKUP(AD87,OFFSET(Pairings!$D$2,($B89-1)*gamesPerRound,0,gamesPerRound,3),3,FALSE)),VLOOKUP(AD87,OFFSET(Pairings!$E$2,($B89-1)*gamesPerRound,0,gamesPerRound,3),3,FALSE),VLOOKUP(AD87,OFFSET(Pairings!$D$2,($B89-1)*gamesPerRound,0,gamesPerRound,3),3,FALSE))</f>
        <v>#N/A</v>
      </c>
      <c r="AE89" s="33" t="e">
        <f ca="1">IF(ISNA(VLOOKUP(AE87,OFFSET(Pairings!$D$2,($B89-1)*gamesPerRound,0,gamesPerRound,3),3,FALSE)),VLOOKUP(AE87,OFFSET(Pairings!$E$2,($B89-1)*gamesPerRound,0,gamesPerRound,3),3,FALSE),VLOOKUP(AE87,OFFSET(Pairings!$D$2,($B89-1)*gamesPerRound,0,gamesPerRound,3),3,FALSE))</f>
        <v>#N/A</v>
      </c>
      <c r="AF89" s="33" t="e">
        <f ca="1">IF(ISNA(VLOOKUP(AF87,OFFSET(Pairings!$D$2,($B89-1)*gamesPerRound,0,gamesPerRound,3),3,FALSE)),VLOOKUP(AF87,OFFSET(Pairings!$E$2,($B89-1)*gamesPerRound,0,gamesPerRound,3),3,FALSE),VLOOKUP(AF87,OFFSET(Pairings!$D$2,($B89-1)*gamesPerRound,0,gamesPerRound,3),3,FALSE))</f>
        <v>#N/A</v>
      </c>
      <c r="AG89" s="56" t="e">
        <f ca="1">IF(ISNA(VLOOKUP(AG87,OFFSET(Pairings!$D$2,($B89-1)*gamesPerRound,0,gamesPerRound,3),3,FALSE)),VLOOKUP(AG87,OFFSET(Pairings!$E$2,($B89-1)*gamesPerRound,0,gamesPerRound,3),3,FALSE),VLOOKUP(AG87,OFFSET(Pairings!$D$2,($B89-1)*gamesPerRound,0,gamesPerRound,3),3,FALSE))</f>
        <v>#N/A</v>
      </c>
      <c r="AH89" s="56" t="e">
        <f ca="1">IF(ISNA(VLOOKUP(AH87,OFFSET(Pairings!$D$2,($B89-1)*gamesPerRound,0,gamesPerRound,3),3,FALSE)),VLOOKUP(AH87,OFFSET(Pairings!$E$2,($B89-1)*gamesPerRound,0,gamesPerRound,3),3,FALSE),VLOOKUP(AH87,OFFSET(Pairings!$D$2,($B89-1)*gamesPerRound,0,gamesPerRound,3),3,FALSE))</f>
        <v>#N/A</v>
      </c>
      <c r="AI89" s="56" t="e">
        <f ca="1">IF(ISNA(VLOOKUP(AI87,OFFSET(Pairings!$D$2,($B89-1)*gamesPerRound,0,gamesPerRound,3),3,FALSE)),VLOOKUP(AI87,OFFSET(Pairings!$E$2,($B89-1)*gamesPerRound,0,gamesPerRound,3),3,FALSE),VLOOKUP(AI87,OFFSET(Pairings!$D$2,($B89-1)*gamesPerRound,0,gamesPerRound,3),3,FALSE))</f>
        <v>#N/A</v>
      </c>
      <c r="AJ89" s="56" t="e">
        <f ca="1">IF(ISNA(VLOOKUP(AJ87,OFFSET(Pairings!$D$2,($B89-1)*gamesPerRound,0,gamesPerRound,3),3,FALSE)),VLOOKUP(AJ87,OFFSET(Pairings!$E$2,($B89-1)*gamesPerRound,0,gamesPerRound,3),3,FALSE),VLOOKUP(AJ87,OFFSET(Pairings!$D$2,($B89-1)*gamesPerRound,0,gamesPerRound,3),3,FALSE))</f>
        <v>#N/A</v>
      </c>
      <c r="AK89" s="56" t="e">
        <f ca="1">IF(ISNA(VLOOKUP(AK87,OFFSET(Pairings!$D$2,($B89-1)*gamesPerRound,0,gamesPerRound,3),3,FALSE)),VLOOKUP(AK87,OFFSET(Pairings!$E$2,($B89-1)*gamesPerRound,0,gamesPerRound,3),3,FALSE),VLOOKUP(AK87,OFFSET(Pairings!$D$2,($B89-1)*gamesPerRound,0,gamesPerRound,3),3,FALSE))</f>
        <v>#N/A</v>
      </c>
      <c r="AL89" s="56" t="e">
        <f ca="1">IF(ISNA(VLOOKUP(AL87,OFFSET(Pairings!$D$2,($B89-1)*gamesPerRound,0,gamesPerRound,3),3,FALSE)),VLOOKUP(AL87,OFFSET(Pairings!$E$2,($B89-1)*gamesPerRound,0,gamesPerRound,3),3,FALSE),VLOOKUP(AL87,OFFSET(Pairings!$D$2,($B89-1)*gamesPerRound,0,gamesPerRound,3),3,FALSE))</f>
        <v>#N/A</v>
      </c>
      <c r="AM89" s="56" t="e">
        <f ca="1">IF(ISNA(VLOOKUP(AM87,OFFSET(Pairings!$D$2,($B89-1)*gamesPerRound,0,gamesPerRound,3),3,FALSE)),VLOOKUP(AM87,OFFSET(Pairings!$E$2,($B89-1)*gamesPerRound,0,gamesPerRound,3),3,FALSE),VLOOKUP(AM87,OFFSET(Pairings!$D$2,($B89-1)*gamesPerRound,0,gamesPerRound,3),3,FALSE))</f>
        <v>#N/A</v>
      </c>
      <c r="AN89" s="56" t="e">
        <f ca="1">IF(ISNA(VLOOKUP(AN87,OFFSET(Pairings!$D$2,($B89-1)*gamesPerRound,0,gamesPerRound,3),3,FALSE)),VLOOKUP(AN87,OFFSET(Pairings!$E$2,($B89-1)*gamesPerRound,0,gamesPerRound,3),3,FALSE),VLOOKUP(AN87,OFFSET(Pairings!$D$2,($B89-1)*gamesPerRound,0,gamesPerRound,3),3,FALSE))</f>
        <v>#N/A</v>
      </c>
      <c r="AO89" s="56" t="e">
        <f ca="1">IF(ISNA(VLOOKUP(AO87,OFFSET(Pairings!$D$2,($B89-1)*gamesPerRound,0,gamesPerRound,3),3,FALSE)),VLOOKUP(AO87,OFFSET(Pairings!$E$2,($B89-1)*gamesPerRound,0,gamesPerRound,3),3,FALSE),VLOOKUP(AO87,OFFSET(Pairings!$D$2,($B89-1)*gamesPerRound,0,gamesPerRound,3),3,FALSE))</f>
        <v>#N/A</v>
      </c>
      <c r="AP89" s="49" t="e">
        <f ca="1">SUM(V89:AO89)</f>
        <v>#N/A</v>
      </c>
    </row>
    <row r="90" spans="1:42" x14ac:dyDescent="0.2">
      <c r="B90" s="48">
        <v>3</v>
      </c>
      <c r="C90" s="57" t="str">
        <f t="shared" ca="1" si="103"/>
        <v/>
      </c>
      <c r="D90" s="58" t="str">
        <f t="shared" ca="1" si="103"/>
        <v/>
      </c>
      <c r="E90" s="58" t="str">
        <f t="shared" ca="1" si="103"/>
        <v/>
      </c>
      <c r="F90" s="58" t="str">
        <f t="shared" ca="1" si="103"/>
        <v/>
      </c>
      <c r="G90" s="58" t="str">
        <f t="shared" ca="1" si="103"/>
        <v/>
      </c>
      <c r="H90" s="58" t="str">
        <f t="shared" ca="1" si="103"/>
        <v/>
      </c>
      <c r="I90" s="58" t="str">
        <f t="shared" ca="1" si="103"/>
        <v/>
      </c>
      <c r="J90" s="58" t="str">
        <f t="shared" ca="1" si="103"/>
        <v/>
      </c>
      <c r="K90" s="58" t="str">
        <f t="shared" ca="1" si="103"/>
        <v/>
      </c>
      <c r="L90" s="58" t="str">
        <f t="shared" ca="1" si="103"/>
        <v/>
      </c>
      <c r="M90" s="58" t="str">
        <f t="shared" ca="1" si="104"/>
        <v/>
      </c>
      <c r="N90" s="58" t="str">
        <f t="shared" ca="1" si="104"/>
        <v/>
      </c>
      <c r="O90" s="58" t="str">
        <f t="shared" ca="1" si="104"/>
        <v/>
      </c>
      <c r="P90" s="58" t="str">
        <f t="shared" ca="1" si="104"/>
        <v/>
      </c>
      <c r="Q90" s="58" t="str">
        <f t="shared" ca="1" si="104"/>
        <v/>
      </c>
      <c r="R90" s="58" t="str">
        <f t="shared" ca="1" si="104"/>
        <v/>
      </c>
      <c r="S90" s="69">
        <f ca="1">SUM(C90:R90)</f>
        <v>0</v>
      </c>
      <c r="T90" s="49"/>
      <c r="V90" s="57" t="e">
        <f ca="1">IF(ISNA(VLOOKUP(V87,OFFSET(Pairings!$D$2,($B90-1)*gamesPerRound,0,gamesPerRound,3),3,FALSE)),VLOOKUP(V87,OFFSET(Pairings!$E$2,($B90-1)*gamesPerRound,0,gamesPerRound,3),3,FALSE),VLOOKUP(V87,OFFSET(Pairings!$D$2,($B90-1)*gamesPerRound,0,gamesPerRound,3),3,FALSE))</f>
        <v>#N/A</v>
      </c>
      <c r="W90" s="58" t="e">
        <f ca="1">IF(ISNA(VLOOKUP(W87,OFFSET(Pairings!$D$2,($B90-1)*gamesPerRound,0,gamesPerRound,3),3,FALSE)),VLOOKUP(W87,OFFSET(Pairings!$E$2,($B90-1)*gamesPerRound,0,gamesPerRound,3),3,FALSE),VLOOKUP(W87,OFFSET(Pairings!$D$2,($B90-1)*gamesPerRound,0,gamesPerRound,3),3,FALSE))</f>
        <v>#N/A</v>
      </c>
      <c r="X90" s="58" t="e">
        <f ca="1">IF(ISNA(VLOOKUP(X87,OFFSET(Pairings!$D$2,($B90-1)*gamesPerRound,0,gamesPerRound,3),3,FALSE)),VLOOKUP(X87,OFFSET(Pairings!$E$2,($B90-1)*gamesPerRound,0,gamesPerRound,3),3,FALSE),VLOOKUP(X87,OFFSET(Pairings!$D$2,($B90-1)*gamesPerRound,0,gamesPerRound,3),3,FALSE))</f>
        <v>#N/A</v>
      </c>
      <c r="Y90" s="58" t="e">
        <f ca="1">IF(ISNA(VLOOKUP(Y87,OFFSET(Pairings!$D$2,($B90-1)*gamesPerRound,0,gamesPerRound,3),3,FALSE)),VLOOKUP(Y87,OFFSET(Pairings!$E$2,($B90-1)*gamesPerRound,0,gamesPerRound,3),3,FALSE),VLOOKUP(Y87,OFFSET(Pairings!$D$2,($B90-1)*gamesPerRound,0,gamesPerRound,3),3,FALSE))</f>
        <v>#N/A</v>
      </c>
      <c r="Z90" s="58" t="e">
        <f ca="1">IF(ISNA(VLOOKUP(Z87,OFFSET(Pairings!$D$2,($B90-1)*gamesPerRound,0,gamesPerRound,3),3,FALSE)),VLOOKUP(Z87,OFFSET(Pairings!$E$2,($B90-1)*gamesPerRound,0,gamesPerRound,3),3,FALSE),VLOOKUP(Z87,OFFSET(Pairings!$D$2,($B90-1)*gamesPerRound,0,gamesPerRound,3),3,FALSE))</f>
        <v>#N/A</v>
      </c>
      <c r="AA90" s="58" t="e">
        <f ca="1">IF(ISNA(VLOOKUP(AA87,OFFSET(Pairings!$D$2,($B90-1)*gamesPerRound,0,gamesPerRound,3),3,FALSE)),VLOOKUP(AA87,OFFSET(Pairings!$E$2,($B90-1)*gamesPerRound,0,gamesPerRound,3),3,FALSE),VLOOKUP(AA87,OFFSET(Pairings!$D$2,($B90-1)*gamesPerRound,0,gamesPerRound,3),3,FALSE))</f>
        <v>#N/A</v>
      </c>
      <c r="AB90" s="58" t="e">
        <f ca="1">IF(ISNA(VLOOKUP(AB87,OFFSET(Pairings!$D$2,($B90-1)*gamesPerRound,0,gamesPerRound,3),3,FALSE)),VLOOKUP(AB87,OFFSET(Pairings!$E$2,($B90-1)*gamesPerRound,0,gamesPerRound,3),3,FALSE),VLOOKUP(AB87,OFFSET(Pairings!$D$2,($B90-1)*gamesPerRound,0,gamesPerRound,3),3,FALSE))</f>
        <v>#N/A</v>
      </c>
      <c r="AC90" s="58" t="e">
        <f ca="1">IF(ISNA(VLOOKUP(AC87,OFFSET(Pairings!$D$2,($B90-1)*gamesPerRound,0,gamesPerRound,3),3,FALSE)),VLOOKUP(AC87,OFFSET(Pairings!$E$2,($B90-1)*gamesPerRound,0,gamesPerRound,3),3,FALSE),VLOOKUP(AC87,OFFSET(Pairings!$D$2,($B90-1)*gamesPerRound,0,gamesPerRound,3),3,FALSE))</f>
        <v>#N/A</v>
      </c>
      <c r="AD90" s="58" t="e">
        <f ca="1">IF(ISNA(VLOOKUP(AD87,OFFSET(Pairings!$D$2,($B90-1)*gamesPerRound,0,gamesPerRound,3),3,FALSE)),VLOOKUP(AD87,OFFSET(Pairings!$E$2,($B90-1)*gamesPerRound,0,gamesPerRound,3),3,FALSE),VLOOKUP(AD87,OFFSET(Pairings!$D$2,($B90-1)*gamesPerRound,0,gamesPerRound,3),3,FALSE))</f>
        <v>#N/A</v>
      </c>
      <c r="AE90" s="58" t="e">
        <f ca="1">IF(ISNA(VLOOKUP(AE87,OFFSET(Pairings!$D$2,($B90-1)*gamesPerRound,0,gamesPerRound,3),3,FALSE)),VLOOKUP(AE87,OFFSET(Pairings!$E$2,($B90-1)*gamesPerRound,0,gamesPerRound,3),3,FALSE),VLOOKUP(AE87,OFFSET(Pairings!$D$2,($B90-1)*gamesPerRound,0,gamesPerRound,3),3,FALSE))</f>
        <v>#N/A</v>
      </c>
      <c r="AF90" s="58" t="e">
        <f ca="1">IF(ISNA(VLOOKUP(AF87,OFFSET(Pairings!$D$2,($B90-1)*gamesPerRound,0,gamesPerRound,3),3,FALSE)),VLOOKUP(AF87,OFFSET(Pairings!$E$2,($B90-1)*gamesPerRound,0,gamesPerRound,3),3,FALSE),VLOOKUP(AF87,OFFSET(Pairings!$D$2,($B90-1)*gamesPerRound,0,gamesPerRound,3),3,FALSE))</f>
        <v>#N/A</v>
      </c>
      <c r="AG90" s="59" t="e">
        <f ca="1">IF(ISNA(VLOOKUP(AG87,OFFSET(Pairings!$D$2,($B90-1)*gamesPerRound,0,gamesPerRound,3),3,FALSE)),VLOOKUP(AG87,OFFSET(Pairings!$E$2,($B90-1)*gamesPerRound,0,gamesPerRound,3),3,FALSE),VLOOKUP(AG87,OFFSET(Pairings!$D$2,($B90-1)*gamesPerRound,0,gamesPerRound,3),3,FALSE))</f>
        <v>#N/A</v>
      </c>
      <c r="AH90" s="59" t="e">
        <f ca="1">IF(ISNA(VLOOKUP(AH87,OFFSET(Pairings!$D$2,($B90-1)*gamesPerRound,0,gamesPerRound,3),3,FALSE)),VLOOKUP(AH87,OFFSET(Pairings!$E$2,($B90-1)*gamesPerRound,0,gamesPerRound,3),3,FALSE),VLOOKUP(AH87,OFFSET(Pairings!$D$2,($B90-1)*gamesPerRound,0,gamesPerRound,3),3,FALSE))</f>
        <v>#N/A</v>
      </c>
      <c r="AI90" s="59" t="e">
        <f ca="1">IF(ISNA(VLOOKUP(AI87,OFFSET(Pairings!$D$2,($B90-1)*gamesPerRound,0,gamesPerRound,3),3,FALSE)),VLOOKUP(AI87,OFFSET(Pairings!$E$2,($B90-1)*gamesPerRound,0,gamesPerRound,3),3,FALSE),VLOOKUP(AI87,OFFSET(Pairings!$D$2,($B90-1)*gamesPerRound,0,gamesPerRound,3),3,FALSE))</f>
        <v>#N/A</v>
      </c>
      <c r="AJ90" s="59" t="e">
        <f ca="1">IF(ISNA(VLOOKUP(AJ87,OFFSET(Pairings!$D$2,($B90-1)*gamesPerRound,0,gamesPerRound,3),3,FALSE)),VLOOKUP(AJ87,OFFSET(Pairings!$E$2,($B90-1)*gamesPerRound,0,gamesPerRound,3),3,FALSE),VLOOKUP(AJ87,OFFSET(Pairings!$D$2,($B90-1)*gamesPerRound,0,gamesPerRound,3),3,FALSE))</f>
        <v>#N/A</v>
      </c>
      <c r="AK90" s="59" t="e">
        <f ca="1">IF(ISNA(VLOOKUP(AK87,OFFSET(Pairings!$D$2,($B90-1)*gamesPerRound,0,gamesPerRound,3),3,FALSE)),VLOOKUP(AK87,OFFSET(Pairings!$E$2,($B90-1)*gamesPerRound,0,gamesPerRound,3),3,FALSE),VLOOKUP(AK87,OFFSET(Pairings!$D$2,($B90-1)*gamesPerRound,0,gamesPerRound,3),3,FALSE))</f>
        <v>#N/A</v>
      </c>
      <c r="AL90" s="59" t="e">
        <f ca="1">IF(ISNA(VLOOKUP(AL87,OFFSET(Pairings!$D$2,($B90-1)*gamesPerRound,0,gamesPerRound,3),3,FALSE)),VLOOKUP(AL87,OFFSET(Pairings!$E$2,($B90-1)*gamesPerRound,0,gamesPerRound,3),3,FALSE),VLOOKUP(AL87,OFFSET(Pairings!$D$2,($B90-1)*gamesPerRound,0,gamesPerRound,3),3,FALSE))</f>
        <v>#N/A</v>
      </c>
      <c r="AM90" s="59" t="e">
        <f ca="1">IF(ISNA(VLOOKUP(AM87,OFFSET(Pairings!$D$2,($B90-1)*gamesPerRound,0,gamesPerRound,3),3,FALSE)),VLOOKUP(AM87,OFFSET(Pairings!$E$2,($B90-1)*gamesPerRound,0,gamesPerRound,3),3,FALSE),VLOOKUP(AM87,OFFSET(Pairings!$D$2,($B90-1)*gamesPerRound,0,gamesPerRound,3),3,FALSE))</f>
        <v>#N/A</v>
      </c>
      <c r="AN90" s="59" t="e">
        <f ca="1">IF(ISNA(VLOOKUP(AN87,OFFSET(Pairings!$D$2,($B90-1)*gamesPerRound,0,gamesPerRound,3),3,FALSE)),VLOOKUP(AN87,OFFSET(Pairings!$E$2,($B90-1)*gamesPerRound,0,gamesPerRound,3),3,FALSE),VLOOKUP(AN87,OFFSET(Pairings!$D$2,($B90-1)*gamesPerRound,0,gamesPerRound,3),3,FALSE))</f>
        <v>#N/A</v>
      </c>
      <c r="AO90" s="59" t="e">
        <f ca="1">IF(ISNA(VLOOKUP(AO87,OFFSET(Pairings!$D$2,($B90-1)*gamesPerRound,0,gamesPerRound,3),3,FALSE)),VLOOKUP(AO87,OFFSET(Pairings!$E$2,($B90-1)*gamesPerRound,0,gamesPerRound,3),3,FALSE),VLOOKUP(AO87,OFFSET(Pairings!$D$2,($B90-1)*gamesPerRound,0,gamesPerRound,3),3,FALSE))</f>
        <v>#N/A</v>
      </c>
      <c r="AP90" s="49" t="e">
        <f ca="1">SUM(V90:AO90)</f>
        <v>#N/A</v>
      </c>
    </row>
    <row r="91" spans="1:42" ht="15.75" thickBot="1" x14ac:dyDescent="0.25">
      <c r="B91" s="18" t="s">
        <v>110</v>
      </c>
      <c r="C91" s="61">
        <f t="shared" ref="C91:S91" ca="1" si="105">SUM(C88:C90)</f>
        <v>0</v>
      </c>
      <c r="D91" s="51">
        <f t="shared" ca="1" si="105"/>
        <v>0</v>
      </c>
      <c r="E91" s="51">
        <f t="shared" ca="1" si="105"/>
        <v>0</v>
      </c>
      <c r="F91" s="51">
        <f t="shared" ca="1" si="105"/>
        <v>0</v>
      </c>
      <c r="G91" s="51">
        <f t="shared" ca="1" si="105"/>
        <v>0</v>
      </c>
      <c r="H91" s="51">
        <f t="shared" ca="1" si="105"/>
        <v>0</v>
      </c>
      <c r="I91" s="51">
        <f t="shared" ca="1" si="105"/>
        <v>0</v>
      </c>
      <c r="J91" s="51">
        <f t="shared" ca="1" si="105"/>
        <v>0</v>
      </c>
      <c r="K91" s="51">
        <f t="shared" ca="1" si="105"/>
        <v>0</v>
      </c>
      <c r="L91" s="51">
        <f t="shared" ca="1" si="105"/>
        <v>0</v>
      </c>
      <c r="M91" s="51">
        <f t="shared" ca="1" si="105"/>
        <v>0</v>
      </c>
      <c r="N91" s="51">
        <f t="shared" ca="1" si="105"/>
        <v>0</v>
      </c>
      <c r="O91" s="51">
        <f t="shared" ca="1" si="105"/>
        <v>0</v>
      </c>
      <c r="P91" s="51">
        <f t="shared" ca="1" si="105"/>
        <v>0</v>
      </c>
      <c r="Q91" s="51">
        <f t="shared" ca="1" si="105"/>
        <v>0</v>
      </c>
      <c r="R91" s="51">
        <f t="shared" ca="1" si="105"/>
        <v>0</v>
      </c>
      <c r="S91" s="70">
        <f t="shared" ca="1" si="105"/>
        <v>0</v>
      </c>
      <c r="T91" s="65" t="e">
        <f ca="1">VLOOKUP(A87,OFFSET(Teams!$B$1,1,0,teams,4),4,FALSE)</f>
        <v>#N/A</v>
      </c>
      <c r="V91" s="61" t="e">
        <f t="shared" ref="V91:AP91" ca="1" si="106">SUM(V88:V90)</f>
        <v>#N/A</v>
      </c>
      <c r="W91" s="51" t="e">
        <f t="shared" ca="1" si="106"/>
        <v>#N/A</v>
      </c>
      <c r="X91" s="51" t="e">
        <f t="shared" ca="1" si="106"/>
        <v>#N/A</v>
      </c>
      <c r="Y91" s="51" t="e">
        <f t="shared" ca="1" si="106"/>
        <v>#N/A</v>
      </c>
      <c r="Z91" s="51" t="e">
        <f t="shared" ca="1" si="106"/>
        <v>#N/A</v>
      </c>
      <c r="AA91" s="51" t="e">
        <f t="shared" ca="1" si="106"/>
        <v>#N/A</v>
      </c>
      <c r="AB91" s="51" t="e">
        <f t="shared" ca="1" si="106"/>
        <v>#N/A</v>
      </c>
      <c r="AC91" s="51" t="e">
        <f t="shared" ca="1" si="106"/>
        <v>#N/A</v>
      </c>
      <c r="AD91" s="51" t="e">
        <f t="shared" ca="1" si="106"/>
        <v>#N/A</v>
      </c>
      <c r="AE91" s="51" t="e">
        <f t="shared" ca="1" si="106"/>
        <v>#N/A</v>
      </c>
      <c r="AF91" s="51" t="e">
        <f t="shared" ca="1" si="106"/>
        <v>#N/A</v>
      </c>
      <c r="AG91" s="51" t="e">
        <f t="shared" ca="1" si="106"/>
        <v>#N/A</v>
      </c>
      <c r="AH91" s="51" t="e">
        <f t="shared" ca="1" si="106"/>
        <v>#N/A</v>
      </c>
      <c r="AI91" s="51" t="e">
        <f t="shared" ca="1" si="106"/>
        <v>#N/A</v>
      </c>
      <c r="AJ91" s="51" t="e">
        <f t="shared" ca="1" si="106"/>
        <v>#N/A</v>
      </c>
      <c r="AK91" s="51" t="e">
        <f t="shared" ca="1" si="106"/>
        <v>#N/A</v>
      </c>
      <c r="AL91" s="51" t="e">
        <f t="shared" ca="1" si="106"/>
        <v>#N/A</v>
      </c>
      <c r="AM91" s="51" t="e">
        <f t="shared" ca="1" si="106"/>
        <v>#N/A</v>
      </c>
      <c r="AN91" s="51" t="e">
        <f t="shared" ca="1" si="106"/>
        <v>#N/A</v>
      </c>
      <c r="AO91" s="51" t="e">
        <f t="shared" ca="1" si="106"/>
        <v>#N/A</v>
      </c>
      <c r="AP91" s="37" t="e">
        <f t="shared" ca="1" si="106"/>
        <v>#N/A</v>
      </c>
    </row>
    <row r="92" spans="1:42" ht="15.75" thickBot="1" x14ac:dyDescent="0.25">
      <c r="B92" s="18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V92" s="75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76"/>
    </row>
    <row r="93" spans="1:42" x14ac:dyDescent="0.2">
      <c r="A93" s="12" t="s">
        <v>176</v>
      </c>
      <c r="B93" s="38">
        <f>VLOOKUP(A93,TeamLookup,2,FALSE)</f>
        <v>0</v>
      </c>
      <c r="C93" s="60" t="str">
        <f>$A93&amp;"."&amp;TEXT(C$1,"00")</f>
        <v>P.01</v>
      </c>
      <c r="D93" s="50" t="str">
        <f t="shared" ref="D93:R93" si="107">$A93&amp;"."&amp;TEXT(D$1,"00")</f>
        <v>P.02</v>
      </c>
      <c r="E93" s="50" t="str">
        <f t="shared" si="107"/>
        <v>P.03</v>
      </c>
      <c r="F93" s="50" t="str">
        <f t="shared" si="107"/>
        <v>P.04</v>
      </c>
      <c r="G93" s="50" t="str">
        <f t="shared" si="107"/>
        <v>P.05</v>
      </c>
      <c r="H93" s="50" t="str">
        <f t="shared" si="107"/>
        <v>P.06</v>
      </c>
      <c r="I93" s="50" t="str">
        <f t="shared" si="107"/>
        <v>P.07</v>
      </c>
      <c r="J93" s="50" t="str">
        <f t="shared" si="107"/>
        <v>P.08</v>
      </c>
      <c r="K93" s="50" t="str">
        <f t="shared" si="107"/>
        <v>P.09</v>
      </c>
      <c r="L93" s="50" t="str">
        <f t="shared" si="107"/>
        <v>P.10</v>
      </c>
      <c r="M93" s="50" t="str">
        <f t="shared" si="107"/>
        <v>P.11</v>
      </c>
      <c r="N93" s="50" t="str">
        <f t="shared" si="107"/>
        <v>P.12</v>
      </c>
      <c r="O93" s="50" t="str">
        <f t="shared" si="107"/>
        <v>P.13</v>
      </c>
      <c r="P93" s="50" t="str">
        <f t="shared" si="107"/>
        <v>P.14</v>
      </c>
      <c r="Q93" s="50" t="str">
        <f t="shared" si="107"/>
        <v>P.15</v>
      </c>
      <c r="R93" s="50" t="str">
        <f t="shared" si="107"/>
        <v>P.16</v>
      </c>
      <c r="S93" s="67" t="s">
        <v>110</v>
      </c>
      <c r="T93" s="66" t="s">
        <v>137</v>
      </c>
      <c r="U93" s="12"/>
      <c r="V93" s="60" t="str">
        <f>$A93&amp;"."&amp;TEXT(V$1,"00")</f>
        <v>P.01</v>
      </c>
      <c r="W93" s="50" t="str">
        <f t="shared" ref="W93:AO93" si="108">$A93&amp;"."&amp;TEXT(W$1,"00")</f>
        <v>P.02</v>
      </c>
      <c r="X93" s="50" t="str">
        <f t="shared" si="108"/>
        <v>P.03</v>
      </c>
      <c r="Y93" s="50" t="str">
        <f t="shared" si="108"/>
        <v>P.04</v>
      </c>
      <c r="Z93" s="50" t="str">
        <f t="shared" si="108"/>
        <v>P.05</v>
      </c>
      <c r="AA93" s="50" t="str">
        <f t="shared" si="108"/>
        <v>P.06</v>
      </c>
      <c r="AB93" s="50" t="str">
        <f t="shared" si="108"/>
        <v>P.07</v>
      </c>
      <c r="AC93" s="50" t="str">
        <f t="shared" si="108"/>
        <v>P.08</v>
      </c>
      <c r="AD93" s="50" t="str">
        <f t="shared" si="108"/>
        <v>P.09</v>
      </c>
      <c r="AE93" s="50" t="str">
        <f t="shared" si="108"/>
        <v>P.10</v>
      </c>
      <c r="AF93" s="50" t="str">
        <f t="shared" si="108"/>
        <v>P.11</v>
      </c>
      <c r="AG93" s="50" t="str">
        <f t="shared" si="108"/>
        <v>P.12</v>
      </c>
      <c r="AH93" s="50" t="str">
        <f t="shared" si="108"/>
        <v>P.13</v>
      </c>
      <c r="AI93" s="50" t="str">
        <f t="shared" si="108"/>
        <v>P.14</v>
      </c>
      <c r="AJ93" s="50" t="str">
        <f t="shared" si="108"/>
        <v>P.15</v>
      </c>
      <c r="AK93" s="50" t="str">
        <f t="shared" si="108"/>
        <v>P.16</v>
      </c>
      <c r="AL93" s="50" t="str">
        <f t="shared" si="108"/>
        <v>P.17</v>
      </c>
      <c r="AM93" s="50" t="str">
        <f t="shared" si="108"/>
        <v>P.18</v>
      </c>
      <c r="AN93" s="50" t="str">
        <f t="shared" si="108"/>
        <v>P.19</v>
      </c>
      <c r="AO93" s="50" t="str">
        <f t="shared" si="108"/>
        <v>P.20</v>
      </c>
      <c r="AP93" s="36" t="s">
        <v>110</v>
      </c>
    </row>
    <row r="94" spans="1:42" x14ac:dyDescent="0.2">
      <c r="B94" s="48">
        <v>1</v>
      </c>
      <c r="C94" s="52" t="str">
        <f t="shared" ref="C94:L96" ca="1" si="109">IF(ISNA(V94),"",V94)</f>
        <v/>
      </c>
      <c r="D94" s="53" t="str">
        <f t="shared" ca="1" si="109"/>
        <v/>
      </c>
      <c r="E94" s="53" t="str">
        <f t="shared" ca="1" si="109"/>
        <v/>
      </c>
      <c r="F94" s="53" t="str">
        <f t="shared" ca="1" si="109"/>
        <v/>
      </c>
      <c r="G94" s="53" t="str">
        <f t="shared" ca="1" si="109"/>
        <v/>
      </c>
      <c r="H94" s="53" t="str">
        <f t="shared" ca="1" si="109"/>
        <v/>
      </c>
      <c r="I94" s="53" t="str">
        <f t="shared" ca="1" si="109"/>
        <v/>
      </c>
      <c r="J94" s="53" t="str">
        <f t="shared" ca="1" si="109"/>
        <v/>
      </c>
      <c r="K94" s="53" t="str">
        <f t="shared" ca="1" si="109"/>
        <v/>
      </c>
      <c r="L94" s="53" t="str">
        <f t="shared" ca="1" si="109"/>
        <v/>
      </c>
      <c r="M94" s="53" t="str">
        <f t="shared" ref="M94:R96" ca="1" si="110">IF(ISNA(AF94),"",AF94)</f>
        <v/>
      </c>
      <c r="N94" s="53" t="str">
        <f t="shared" ca="1" si="110"/>
        <v/>
      </c>
      <c r="O94" s="53" t="str">
        <f t="shared" ca="1" si="110"/>
        <v/>
      </c>
      <c r="P94" s="53" t="str">
        <f t="shared" ca="1" si="110"/>
        <v/>
      </c>
      <c r="Q94" s="53" t="str">
        <f t="shared" ca="1" si="110"/>
        <v/>
      </c>
      <c r="R94" s="53" t="str">
        <f t="shared" ca="1" si="110"/>
        <v/>
      </c>
      <c r="S94" s="68">
        <f ca="1">SUM(C94:R94)</f>
        <v>0</v>
      </c>
      <c r="T94" s="49"/>
      <c r="V94" s="53" t="e">
        <f ca="1">IF(ISNA(VLOOKUP(V93,OFFSET(Pairings!$D$2,($B94-1)*gamesPerRound,0,gamesPerRound,3),3,FALSE)),VLOOKUP(V93,OFFSET(Pairings!$E$2,($B94-1)*gamesPerRound,0,gamesPerRound,3),3,FALSE),VLOOKUP(V93,OFFSET(Pairings!$D$2,($B94-1)*gamesPerRound,0,gamesPerRound,3),3,FALSE))</f>
        <v>#N/A</v>
      </c>
      <c r="W94" s="53" t="e">
        <f ca="1">IF(ISNA(VLOOKUP(W93,OFFSET(Pairings!$D$2,($B94-1)*gamesPerRound,0,gamesPerRound,3),3,FALSE)),VLOOKUP(W93,OFFSET(Pairings!$E$2,($B94-1)*gamesPerRound,0,gamesPerRound,3),3,FALSE),VLOOKUP(W93,OFFSET(Pairings!$D$2,($B94-1)*gamesPerRound,0,gamesPerRound,3),3,FALSE))</f>
        <v>#N/A</v>
      </c>
      <c r="X94" s="53" t="e">
        <f ca="1">IF(ISNA(VLOOKUP(X93,OFFSET(Pairings!$D$2,($B94-1)*gamesPerRound,0,gamesPerRound,3),3,FALSE)),VLOOKUP(X93,OFFSET(Pairings!$E$2,($B94-1)*gamesPerRound,0,gamesPerRound,3),3,FALSE),VLOOKUP(X93,OFFSET(Pairings!$D$2,($B94-1)*gamesPerRound,0,gamesPerRound,3),3,FALSE))</f>
        <v>#N/A</v>
      </c>
      <c r="Y94" s="53" t="e">
        <f ca="1">IF(ISNA(VLOOKUP(Y93,OFFSET(Pairings!$D$2,($B94-1)*gamesPerRound,0,gamesPerRound,3),3,FALSE)),VLOOKUP(Y93,OFFSET(Pairings!$E$2,($B94-1)*gamesPerRound,0,gamesPerRound,3),3,FALSE),VLOOKUP(Y93,OFFSET(Pairings!$D$2,($B94-1)*gamesPerRound,0,gamesPerRound,3),3,FALSE))</f>
        <v>#N/A</v>
      </c>
      <c r="Z94" s="53" t="e">
        <f ca="1">IF(ISNA(VLOOKUP(Z93,OFFSET(Pairings!$D$2,($B94-1)*gamesPerRound,0,gamesPerRound,3),3,FALSE)),VLOOKUP(Z93,OFFSET(Pairings!$E$2,($B94-1)*gamesPerRound,0,gamesPerRound,3),3,FALSE),VLOOKUP(Z93,OFFSET(Pairings!$D$2,($B94-1)*gamesPerRound,0,gamesPerRound,3),3,FALSE))</f>
        <v>#N/A</v>
      </c>
      <c r="AA94" s="53" t="e">
        <f ca="1">IF(ISNA(VLOOKUP(AA93,OFFSET(Pairings!$D$2,($B94-1)*gamesPerRound,0,gamesPerRound,3),3,FALSE)),VLOOKUP(AA93,OFFSET(Pairings!$E$2,($B94-1)*gamesPerRound,0,gamesPerRound,3),3,FALSE),VLOOKUP(AA93,OFFSET(Pairings!$D$2,($B94-1)*gamesPerRound,0,gamesPerRound,3),3,FALSE))</f>
        <v>#N/A</v>
      </c>
      <c r="AB94" s="53" t="e">
        <f ca="1">IF(ISNA(VLOOKUP(AB93,OFFSET(Pairings!$D$2,($B94-1)*gamesPerRound,0,gamesPerRound,3),3,FALSE)),VLOOKUP(AB93,OFFSET(Pairings!$E$2,($B94-1)*gamesPerRound,0,gamesPerRound,3),3,FALSE),VLOOKUP(AB93,OFFSET(Pairings!$D$2,($B94-1)*gamesPerRound,0,gamesPerRound,3),3,FALSE))</f>
        <v>#N/A</v>
      </c>
      <c r="AC94" s="53" t="e">
        <f ca="1">IF(ISNA(VLOOKUP(AC93,OFFSET(Pairings!$D$2,($B94-1)*gamesPerRound,0,gamesPerRound,3),3,FALSE)),VLOOKUP(AC93,OFFSET(Pairings!$E$2,($B94-1)*gamesPerRound,0,gamesPerRound,3),3,FALSE),VLOOKUP(AC93,OFFSET(Pairings!$D$2,($B94-1)*gamesPerRound,0,gamesPerRound,3),3,FALSE))</f>
        <v>#N/A</v>
      </c>
      <c r="AD94" s="53" t="e">
        <f ca="1">IF(ISNA(VLOOKUP(AD93,OFFSET(Pairings!$D$2,($B94-1)*gamesPerRound,0,gamesPerRound,3),3,FALSE)),VLOOKUP(AD93,OFFSET(Pairings!$E$2,($B94-1)*gamesPerRound,0,gamesPerRound,3),3,FALSE),VLOOKUP(AD93,OFFSET(Pairings!$D$2,($B94-1)*gamesPerRound,0,gamesPerRound,3),3,FALSE))</f>
        <v>#N/A</v>
      </c>
      <c r="AE94" s="53" t="e">
        <f ca="1">IF(ISNA(VLOOKUP(AE93,OFFSET(Pairings!$D$2,($B94-1)*gamesPerRound,0,gamesPerRound,3),3,FALSE)),VLOOKUP(AE93,OFFSET(Pairings!$E$2,($B94-1)*gamesPerRound,0,gamesPerRound,3),3,FALSE),VLOOKUP(AE93,OFFSET(Pairings!$D$2,($B94-1)*gamesPerRound,0,gamesPerRound,3),3,FALSE))</f>
        <v>#N/A</v>
      </c>
      <c r="AF94" s="53" t="e">
        <f ca="1">IF(ISNA(VLOOKUP(AF93,OFFSET(Pairings!$D$2,($B94-1)*gamesPerRound,0,gamesPerRound,3),3,FALSE)),VLOOKUP(AF93,OFFSET(Pairings!$E$2,($B94-1)*gamesPerRound,0,gamesPerRound,3),3,FALSE),VLOOKUP(AF93,OFFSET(Pairings!$D$2,($B94-1)*gamesPerRound,0,gamesPerRound,3),3,FALSE))</f>
        <v>#N/A</v>
      </c>
      <c r="AG94" s="54" t="e">
        <f ca="1">IF(ISNA(VLOOKUP(AG93,OFFSET(Pairings!$D$2,($B94-1)*gamesPerRound,0,gamesPerRound,3),3,FALSE)),VLOOKUP(AG93,OFFSET(Pairings!$E$2,($B94-1)*gamesPerRound,0,gamesPerRound,3),3,FALSE),VLOOKUP(AG93,OFFSET(Pairings!$D$2,($B94-1)*gamesPerRound,0,gamesPerRound,3),3,FALSE))</f>
        <v>#N/A</v>
      </c>
      <c r="AH94" s="54" t="e">
        <f ca="1">IF(ISNA(VLOOKUP(AH93,OFFSET(Pairings!$D$2,($B94-1)*gamesPerRound,0,gamesPerRound,3),3,FALSE)),VLOOKUP(AH93,OFFSET(Pairings!$E$2,($B94-1)*gamesPerRound,0,gamesPerRound,3),3,FALSE),VLOOKUP(AH93,OFFSET(Pairings!$D$2,($B94-1)*gamesPerRound,0,gamesPerRound,3),3,FALSE))</f>
        <v>#N/A</v>
      </c>
      <c r="AI94" s="54" t="e">
        <f ca="1">IF(ISNA(VLOOKUP(AI93,OFFSET(Pairings!$D$2,($B94-1)*gamesPerRound,0,gamesPerRound,3),3,FALSE)),VLOOKUP(AI93,OFFSET(Pairings!$E$2,($B94-1)*gamesPerRound,0,gamesPerRound,3),3,FALSE),VLOOKUP(AI93,OFFSET(Pairings!$D$2,($B94-1)*gamesPerRound,0,gamesPerRound,3),3,FALSE))</f>
        <v>#N/A</v>
      </c>
      <c r="AJ94" s="54" t="e">
        <f ca="1">IF(ISNA(VLOOKUP(AJ93,OFFSET(Pairings!$D$2,($B94-1)*gamesPerRound,0,gamesPerRound,3),3,FALSE)),VLOOKUP(AJ93,OFFSET(Pairings!$E$2,($B94-1)*gamesPerRound,0,gamesPerRound,3),3,FALSE),VLOOKUP(AJ93,OFFSET(Pairings!$D$2,($B94-1)*gamesPerRound,0,gamesPerRound,3),3,FALSE))</f>
        <v>#N/A</v>
      </c>
      <c r="AK94" s="54" t="e">
        <f ca="1">IF(ISNA(VLOOKUP(AK93,OFFSET(Pairings!$D$2,($B94-1)*gamesPerRound,0,gamesPerRound,3),3,FALSE)),VLOOKUP(AK93,OFFSET(Pairings!$E$2,($B94-1)*gamesPerRound,0,gamesPerRound,3),3,FALSE),VLOOKUP(AK93,OFFSET(Pairings!$D$2,($B94-1)*gamesPerRound,0,gamesPerRound,3),3,FALSE))</f>
        <v>#N/A</v>
      </c>
      <c r="AL94" s="54" t="e">
        <f ca="1">IF(ISNA(VLOOKUP(AL93,OFFSET(Pairings!$D$2,($B94-1)*gamesPerRound,0,gamesPerRound,3),3,FALSE)),VLOOKUP(AL93,OFFSET(Pairings!$E$2,($B94-1)*gamesPerRound,0,gamesPerRound,3),3,FALSE),VLOOKUP(AL93,OFFSET(Pairings!$D$2,($B94-1)*gamesPerRound,0,gamesPerRound,3),3,FALSE))</f>
        <v>#N/A</v>
      </c>
      <c r="AM94" s="54" t="e">
        <f ca="1">IF(ISNA(VLOOKUP(AM93,OFFSET(Pairings!$D$2,($B94-1)*gamesPerRound,0,gamesPerRound,3),3,FALSE)),VLOOKUP(AM93,OFFSET(Pairings!$E$2,($B94-1)*gamesPerRound,0,gamesPerRound,3),3,FALSE),VLOOKUP(AM93,OFFSET(Pairings!$D$2,($B94-1)*gamesPerRound,0,gamesPerRound,3),3,FALSE))</f>
        <v>#N/A</v>
      </c>
      <c r="AN94" s="54" t="e">
        <f ca="1">IF(ISNA(VLOOKUP(AN93,OFFSET(Pairings!$D$2,($B94-1)*gamesPerRound,0,gamesPerRound,3),3,FALSE)),VLOOKUP(AN93,OFFSET(Pairings!$E$2,($B94-1)*gamesPerRound,0,gamesPerRound,3),3,FALSE),VLOOKUP(AN93,OFFSET(Pairings!$D$2,($B94-1)*gamesPerRound,0,gamesPerRound,3),3,FALSE))</f>
        <v>#N/A</v>
      </c>
      <c r="AO94" s="54" t="e">
        <f ca="1">IF(ISNA(VLOOKUP(AO93,OFFSET(Pairings!$D$2,($B94-1)*gamesPerRound,0,gamesPerRound,3),3,FALSE)),VLOOKUP(AO93,OFFSET(Pairings!$E$2,($B94-1)*gamesPerRound,0,gamesPerRound,3),3,FALSE),VLOOKUP(AO93,OFFSET(Pairings!$D$2,($B94-1)*gamesPerRound,0,gamesPerRound,3),3,FALSE))</f>
        <v>#N/A</v>
      </c>
      <c r="AP94" s="49" t="e">
        <f ca="1">SUM(V94:AO94)</f>
        <v>#N/A</v>
      </c>
    </row>
    <row r="95" spans="1:42" x14ac:dyDescent="0.2">
      <c r="B95" s="48">
        <v>2</v>
      </c>
      <c r="C95" s="55" t="str">
        <f t="shared" ca="1" si="109"/>
        <v/>
      </c>
      <c r="D95" s="33" t="str">
        <f t="shared" ca="1" si="109"/>
        <v/>
      </c>
      <c r="E95" s="33" t="str">
        <f t="shared" ca="1" si="109"/>
        <v/>
      </c>
      <c r="F95" s="33" t="str">
        <f t="shared" ca="1" si="109"/>
        <v/>
      </c>
      <c r="G95" s="33" t="str">
        <f t="shared" ca="1" si="109"/>
        <v/>
      </c>
      <c r="H95" s="33" t="str">
        <f t="shared" ca="1" si="109"/>
        <v/>
      </c>
      <c r="I95" s="33" t="str">
        <f t="shared" ca="1" si="109"/>
        <v/>
      </c>
      <c r="J95" s="33" t="str">
        <f t="shared" ca="1" si="109"/>
        <v/>
      </c>
      <c r="K95" s="33" t="str">
        <f t="shared" ca="1" si="109"/>
        <v/>
      </c>
      <c r="L95" s="33" t="str">
        <f t="shared" ca="1" si="109"/>
        <v/>
      </c>
      <c r="M95" s="33" t="str">
        <f t="shared" ca="1" si="110"/>
        <v/>
      </c>
      <c r="N95" s="33" t="str">
        <f t="shared" ca="1" si="110"/>
        <v/>
      </c>
      <c r="O95" s="33" t="str">
        <f t="shared" ca="1" si="110"/>
        <v/>
      </c>
      <c r="P95" s="33" t="str">
        <f t="shared" ca="1" si="110"/>
        <v/>
      </c>
      <c r="Q95" s="33" t="str">
        <f t="shared" ca="1" si="110"/>
        <v/>
      </c>
      <c r="R95" s="33" t="str">
        <f t="shared" ca="1" si="110"/>
        <v/>
      </c>
      <c r="S95" s="69">
        <f ca="1">SUM(C95:R95)</f>
        <v>0</v>
      </c>
      <c r="T95" s="49"/>
      <c r="V95" s="55" t="e">
        <f ca="1">IF(ISNA(VLOOKUP(V93,OFFSET(Pairings!$D$2,($B95-1)*gamesPerRound,0,gamesPerRound,3),3,FALSE)),VLOOKUP(V93,OFFSET(Pairings!$E$2,($B95-1)*gamesPerRound,0,gamesPerRound,3),3,FALSE),VLOOKUP(V93,OFFSET(Pairings!$D$2,($B95-1)*gamesPerRound,0,gamesPerRound,3),3,FALSE))</f>
        <v>#N/A</v>
      </c>
      <c r="W95" s="33" t="e">
        <f ca="1">IF(ISNA(VLOOKUP(W93,OFFSET(Pairings!$D$2,($B95-1)*gamesPerRound,0,gamesPerRound,3),3,FALSE)),VLOOKUP(W93,OFFSET(Pairings!$E$2,($B95-1)*gamesPerRound,0,gamesPerRound,3),3,FALSE),VLOOKUP(W93,OFFSET(Pairings!$D$2,($B95-1)*gamesPerRound,0,gamesPerRound,3),3,FALSE))</f>
        <v>#N/A</v>
      </c>
      <c r="X95" s="33" t="e">
        <f ca="1">IF(ISNA(VLOOKUP(X93,OFFSET(Pairings!$D$2,($B95-1)*gamesPerRound,0,gamesPerRound,3),3,FALSE)),VLOOKUP(X93,OFFSET(Pairings!$E$2,($B95-1)*gamesPerRound,0,gamesPerRound,3),3,FALSE),VLOOKUP(X93,OFFSET(Pairings!$D$2,($B95-1)*gamesPerRound,0,gamesPerRound,3),3,FALSE))</f>
        <v>#N/A</v>
      </c>
      <c r="Y95" s="33" t="e">
        <f ca="1">IF(ISNA(VLOOKUP(Y93,OFFSET(Pairings!$D$2,($B95-1)*gamesPerRound,0,gamesPerRound,3),3,FALSE)),VLOOKUP(Y93,OFFSET(Pairings!$E$2,($B95-1)*gamesPerRound,0,gamesPerRound,3),3,FALSE),VLOOKUP(Y93,OFFSET(Pairings!$D$2,($B95-1)*gamesPerRound,0,gamesPerRound,3),3,FALSE))</f>
        <v>#N/A</v>
      </c>
      <c r="Z95" s="33" t="e">
        <f ca="1">IF(ISNA(VLOOKUP(Z93,OFFSET(Pairings!$D$2,($B95-1)*gamesPerRound,0,gamesPerRound,3),3,FALSE)),VLOOKUP(Z93,OFFSET(Pairings!$E$2,($B95-1)*gamesPerRound,0,gamesPerRound,3),3,FALSE),VLOOKUP(Z93,OFFSET(Pairings!$D$2,($B95-1)*gamesPerRound,0,gamesPerRound,3),3,FALSE))</f>
        <v>#N/A</v>
      </c>
      <c r="AA95" s="33" t="e">
        <f ca="1">IF(ISNA(VLOOKUP(AA93,OFFSET(Pairings!$D$2,($B95-1)*gamesPerRound,0,gamesPerRound,3),3,FALSE)),VLOOKUP(AA93,OFFSET(Pairings!$E$2,($B95-1)*gamesPerRound,0,gamesPerRound,3),3,FALSE),VLOOKUP(AA93,OFFSET(Pairings!$D$2,($B95-1)*gamesPerRound,0,gamesPerRound,3),3,FALSE))</f>
        <v>#N/A</v>
      </c>
      <c r="AB95" s="33" t="e">
        <f ca="1">IF(ISNA(VLOOKUP(AB93,OFFSET(Pairings!$D$2,($B95-1)*gamesPerRound,0,gamesPerRound,3),3,FALSE)),VLOOKUP(AB93,OFFSET(Pairings!$E$2,($B95-1)*gamesPerRound,0,gamesPerRound,3),3,FALSE),VLOOKUP(AB93,OFFSET(Pairings!$D$2,($B95-1)*gamesPerRound,0,gamesPerRound,3),3,FALSE))</f>
        <v>#N/A</v>
      </c>
      <c r="AC95" s="33" t="e">
        <f ca="1">IF(ISNA(VLOOKUP(AC93,OFFSET(Pairings!$D$2,($B95-1)*gamesPerRound,0,gamesPerRound,3),3,FALSE)),VLOOKUP(AC93,OFFSET(Pairings!$E$2,($B95-1)*gamesPerRound,0,gamesPerRound,3),3,FALSE),VLOOKUP(AC93,OFFSET(Pairings!$D$2,($B95-1)*gamesPerRound,0,gamesPerRound,3),3,FALSE))</f>
        <v>#N/A</v>
      </c>
      <c r="AD95" s="33" t="e">
        <f ca="1">IF(ISNA(VLOOKUP(AD93,OFFSET(Pairings!$D$2,($B95-1)*gamesPerRound,0,gamesPerRound,3),3,FALSE)),VLOOKUP(AD93,OFFSET(Pairings!$E$2,($B95-1)*gamesPerRound,0,gamesPerRound,3),3,FALSE),VLOOKUP(AD93,OFFSET(Pairings!$D$2,($B95-1)*gamesPerRound,0,gamesPerRound,3),3,FALSE))</f>
        <v>#N/A</v>
      </c>
      <c r="AE95" s="33" t="e">
        <f ca="1">IF(ISNA(VLOOKUP(AE93,OFFSET(Pairings!$D$2,($B95-1)*gamesPerRound,0,gamesPerRound,3),3,FALSE)),VLOOKUP(AE93,OFFSET(Pairings!$E$2,($B95-1)*gamesPerRound,0,gamesPerRound,3),3,FALSE),VLOOKUP(AE93,OFFSET(Pairings!$D$2,($B95-1)*gamesPerRound,0,gamesPerRound,3),3,FALSE))</f>
        <v>#N/A</v>
      </c>
      <c r="AF95" s="33" t="e">
        <f ca="1">IF(ISNA(VLOOKUP(AF93,OFFSET(Pairings!$D$2,($B95-1)*gamesPerRound,0,gamesPerRound,3),3,FALSE)),VLOOKUP(AF93,OFFSET(Pairings!$E$2,($B95-1)*gamesPerRound,0,gamesPerRound,3),3,FALSE),VLOOKUP(AF93,OFFSET(Pairings!$D$2,($B95-1)*gamesPerRound,0,gamesPerRound,3),3,FALSE))</f>
        <v>#N/A</v>
      </c>
      <c r="AG95" s="56" t="e">
        <f ca="1">IF(ISNA(VLOOKUP(AG93,OFFSET(Pairings!$D$2,($B95-1)*gamesPerRound,0,gamesPerRound,3),3,FALSE)),VLOOKUP(AG93,OFFSET(Pairings!$E$2,($B95-1)*gamesPerRound,0,gamesPerRound,3),3,FALSE),VLOOKUP(AG93,OFFSET(Pairings!$D$2,($B95-1)*gamesPerRound,0,gamesPerRound,3),3,FALSE))</f>
        <v>#N/A</v>
      </c>
      <c r="AH95" s="56" t="e">
        <f ca="1">IF(ISNA(VLOOKUP(AH93,OFFSET(Pairings!$D$2,($B95-1)*gamesPerRound,0,gamesPerRound,3),3,FALSE)),VLOOKUP(AH93,OFFSET(Pairings!$E$2,($B95-1)*gamesPerRound,0,gamesPerRound,3),3,FALSE),VLOOKUP(AH93,OFFSET(Pairings!$D$2,($B95-1)*gamesPerRound,0,gamesPerRound,3),3,FALSE))</f>
        <v>#N/A</v>
      </c>
      <c r="AI95" s="56" t="e">
        <f ca="1">IF(ISNA(VLOOKUP(AI93,OFFSET(Pairings!$D$2,($B95-1)*gamesPerRound,0,gamesPerRound,3),3,FALSE)),VLOOKUP(AI93,OFFSET(Pairings!$E$2,($B95-1)*gamesPerRound,0,gamesPerRound,3),3,FALSE),VLOOKUP(AI93,OFFSET(Pairings!$D$2,($B95-1)*gamesPerRound,0,gamesPerRound,3),3,FALSE))</f>
        <v>#N/A</v>
      </c>
      <c r="AJ95" s="56" t="e">
        <f ca="1">IF(ISNA(VLOOKUP(AJ93,OFFSET(Pairings!$D$2,($B95-1)*gamesPerRound,0,gamesPerRound,3),3,FALSE)),VLOOKUP(AJ93,OFFSET(Pairings!$E$2,($B95-1)*gamesPerRound,0,gamesPerRound,3),3,FALSE),VLOOKUP(AJ93,OFFSET(Pairings!$D$2,($B95-1)*gamesPerRound,0,gamesPerRound,3),3,FALSE))</f>
        <v>#N/A</v>
      </c>
      <c r="AK95" s="56" t="e">
        <f ca="1">IF(ISNA(VLOOKUP(AK93,OFFSET(Pairings!$D$2,($B95-1)*gamesPerRound,0,gamesPerRound,3),3,FALSE)),VLOOKUP(AK93,OFFSET(Pairings!$E$2,($B95-1)*gamesPerRound,0,gamesPerRound,3),3,FALSE),VLOOKUP(AK93,OFFSET(Pairings!$D$2,($B95-1)*gamesPerRound,0,gamesPerRound,3),3,FALSE))</f>
        <v>#N/A</v>
      </c>
      <c r="AL95" s="56" t="e">
        <f ca="1">IF(ISNA(VLOOKUP(AL93,OFFSET(Pairings!$D$2,($B95-1)*gamesPerRound,0,gamesPerRound,3),3,FALSE)),VLOOKUP(AL93,OFFSET(Pairings!$E$2,($B95-1)*gamesPerRound,0,gamesPerRound,3),3,FALSE),VLOOKUP(AL93,OFFSET(Pairings!$D$2,($B95-1)*gamesPerRound,0,gamesPerRound,3),3,FALSE))</f>
        <v>#N/A</v>
      </c>
      <c r="AM95" s="56" t="e">
        <f ca="1">IF(ISNA(VLOOKUP(AM93,OFFSET(Pairings!$D$2,($B95-1)*gamesPerRound,0,gamesPerRound,3),3,FALSE)),VLOOKUP(AM93,OFFSET(Pairings!$E$2,($B95-1)*gamesPerRound,0,gamesPerRound,3),3,FALSE),VLOOKUP(AM93,OFFSET(Pairings!$D$2,($B95-1)*gamesPerRound,0,gamesPerRound,3),3,FALSE))</f>
        <v>#N/A</v>
      </c>
      <c r="AN95" s="56" t="e">
        <f ca="1">IF(ISNA(VLOOKUP(AN93,OFFSET(Pairings!$D$2,($B95-1)*gamesPerRound,0,gamesPerRound,3),3,FALSE)),VLOOKUP(AN93,OFFSET(Pairings!$E$2,($B95-1)*gamesPerRound,0,gamesPerRound,3),3,FALSE),VLOOKUP(AN93,OFFSET(Pairings!$D$2,($B95-1)*gamesPerRound,0,gamesPerRound,3),3,FALSE))</f>
        <v>#N/A</v>
      </c>
      <c r="AO95" s="56" t="e">
        <f ca="1">IF(ISNA(VLOOKUP(AO93,OFFSET(Pairings!$D$2,($B95-1)*gamesPerRound,0,gamesPerRound,3),3,FALSE)),VLOOKUP(AO93,OFFSET(Pairings!$E$2,($B95-1)*gamesPerRound,0,gamesPerRound,3),3,FALSE),VLOOKUP(AO93,OFFSET(Pairings!$D$2,($B95-1)*gamesPerRound,0,gamesPerRound,3),3,FALSE))</f>
        <v>#N/A</v>
      </c>
      <c r="AP95" s="49" t="e">
        <f ca="1">SUM(V95:AO95)</f>
        <v>#N/A</v>
      </c>
    </row>
    <row r="96" spans="1:42" x14ac:dyDescent="0.2">
      <c r="B96" s="48">
        <v>3</v>
      </c>
      <c r="C96" s="57" t="str">
        <f t="shared" ca="1" si="109"/>
        <v/>
      </c>
      <c r="D96" s="58" t="str">
        <f t="shared" ca="1" si="109"/>
        <v/>
      </c>
      <c r="E96" s="58" t="str">
        <f t="shared" ca="1" si="109"/>
        <v/>
      </c>
      <c r="F96" s="58" t="str">
        <f t="shared" ca="1" si="109"/>
        <v/>
      </c>
      <c r="G96" s="58" t="str">
        <f t="shared" ca="1" si="109"/>
        <v/>
      </c>
      <c r="H96" s="58" t="str">
        <f t="shared" ca="1" si="109"/>
        <v/>
      </c>
      <c r="I96" s="58" t="str">
        <f t="shared" ca="1" si="109"/>
        <v/>
      </c>
      <c r="J96" s="58" t="str">
        <f t="shared" ca="1" si="109"/>
        <v/>
      </c>
      <c r="K96" s="58" t="str">
        <f t="shared" ca="1" si="109"/>
        <v/>
      </c>
      <c r="L96" s="58" t="str">
        <f t="shared" ca="1" si="109"/>
        <v/>
      </c>
      <c r="M96" s="58" t="str">
        <f t="shared" ca="1" si="110"/>
        <v/>
      </c>
      <c r="N96" s="58" t="str">
        <f t="shared" ca="1" si="110"/>
        <v/>
      </c>
      <c r="O96" s="58" t="str">
        <f t="shared" ca="1" si="110"/>
        <v/>
      </c>
      <c r="P96" s="58" t="str">
        <f t="shared" ca="1" si="110"/>
        <v/>
      </c>
      <c r="Q96" s="58" t="str">
        <f t="shared" ca="1" si="110"/>
        <v/>
      </c>
      <c r="R96" s="58" t="str">
        <f t="shared" ca="1" si="110"/>
        <v/>
      </c>
      <c r="S96" s="69">
        <f ca="1">SUM(C96:R96)</f>
        <v>0</v>
      </c>
      <c r="T96" s="49"/>
      <c r="V96" s="57" t="e">
        <f ca="1">IF(ISNA(VLOOKUP(V93,OFFSET(Pairings!$D$2,($B96-1)*gamesPerRound,0,gamesPerRound,3),3,FALSE)),VLOOKUP(V93,OFFSET(Pairings!$E$2,($B96-1)*gamesPerRound,0,gamesPerRound,3),3,FALSE),VLOOKUP(V93,OFFSET(Pairings!$D$2,($B96-1)*gamesPerRound,0,gamesPerRound,3),3,FALSE))</f>
        <v>#N/A</v>
      </c>
      <c r="W96" s="58" t="e">
        <f ca="1">IF(ISNA(VLOOKUP(W93,OFFSET(Pairings!$D$2,($B96-1)*gamesPerRound,0,gamesPerRound,3),3,FALSE)),VLOOKUP(W93,OFFSET(Pairings!$E$2,($B96-1)*gamesPerRound,0,gamesPerRound,3),3,FALSE),VLOOKUP(W93,OFFSET(Pairings!$D$2,($B96-1)*gamesPerRound,0,gamesPerRound,3),3,FALSE))</f>
        <v>#N/A</v>
      </c>
      <c r="X96" s="58" t="e">
        <f ca="1">IF(ISNA(VLOOKUP(X93,OFFSET(Pairings!$D$2,($B96-1)*gamesPerRound,0,gamesPerRound,3),3,FALSE)),VLOOKUP(X93,OFFSET(Pairings!$E$2,($B96-1)*gamesPerRound,0,gamesPerRound,3),3,FALSE),VLOOKUP(X93,OFFSET(Pairings!$D$2,($B96-1)*gamesPerRound,0,gamesPerRound,3),3,FALSE))</f>
        <v>#N/A</v>
      </c>
      <c r="Y96" s="58" t="e">
        <f ca="1">IF(ISNA(VLOOKUP(Y93,OFFSET(Pairings!$D$2,($B96-1)*gamesPerRound,0,gamesPerRound,3),3,FALSE)),VLOOKUP(Y93,OFFSET(Pairings!$E$2,($B96-1)*gamesPerRound,0,gamesPerRound,3),3,FALSE),VLOOKUP(Y93,OFFSET(Pairings!$D$2,($B96-1)*gamesPerRound,0,gamesPerRound,3),3,FALSE))</f>
        <v>#N/A</v>
      </c>
      <c r="Z96" s="58" t="e">
        <f ca="1">IF(ISNA(VLOOKUP(Z93,OFFSET(Pairings!$D$2,($B96-1)*gamesPerRound,0,gamesPerRound,3),3,FALSE)),VLOOKUP(Z93,OFFSET(Pairings!$E$2,($B96-1)*gamesPerRound,0,gamesPerRound,3),3,FALSE),VLOOKUP(Z93,OFFSET(Pairings!$D$2,($B96-1)*gamesPerRound,0,gamesPerRound,3),3,FALSE))</f>
        <v>#N/A</v>
      </c>
      <c r="AA96" s="58" t="e">
        <f ca="1">IF(ISNA(VLOOKUP(AA93,OFFSET(Pairings!$D$2,($B96-1)*gamesPerRound,0,gamesPerRound,3),3,FALSE)),VLOOKUP(AA93,OFFSET(Pairings!$E$2,($B96-1)*gamesPerRound,0,gamesPerRound,3),3,FALSE),VLOOKUP(AA93,OFFSET(Pairings!$D$2,($B96-1)*gamesPerRound,0,gamesPerRound,3),3,FALSE))</f>
        <v>#N/A</v>
      </c>
      <c r="AB96" s="58" t="e">
        <f ca="1">IF(ISNA(VLOOKUP(AB93,OFFSET(Pairings!$D$2,($B96-1)*gamesPerRound,0,gamesPerRound,3),3,FALSE)),VLOOKUP(AB93,OFFSET(Pairings!$E$2,($B96-1)*gamesPerRound,0,gamesPerRound,3),3,FALSE),VLOOKUP(AB93,OFFSET(Pairings!$D$2,($B96-1)*gamesPerRound,0,gamesPerRound,3),3,FALSE))</f>
        <v>#N/A</v>
      </c>
      <c r="AC96" s="58" t="e">
        <f ca="1">IF(ISNA(VLOOKUP(AC93,OFFSET(Pairings!$D$2,($B96-1)*gamesPerRound,0,gamesPerRound,3),3,FALSE)),VLOOKUP(AC93,OFFSET(Pairings!$E$2,($B96-1)*gamesPerRound,0,gamesPerRound,3),3,FALSE),VLOOKUP(AC93,OFFSET(Pairings!$D$2,($B96-1)*gamesPerRound,0,gamesPerRound,3),3,FALSE))</f>
        <v>#N/A</v>
      </c>
      <c r="AD96" s="58" t="e">
        <f ca="1">IF(ISNA(VLOOKUP(AD93,OFFSET(Pairings!$D$2,($B96-1)*gamesPerRound,0,gamesPerRound,3),3,FALSE)),VLOOKUP(AD93,OFFSET(Pairings!$E$2,($B96-1)*gamesPerRound,0,gamesPerRound,3),3,FALSE),VLOOKUP(AD93,OFFSET(Pairings!$D$2,($B96-1)*gamesPerRound,0,gamesPerRound,3),3,FALSE))</f>
        <v>#N/A</v>
      </c>
      <c r="AE96" s="58" t="e">
        <f ca="1">IF(ISNA(VLOOKUP(AE93,OFFSET(Pairings!$D$2,($B96-1)*gamesPerRound,0,gamesPerRound,3),3,FALSE)),VLOOKUP(AE93,OFFSET(Pairings!$E$2,($B96-1)*gamesPerRound,0,gamesPerRound,3),3,FALSE),VLOOKUP(AE93,OFFSET(Pairings!$D$2,($B96-1)*gamesPerRound,0,gamesPerRound,3),3,FALSE))</f>
        <v>#N/A</v>
      </c>
      <c r="AF96" s="58" t="e">
        <f ca="1">IF(ISNA(VLOOKUP(AF93,OFFSET(Pairings!$D$2,($B96-1)*gamesPerRound,0,gamesPerRound,3),3,FALSE)),VLOOKUP(AF93,OFFSET(Pairings!$E$2,($B96-1)*gamesPerRound,0,gamesPerRound,3),3,FALSE),VLOOKUP(AF93,OFFSET(Pairings!$D$2,($B96-1)*gamesPerRound,0,gamesPerRound,3),3,FALSE))</f>
        <v>#N/A</v>
      </c>
      <c r="AG96" s="59" t="e">
        <f ca="1">IF(ISNA(VLOOKUP(AG93,OFFSET(Pairings!$D$2,($B96-1)*gamesPerRound,0,gamesPerRound,3),3,FALSE)),VLOOKUP(AG93,OFFSET(Pairings!$E$2,($B96-1)*gamesPerRound,0,gamesPerRound,3),3,FALSE),VLOOKUP(AG93,OFFSET(Pairings!$D$2,($B96-1)*gamesPerRound,0,gamesPerRound,3),3,FALSE))</f>
        <v>#N/A</v>
      </c>
      <c r="AH96" s="59" t="e">
        <f ca="1">IF(ISNA(VLOOKUP(AH93,OFFSET(Pairings!$D$2,($B96-1)*gamesPerRound,0,gamesPerRound,3),3,FALSE)),VLOOKUP(AH93,OFFSET(Pairings!$E$2,($B96-1)*gamesPerRound,0,gamesPerRound,3),3,FALSE),VLOOKUP(AH93,OFFSET(Pairings!$D$2,($B96-1)*gamesPerRound,0,gamesPerRound,3),3,FALSE))</f>
        <v>#N/A</v>
      </c>
      <c r="AI96" s="59" t="e">
        <f ca="1">IF(ISNA(VLOOKUP(AI93,OFFSET(Pairings!$D$2,($B96-1)*gamesPerRound,0,gamesPerRound,3),3,FALSE)),VLOOKUP(AI93,OFFSET(Pairings!$E$2,($B96-1)*gamesPerRound,0,gamesPerRound,3),3,FALSE),VLOOKUP(AI93,OFFSET(Pairings!$D$2,($B96-1)*gamesPerRound,0,gamesPerRound,3),3,FALSE))</f>
        <v>#N/A</v>
      </c>
      <c r="AJ96" s="59" t="e">
        <f ca="1">IF(ISNA(VLOOKUP(AJ93,OFFSET(Pairings!$D$2,($B96-1)*gamesPerRound,0,gamesPerRound,3),3,FALSE)),VLOOKUP(AJ93,OFFSET(Pairings!$E$2,($B96-1)*gamesPerRound,0,gamesPerRound,3),3,FALSE),VLOOKUP(AJ93,OFFSET(Pairings!$D$2,($B96-1)*gamesPerRound,0,gamesPerRound,3),3,FALSE))</f>
        <v>#N/A</v>
      </c>
      <c r="AK96" s="59" t="e">
        <f ca="1">IF(ISNA(VLOOKUP(AK93,OFFSET(Pairings!$D$2,($B96-1)*gamesPerRound,0,gamesPerRound,3),3,FALSE)),VLOOKUP(AK93,OFFSET(Pairings!$E$2,($B96-1)*gamesPerRound,0,gamesPerRound,3),3,FALSE),VLOOKUP(AK93,OFFSET(Pairings!$D$2,($B96-1)*gamesPerRound,0,gamesPerRound,3),3,FALSE))</f>
        <v>#N/A</v>
      </c>
      <c r="AL96" s="59" t="e">
        <f ca="1">IF(ISNA(VLOOKUP(AL93,OFFSET(Pairings!$D$2,($B96-1)*gamesPerRound,0,gamesPerRound,3),3,FALSE)),VLOOKUP(AL93,OFFSET(Pairings!$E$2,($B96-1)*gamesPerRound,0,gamesPerRound,3),3,FALSE),VLOOKUP(AL93,OFFSET(Pairings!$D$2,($B96-1)*gamesPerRound,0,gamesPerRound,3),3,FALSE))</f>
        <v>#N/A</v>
      </c>
      <c r="AM96" s="59" t="e">
        <f ca="1">IF(ISNA(VLOOKUP(AM93,OFFSET(Pairings!$D$2,($B96-1)*gamesPerRound,0,gamesPerRound,3),3,FALSE)),VLOOKUP(AM93,OFFSET(Pairings!$E$2,($B96-1)*gamesPerRound,0,gamesPerRound,3),3,FALSE),VLOOKUP(AM93,OFFSET(Pairings!$D$2,($B96-1)*gamesPerRound,0,gamesPerRound,3),3,FALSE))</f>
        <v>#N/A</v>
      </c>
      <c r="AN96" s="59" t="e">
        <f ca="1">IF(ISNA(VLOOKUP(AN93,OFFSET(Pairings!$D$2,($B96-1)*gamesPerRound,0,gamesPerRound,3),3,FALSE)),VLOOKUP(AN93,OFFSET(Pairings!$E$2,($B96-1)*gamesPerRound,0,gamesPerRound,3),3,FALSE),VLOOKUP(AN93,OFFSET(Pairings!$D$2,($B96-1)*gamesPerRound,0,gamesPerRound,3),3,FALSE))</f>
        <v>#N/A</v>
      </c>
      <c r="AO96" s="59" t="e">
        <f ca="1">IF(ISNA(VLOOKUP(AO93,OFFSET(Pairings!$D$2,($B96-1)*gamesPerRound,0,gamesPerRound,3),3,FALSE)),VLOOKUP(AO93,OFFSET(Pairings!$E$2,($B96-1)*gamesPerRound,0,gamesPerRound,3),3,FALSE),VLOOKUP(AO93,OFFSET(Pairings!$D$2,($B96-1)*gamesPerRound,0,gamesPerRound,3),3,FALSE))</f>
        <v>#N/A</v>
      </c>
      <c r="AP96" s="49" t="e">
        <f ca="1">SUM(V96:AO96)</f>
        <v>#N/A</v>
      </c>
    </row>
    <row r="97" spans="1:42" ht="15.75" thickBot="1" x14ac:dyDescent="0.25">
      <c r="B97" s="18" t="s">
        <v>110</v>
      </c>
      <c r="C97" s="61">
        <f t="shared" ref="C97:S97" ca="1" si="111">SUM(C94:C96)</f>
        <v>0</v>
      </c>
      <c r="D97" s="51">
        <f t="shared" ca="1" si="111"/>
        <v>0</v>
      </c>
      <c r="E97" s="51">
        <f t="shared" ca="1" si="111"/>
        <v>0</v>
      </c>
      <c r="F97" s="51">
        <f t="shared" ca="1" si="111"/>
        <v>0</v>
      </c>
      <c r="G97" s="51">
        <f t="shared" ca="1" si="111"/>
        <v>0</v>
      </c>
      <c r="H97" s="51">
        <f t="shared" ca="1" si="111"/>
        <v>0</v>
      </c>
      <c r="I97" s="51">
        <f t="shared" ca="1" si="111"/>
        <v>0</v>
      </c>
      <c r="J97" s="51">
        <f t="shared" ca="1" si="111"/>
        <v>0</v>
      </c>
      <c r="K97" s="51">
        <f t="shared" ca="1" si="111"/>
        <v>0</v>
      </c>
      <c r="L97" s="51">
        <f t="shared" ca="1" si="111"/>
        <v>0</v>
      </c>
      <c r="M97" s="51">
        <f t="shared" ca="1" si="111"/>
        <v>0</v>
      </c>
      <c r="N97" s="51">
        <f t="shared" ca="1" si="111"/>
        <v>0</v>
      </c>
      <c r="O97" s="51">
        <f t="shared" ca="1" si="111"/>
        <v>0</v>
      </c>
      <c r="P97" s="51">
        <f t="shared" ca="1" si="111"/>
        <v>0</v>
      </c>
      <c r="Q97" s="51">
        <f t="shared" ca="1" si="111"/>
        <v>0</v>
      </c>
      <c r="R97" s="51">
        <f t="shared" ca="1" si="111"/>
        <v>0</v>
      </c>
      <c r="S97" s="70">
        <f t="shared" ca="1" si="111"/>
        <v>0</v>
      </c>
      <c r="T97" s="65" t="e">
        <f ca="1">VLOOKUP(A93,OFFSET(Teams!$B$1,1,0,teams,4),4,FALSE)</f>
        <v>#N/A</v>
      </c>
      <c r="V97" s="61" t="e">
        <f t="shared" ref="V97:AP97" ca="1" si="112">SUM(V94:V96)</f>
        <v>#N/A</v>
      </c>
      <c r="W97" s="51" t="e">
        <f t="shared" ca="1" si="112"/>
        <v>#N/A</v>
      </c>
      <c r="X97" s="51" t="e">
        <f t="shared" ca="1" si="112"/>
        <v>#N/A</v>
      </c>
      <c r="Y97" s="51" t="e">
        <f t="shared" ca="1" si="112"/>
        <v>#N/A</v>
      </c>
      <c r="Z97" s="51" t="e">
        <f t="shared" ca="1" si="112"/>
        <v>#N/A</v>
      </c>
      <c r="AA97" s="51" t="e">
        <f t="shared" ca="1" si="112"/>
        <v>#N/A</v>
      </c>
      <c r="AB97" s="51" t="e">
        <f t="shared" ca="1" si="112"/>
        <v>#N/A</v>
      </c>
      <c r="AC97" s="51" t="e">
        <f t="shared" ca="1" si="112"/>
        <v>#N/A</v>
      </c>
      <c r="AD97" s="51" t="e">
        <f t="shared" ca="1" si="112"/>
        <v>#N/A</v>
      </c>
      <c r="AE97" s="51" t="e">
        <f t="shared" ca="1" si="112"/>
        <v>#N/A</v>
      </c>
      <c r="AF97" s="51" t="e">
        <f t="shared" ca="1" si="112"/>
        <v>#N/A</v>
      </c>
      <c r="AG97" s="51" t="e">
        <f t="shared" ca="1" si="112"/>
        <v>#N/A</v>
      </c>
      <c r="AH97" s="51" t="e">
        <f t="shared" ca="1" si="112"/>
        <v>#N/A</v>
      </c>
      <c r="AI97" s="51" t="e">
        <f t="shared" ca="1" si="112"/>
        <v>#N/A</v>
      </c>
      <c r="AJ97" s="51" t="e">
        <f t="shared" ca="1" si="112"/>
        <v>#N/A</v>
      </c>
      <c r="AK97" s="51" t="e">
        <f t="shared" ca="1" si="112"/>
        <v>#N/A</v>
      </c>
      <c r="AL97" s="51" t="e">
        <f t="shared" ca="1" si="112"/>
        <v>#N/A</v>
      </c>
      <c r="AM97" s="51" t="e">
        <f t="shared" ca="1" si="112"/>
        <v>#N/A</v>
      </c>
      <c r="AN97" s="51" t="e">
        <f t="shared" ca="1" si="112"/>
        <v>#N/A</v>
      </c>
      <c r="AO97" s="51" t="e">
        <f t="shared" ca="1" si="112"/>
        <v>#N/A</v>
      </c>
      <c r="AP97" s="37" t="e">
        <f t="shared" ca="1" si="112"/>
        <v>#N/A</v>
      </c>
    </row>
    <row r="98" spans="1:42" ht="15.75" thickBot="1" x14ac:dyDescent="0.25"/>
    <row r="99" spans="1:42" x14ac:dyDescent="0.2">
      <c r="A99" s="12" t="s">
        <v>307</v>
      </c>
      <c r="B99" s="38">
        <f>VLOOKUP(A99,TeamLookup,2,FALSE)</f>
        <v>0</v>
      </c>
      <c r="C99" s="60" t="str">
        <f>$A99&amp;"."&amp;TEXT(C$1,"00")</f>
        <v>Q.01</v>
      </c>
      <c r="D99" s="50" t="str">
        <f t="shared" ref="D99:R99" si="113">$A99&amp;"."&amp;TEXT(D$1,"00")</f>
        <v>Q.02</v>
      </c>
      <c r="E99" s="50" t="str">
        <f t="shared" si="113"/>
        <v>Q.03</v>
      </c>
      <c r="F99" s="50" t="str">
        <f t="shared" si="113"/>
        <v>Q.04</v>
      </c>
      <c r="G99" s="50" t="str">
        <f t="shared" si="113"/>
        <v>Q.05</v>
      </c>
      <c r="H99" s="50" t="str">
        <f t="shared" si="113"/>
        <v>Q.06</v>
      </c>
      <c r="I99" s="50" t="str">
        <f t="shared" si="113"/>
        <v>Q.07</v>
      </c>
      <c r="J99" s="50" t="str">
        <f t="shared" si="113"/>
        <v>Q.08</v>
      </c>
      <c r="K99" s="50" t="str">
        <f t="shared" si="113"/>
        <v>Q.09</v>
      </c>
      <c r="L99" s="50" t="str">
        <f t="shared" si="113"/>
        <v>Q.10</v>
      </c>
      <c r="M99" s="50" t="str">
        <f t="shared" si="113"/>
        <v>Q.11</v>
      </c>
      <c r="N99" s="50" t="str">
        <f t="shared" si="113"/>
        <v>Q.12</v>
      </c>
      <c r="O99" s="50" t="str">
        <f t="shared" si="113"/>
        <v>Q.13</v>
      </c>
      <c r="P99" s="50" t="str">
        <f t="shared" si="113"/>
        <v>Q.14</v>
      </c>
      <c r="Q99" s="50" t="str">
        <f t="shared" si="113"/>
        <v>Q.15</v>
      </c>
      <c r="R99" s="50" t="str">
        <f t="shared" si="113"/>
        <v>Q.16</v>
      </c>
      <c r="S99" s="67" t="s">
        <v>110</v>
      </c>
      <c r="T99" s="66" t="s">
        <v>137</v>
      </c>
      <c r="U99" s="12"/>
      <c r="V99" s="60" t="str">
        <f>$A99&amp;"."&amp;TEXT(V$1,"00")</f>
        <v>Q.01</v>
      </c>
      <c r="W99" s="50" t="str">
        <f t="shared" ref="W99:AO99" si="114">$A99&amp;"."&amp;TEXT(W$1,"00")</f>
        <v>Q.02</v>
      </c>
      <c r="X99" s="50" t="str">
        <f t="shared" si="114"/>
        <v>Q.03</v>
      </c>
      <c r="Y99" s="50" t="str">
        <f t="shared" si="114"/>
        <v>Q.04</v>
      </c>
      <c r="Z99" s="50" t="str">
        <f t="shared" si="114"/>
        <v>Q.05</v>
      </c>
      <c r="AA99" s="50" t="str">
        <f t="shared" si="114"/>
        <v>Q.06</v>
      </c>
      <c r="AB99" s="50" t="str">
        <f t="shared" si="114"/>
        <v>Q.07</v>
      </c>
      <c r="AC99" s="50" t="str">
        <f t="shared" si="114"/>
        <v>Q.08</v>
      </c>
      <c r="AD99" s="50" t="str">
        <f t="shared" si="114"/>
        <v>Q.09</v>
      </c>
      <c r="AE99" s="50" t="str">
        <f t="shared" si="114"/>
        <v>Q.10</v>
      </c>
      <c r="AF99" s="50" t="str">
        <f t="shared" si="114"/>
        <v>Q.11</v>
      </c>
      <c r="AG99" s="50" t="str">
        <f t="shared" si="114"/>
        <v>Q.12</v>
      </c>
      <c r="AH99" s="50" t="str">
        <f t="shared" si="114"/>
        <v>Q.13</v>
      </c>
      <c r="AI99" s="50" t="str">
        <f t="shared" si="114"/>
        <v>Q.14</v>
      </c>
      <c r="AJ99" s="50" t="str">
        <f t="shared" si="114"/>
        <v>Q.15</v>
      </c>
      <c r="AK99" s="50" t="str">
        <f t="shared" si="114"/>
        <v>Q.16</v>
      </c>
      <c r="AL99" s="50" t="str">
        <f t="shared" si="114"/>
        <v>Q.17</v>
      </c>
      <c r="AM99" s="50" t="str">
        <f t="shared" si="114"/>
        <v>Q.18</v>
      </c>
      <c r="AN99" s="50" t="str">
        <f t="shared" si="114"/>
        <v>Q.19</v>
      </c>
      <c r="AO99" s="50" t="str">
        <f t="shared" si="114"/>
        <v>Q.20</v>
      </c>
      <c r="AP99" s="36" t="s">
        <v>110</v>
      </c>
    </row>
    <row r="100" spans="1:42" x14ac:dyDescent="0.2">
      <c r="B100" s="48">
        <v>1</v>
      </c>
      <c r="C100" s="52" t="str">
        <f t="shared" ref="C100:L102" ca="1" si="115">IF(ISNA(V100),"",V100)</f>
        <v/>
      </c>
      <c r="D100" s="53" t="str">
        <f t="shared" ca="1" si="115"/>
        <v/>
      </c>
      <c r="E100" s="53" t="str">
        <f t="shared" ca="1" si="115"/>
        <v/>
      </c>
      <c r="F100" s="53" t="str">
        <f t="shared" ca="1" si="115"/>
        <v/>
      </c>
      <c r="G100" s="53" t="str">
        <f t="shared" ca="1" si="115"/>
        <v/>
      </c>
      <c r="H100" s="53" t="str">
        <f t="shared" ca="1" si="115"/>
        <v/>
      </c>
      <c r="I100" s="53" t="str">
        <f t="shared" ca="1" si="115"/>
        <v/>
      </c>
      <c r="J100" s="53" t="str">
        <f t="shared" ca="1" si="115"/>
        <v/>
      </c>
      <c r="K100" s="53" t="str">
        <f t="shared" ca="1" si="115"/>
        <v/>
      </c>
      <c r="L100" s="53" t="str">
        <f t="shared" ca="1" si="115"/>
        <v/>
      </c>
      <c r="M100" s="53" t="str">
        <f t="shared" ref="M100:R102" ca="1" si="116">IF(ISNA(AF100),"",AF100)</f>
        <v/>
      </c>
      <c r="N100" s="53" t="str">
        <f t="shared" ca="1" si="116"/>
        <v/>
      </c>
      <c r="O100" s="53" t="str">
        <f t="shared" ca="1" si="116"/>
        <v/>
      </c>
      <c r="P100" s="53" t="str">
        <f t="shared" ca="1" si="116"/>
        <v/>
      </c>
      <c r="Q100" s="53" t="str">
        <f t="shared" ca="1" si="116"/>
        <v/>
      </c>
      <c r="R100" s="53" t="str">
        <f t="shared" ca="1" si="116"/>
        <v/>
      </c>
      <c r="S100" s="68">
        <f ca="1">SUM(C100:R100)</f>
        <v>0</v>
      </c>
      <c r="T100" s="49"/>
      <c r="V100" s="53" t="e">
        <f ca="1">IF(ISNA(VLOOKUP(V99,OFFSET(Pairings!$D$2,($B100-1)*gamesPerRound,0,gamesPerRound,3),3,FALSE)),VLOOKUP(V99,OFFSET(Pairings!$E$2,($B100-1)*gamesPerRound,0,gamesPerRound,3),3,FALSE),VLOOKUP(V99,OFFSET(Pairings!$D$2,($B100-1)*gamesPerRound,0,gamesPerRound,3),3,FALSE))</f>
        <v>#N/A</v>
      </c>
      <c r="W100" s="53" t="e">
        <f ca="1">IF(ISNA(VLOOKUP(W99,OFFSET(Pairings!$D$2,($B100-1)*gamesPerRound,0,gamesPerRound,3),3,FALSE)),VLOOKUP(W99,OFFSET(Pairings!$E$2,($B100-1)*gamesPerRound,0,gamesPerRound,3),3,FALSE),VLOOKUP(W99,OFFSET(Pairings!$D$2,($B100-1)*gamesPerRound,0,gamesPerRound,3),3,FALSE))</f>
        <v>#N/A</v>
      </c>
      <c r="X100" s="53" t="e">
        <f ca="1">IF(ISNA(VLOOKUP(X99,OFFSET(Pairings!$D$2,($B100-1)*gamesPerRound,0,gamesPerRound,3),3,FALSE)),VLOOKUP(X99,OFFSET(Pairings!$E$2,($B100-1)*gamesPerRound,0,gamesPerRound,3),3,FALSE),VLOOKUP(X99,OFFSET(Pairings!$D$2,($B100-1)*gamesPerRound,0,gamesPerRound,3),3,FALSE))</f>
        <v>#N/A</v>
      </c>
      <c r="Y100" s="53" t="e">
        <f ca="1">IF(ISNA(VLOOKUP(Y99,OFFSET(Pairings!$D$2,($B100-1)*gamesPerRound,0,gamesPerRound,3),3,FALSE)),VLOOKUP(Y99,OFFSET(Pairings!$E$2,($B100-1)*gamesPerRound,0,gamesPerRound,3),3,FALSE),VLOOKUP(Y99,OFFSET(Pairings!$D$2,($B100-1)*gamesPerRound,0,gamesPerRound,3),3,FALSE))</f>
        <v>#N/A</v>
      </c>
      <c r="Z100" s="53" t="e">
        <f ca="1">IF(ISNA(VLOOKUP(Z99,OFFSET(Pairings!$D$2,($B100-1)*gamesPerRound,0,gamesPerRound,3),3,FALSE)),VLOOKUP(Z99,OFFSET(Pairings!$E$2,($B100-1)*gamesPerRound,0,gamesPerRound,3),3,FALSE),VLOOKUP(Z99,OFFSET(Pairings!$D$2,($B100-1)*gamesPerRound,0,gamesPerRound,3),3,FALSE))</f>
        <v>#N/A</v>
      </c>
      <c r="AA100" s="53" t="e">
        <f ca="1">IF(ISNA(VLOOKUP(AA99,OFFSET(Pairings!$D$2,($B100-1)*gamesPerRound,0,gamesPerRound,3),3,FALSE)),VLOOKUP(AA99,OFFSET(Pairings!$E$2,($B100-1)*gamesPerRound,0,gamesPerRound,3),3,FALSE),VLOOKUP(AA99,OFFSET(Pairings!$D$2,($B100-1)*gamesPerRound,0,gamesPerRound,3),3,FALSE))</f>
        <v>#N/A</v>
      </c>
      <c r="AB100" s="53" t="e">
        <f ca="1">IF(ISNA(VLOOKUP(AB99,OFFSET(Pairings!$D$2,($B100-1)*gamesPerRound,0,gamesPerRound,3),3,FALSE)),VLOOKUP(AB99,OFFSET(Pairings!$E$2,($B100-1)*gamesPerRound,0,gamesPerRound,3),3,FALSE),VLOOKUP(AB99,OFFSET(Pairings!$D$2,($B100-1)*gamesPerRound,0,gamesPerRound,3),3,FALSE))</f>
        <v>#N/A</v>
      </c>
      <c r="AC100" s="53" t="e">
        <f ca="1">IF(ISNA(VLOOKUP(AC99,OFFSET(Pairings!$D$2,($B100-1)*gamesPerRound,0,gamesPerRound,3),3,FALSE)),VLOOKUP(AC99,OFFSET(Pairings!$E$2,($B100-1)*gamesPerRound,0,gamesPerRound,3),3,FALSE),VLOOKUP(AC99,OFFSET(Pairings!$D$2,($B100-1)*gamesPerRound,0,gamesPerRound,3),3,FALSE))</f>
        <v>#N/A</v>
      </c>
      <c r="AD100" s="53" t="e">
        <f ca="1">IF(ISNA(VLOOKUP(AD99,OFFSET(Pairings!$D$2,($B100-1)*gamesPerRound,0,gamesPerRound,3),3,FALSE)),VLOOKUP(AD99,OFFSET(Pairings!$E$2,($B100-1)*gamesPerRound,0,gamesPerRound,3),3,FALSE),VLOOKUP(AD99,OFFSET(Pairings!$D$2,($B100-1)*gamesPerRound,0,gamesPerRound,3),3,FALSE))</f>
        <v>#N/A</v>
      </c>
      <c r="AE100" s="53" t="e">
        <f ca="1">IF(ISNA(VLOOKUP(AE99,OFFSET(Pairings!$D$2,($B100-1)*gamesPerRound,0,gamesPerRound,3),3,FALSE)),VLOOKUP(AE99,OFFSET(Pairings!$E$2,($B100-1)*gamesPerRound,0,gamesPerRound,3),3,FALSE),VLOOKUP(AE99,OFFSET(Pairings!$D$2,($B100-1)*gamesPerRound,0,gamesPerRound,3),3,FALSE))</f>
        <v>#N/A</v>
      </c>
      <c r="AF100" s="53" t="e">
        <f ca="1">IF(ISNA(VLOOKUP(AF99,OFFSET(Pairings!$D$2,($B100-1)*gamesPerRound,0,gamesPerRound,3),3,FALSE)),VLOOKUP(AF99,OFFSET(Pairings!$E$2,($B100-1)*gamesPerRound,0,gamesPerRound,3),3,FALSE),VLOOKUP(AF99,OFFSET(Pairings!$D$2,($B100-1)*gamesPerRound,0,gamesPerRound,3),3,FALSE))</f>
        <v>#N/A</v>
      </c>
      <c r="AG100" s="54" t="e">
        <f ca="1">IF(ISNA(VLOOKUP(AG99,OFFSET(Pairings!$D$2,($B100-1)*gamesPerRound,0,gamesPerRound,3),3,FALSE)),VLOOKUP(AG99,OFFSET(Pairings!$E$2,($B100-1)*gamesPerRound,0,gamesPerRound,3),3,FALSE),VLOOKUP(AG99,OFFSET(Pairings!$D$2,($B100-1)*gamesPerRound,0,gamesPerRound,3),3,FALSE))</f>
        <v>#N/A</v>
      </c>
      <c r="AH100" s="54" t="e">
        <f ca="1">IF(ISNA(VLOOKUP(AH99,OFFSET(Pairings!$D$2,($B100-1)*gamesPerRound,0,gamesPerRound,3),3,FALSE)),VLOOKUP(AH99,OFFSET(Pairings!$E$2,($B100-1)*gamesPerRound,0,gamesPerRound,3),3,FALSE),VLOOKUP(AH99,OFFSET(Pairings!$D$2,($B100-1)*gamesPerRound,0,gamesPerRound,3),3,FALSE))</f>
        <v>#N/A</v>
      </c>
      <c r="AI100" s="54" t="e">
        <f ca="1">IF(ISNA(VLOOKUP(AI99,OFFSET(Pairings!$D$2,($B100-1)*gamesPerRound,0,gamesPerRound,3),3,FALSE)),VLOOKUP(AI99,OFFSET(Pairings!$E$2,($B100-1)*gamesPerRound,0,gamesPerRound,3),3,FALSE),VLOOKUP(AI99,OFFSET(Pairings!$D$2,($B100-1)*gamesPerRound,0,gamesPerRound,3),3,FALSE))</f>
        <v>#N/A</v>
      </c>
      <c r="AJ100" s="54" t="e">
        <f ca="1">IF(ISNA(VLOOKUP(AJ99,OFFSET(Pairings!$D$2,($B100-1)*gamesPerRound,0,gamesPerRound,3),3,FALSE)),VLOOKUP(AJ99,OFFSET(Pairings!$E$2,($B100-1)*gamesPerRound,0,gamesPerRound,3),3,FALSE),VLOOKUP(AJ99,OFFSET(Pairings!$D$2,($B100-1)*gamesPerRound,0,gamesPerRound,3),3,FALSE))</f>
        <v>#N/A</v>
      </c>
      <c r="AK100" s="54" t="e">
        <f ca="1">IF(ISNA(VLOOKUP(AK99,OFFSET(Pairings!$D$2,($B100-1)*gamesPerRound,0,gamesPerRound,3),3,FALSE)),VLOOKUP(AK99,OFFSET(Pairings!$E$2,($B100-1)*gamesPerRound,0,gamesPerRound,3),3,FALSE),VLOOKUP(AK99,OFFSET(Pairings!$D$2,($B100-1)*gamesPerRound,0,gamesPerRound,3),3,FALSE))</f>
        <v>#N/A</v>
      </c>
      <c r="AL100" s="54" t="e">
        <f ca="1">IF(ISNA(VLOOKUP(AL99,OFFSET(Pairings!$D$2,($B100-1)*gamesPerRound,0,gamesPerRound,3),3,FALSE)),VLOOKUP(AL99,OFFSET(Pairings!$E$2,($B100-1)*gamesPerRound,0,gamesPerRound,3),3,FALSE),VLOOKUP(AL99,OFFSET(Pairings!$D$2,($B100-1)*gamesPerRound,0,gamesPerRound,3),3,FALSE))</f>
        <v>#N/A</v>
      </c>
      <c r="AM100" s="54" t="e">
        <f ca="1">IF(ISNA(VLOOKUP(AM99,OFFSET(Pairings!$D$2,($B100-1)*gamesPerRound,0,gamesPerRound,3),3,FALSE)),VLOOKUP(AM99,OFFSET(Pairings!$E$2,($B100-1)*gamesPerRound,0,gamesPerRound,3),3,FALSE),VLOOKUP(AM99,OFFSET(Pairings!$D$2,($B100-1)*gamesPerRound,0,gamesPerRound,3),3,FALSE))</f>
        <v>#N/A</v>
      </c>
      <c r="AN100" s="54" t="e">
        <f ca="1">IF(ISNA(VLOOKUP(AN99,OFFSET(Pairings!$D$2,($B100-1)*gamesPerRound,0,gamesPerRound,3),3,FALSE)),VLOOKUP(AN99,OFFSET(Pairings!$E$2,($B100-1)*gamesPerRound,0,gamesPerRound,3),3,FALSE),VLOOKUP(AN99,OFFSET(Pairings!$D$2,($B100-1)*gamesPerRound,0,gamesPerRound,3),3,FALSE))</f>
        <v>#N/A</v>
      </c>
      <c r="AO100" s="54" t="e">
        <f ca="1">IF(ISNA(VLOOKUP(AO99,OFFSET(Pairings!$D$2,($B100-1)*gamesPerRound,0,gamesPerRound,3),3,FALSE)),VLOOKUP(AO99,OFFSET(Pairings!$E$2,($B100-1)*gamesPerRound,0,gamesPerRound,3),3,FALSE),VLOOKUP(AO99,OFFSET(Pairings!$D$2,($B100-1)*gamesPerRound,0,gamesPerRound,3),3,FALSE))</f>
        <v>#N/A</v>
      </c>
      <c r="AP100" s="49" t="e">
        <f ca="1">SUM(V100:AO100)</f>
        <v>#N/A</v>
      </c>
    </row>
    <row r="101" spans="1:42" x14ac:dyDescent="0.2">
      <c r="B101" s="48">
        <v>2</v>
      </c>
      <c r="C101" s="55" t="str">
        <f t="shared" ca="1" si="115"/>
        <v/>
      </c>
      <c r="D101" s="33" t="str">
        <f t="shared" ca="1" si="115"/>
        <v/>
      </c>
      <c r="E101" s="33" t="str">
        <f t="shared" ca="1" si="115"/>
        <v/>
      </c>
      <c r="F101" s="33" t="str">
        <f t="shared" ca="1" si="115"/>
        <v/>
      </c>
      <c r="G101" s="33" t="str">
        <f t="shared" ca="1" si="115"/>
        <v/>
      </c>
      <c r="H101" s="33" t="str">
        <f t="shared" ca="1" si="115"/>
        <v/>
      </c>
      <c r="I101" s="33" t="str">
        <f t="shared" ca="1" si="115"/>
        <v/>
      </c>
      <c r="J101" s="33" t="str">
        <f t="shared" ca="1" si="115"/>
        <v/>
      </c>
      <c r="K101" s="33" t="str">
        <f t="shared" ca="1" si="115"/>
        <v/>
      </c>
      <c r="L101" s="33" t="str">
        <f t="shared" ca="1" si="115"/>
        <v/>
      </c>
      <c r="M101" s="33" t="str">
        <f t="shared" ca="1" si="116"/>
        <v/>
      </c>
      <c r="N101" s="33" t="str">
        <f t="shared" ca="1" si="116"/>
        <v/>
      </c>
      <c r="O101" s="33" t="str">
        <f t="shared" ca="1" si="116"/>
        <v/>
      </c>
      <c r="P101" s="33" t="str">
        <f t="shared" ca="1" si="116"/>
        <v/>
      </c>
      <c r="Q101" s="33" t="str">
        <f t="shared" ca="1" si="116"/>
        <v/>
      </c>
      <c r="R101" s="33" t="str">
        <f t="shared" ca="1" si="116"/>
        <v/>
      </c>
      <c r="S101" s="69">
        <f ca="1">SUM(C101:R101)</f>
        <v>0</v>
      </c>
      <c r="T101" s="49"/>
      <c r="V101" s="55" t="e">
        <f ca="1">IF(ISNA(VLOOKUP(V99,OFFSET(Pairings!$D$2,($B101-1)*gamesPerRound,0,gamesPerRound,3),3,FALSE)),VLOOKUP(V99,OFFSET(Pairings!$E$2,($B101-1)*gamesPerRound,0,gamesPerRound,3),3,FALSE),VLOOKUP(V99,OFFSET(Pairings!$D$2,($B101-1)*gamesPerRound,0,gamesPerRound,3),3,FALSE))</f>
        <v>#N/A</v>
      </c>
      <c r="W101" s="33" t="e">
        <f ca="1">IF(ISNA(VLOOKUP(W99,OFFSET(Pairings!$D$2,($B101-1)*gamesPerRound,0,gamesPerRound,3),3,FALSE)),VLOOKUP(W99,OFFSET(Pairings!$E$2,($B101-1)*gamesPerRound,0,gamesPerRound,3),3,FALSE),VLOOKUP(W99,OFFSET(Pairings!$D$2,($B101-1)*gamesPerRound,0,gamesPerRound,3),3,FALSE))</f>
        <v>#N/A</v>
      </c>
      <c r="X101" s="33" t="e">
        <f ca="1">IF(ISNA(VLOOKUP(X99,OFFSET(Pairings!$D$2,($B101-1)*gamesPerRound,0,gamesPerRound,3),3,FALSE)),VLOOKUP(X99,OFFSET(Pairings!$E$2,($B101-1)*gamesPerRound,0,gamesPerRound,3),3,FALSE),VLOOKUP(X99,OFFSET(Pairings!$D$2,($B101-1)*gamesPerRound,0,gamesPerRound,3),3,FALSE))</f>
        <v>#N/A</v>
      </c>
      <c r="Y101" s="33" t="e">
        <f ca="1">IF(ISNA(VLOOKUP(Y99,OFFSET(Pairings!$D$2,($B101-1)*gamesPerRound,0,gamesPerRound,3),3,FALSE)),VLOOKUP(Y99,OFFSET(Pairings!$E$2,($B101-1)*gamesPerRound,0,gamesPerRound,3),3,FALSE),VLOOKUP(Y99,OFFSET(Pairings!$D$2,($B101-1)*gamesPerRound,0,gamesPerRound,3),3,FALSE))</f>
        <v>#N/A</v>
      </c>
      <c r="Z101" s="33" t="e">
        <f ca="1">IF(ISNA(VLOOKUP(Z99,OFFSET(Pairings!$D$2,($B101-1)*gamesPerRound,0,gamesPerRound,3),3,FALSE)),VLOOKUP(Z99,OFFSET(Pairings!$E$2,($B101-1)*gamesPerRound,0,gamesPerRound,3),3,FALSE),VLOOKUP(Z99,OFFSET(Pairings!$D$2,($B101-1)*gamesPerRound,0,gamesPerRound,3),3,FALSE))</f>
        <v>#N/A</v>
      </c>
      <c r="AA101" s="33" t="e">
        <f ca="1">IF(ISNA(VLOOKUP(AA99,OFFSET(Pairings!$D$2,($B101-1)*gamesPerRound,0,gamesPerRound,3),3,FALSE)),VLOOKUP(AA99,OFFSET(Pairings!$E$2,($B101-1)*gamesPerRound,0,gamesPerRound,3),3,FALSE),VLOOKUP(AA99,OFFSET(Pairings!$D$2,($B101-1)*gamesPerRound,0,gamesPerRound,3),3,FALSE))</f>
        <v>#N/A</v>
      </c>
      <c r="AB101" s="33" t="e">
        <f ca="1">IF(ISNA(VLOOKUP(AB99,OFFSET(Pairings!$D$2,($B101-1)*gamesPerRound,0,gamesPerRound,3),3,FALSE)),VLOOKUP(AB99,OFFSET(Pairings!$E$2,($B101-1)*gamesPerRound,0,gamesPerRound,3),3,FALSE),VLOOKUP(AB99,OFFSET(Pairings!$D$2,($B101-1)*gamesPerRound,0,gamesPerRound,3),3,FALSE))</f>
        <v>#N/A</v>
      </c>
      <c r="AC101" s="33" t="e">
        <f ca="1">IF(ISNA(VLOOKUP(AC99,OFFSET(Pairings!$D$2,($B101-1)*gamesPerRound,0,gamesPerRound,3),3,FALSE)),VLOOKUP(AC99,OFFSET(Pairings!$E$2,($B101-1)*gamesPerRound,0,gamesPerRound,3),3,FALSE),VLOOKUP(AC99,OFFSET(Pairings!$D$2,($B101-1)*gamesPerRound,0,gamesPerRound,3),3,FALSE))</f>
        <v>#N/A</v>
      </c>
      <c r="AD101" s="33" t="e">
        <f ca="1">IF(ISNA(VLOOKUP(AD99,OFFSET(Pairings!$D$2,($B101-1)*gamesPerRound,0,gamesPerRound,3),3,FALSE)),VLOOKUP(AD99,OFFSET(Pairings!$E$2,($B101-1)*gamesPerRound,0,gamesPerRound,3),3,FALSE),VLOOKUP(AD99,OFFSET(Pairings!$D$2,($B101-1)*gamesPerRound,0,gamesPerRound,3),3,FALSE))</f>
        <v>#N/A</v>
      </c>
      <c r="AE101" s="33" t="e">
        <f ca="1">IF(ISNA(VLOOKUP(AE99,OFFSET(Pairings!$D$2,($B101-1)*gamesPerRound,0,gamesPerRound,3),3,FALSE)),VLOOKUP(AE99,OFFSET(Pairings!$E$2,($B101-1)*gamesPerRound,0,gamesPerRound,3),3,FALSE),VLOOKUP(AE99,OFFSET(Pairings!$D$2,($B101-1)*gamesPerRound,0,gamesPerRound,3),3,FALSE))</f>
        <v>#N/A</v>
      </c>
      <c r="AF101" s="33" t="e">
        <f ca="1">IF(ISNA(VLOOKUP(AF99,OFFSET(Pairings!$D$2,($B101-1)*gamesPerRound,0,gamesPerRound,3),3,FALSE)),VLOOKUP(AF99,OFFSET(Pairings!$E$2,($B101-1)*gamesPerRound,0,gamesPerRound,3),3,FALSE),VLOOKUP(AF99,OFFSET(Pairings!$D$2,($B101-1)*gamesPerRound,0,gamesPerRound,3),3,FALSE))</f>
        <v>#N/A</v>
      </c>
      <c r="AG101" s="56" t="e">
        <f ca="1">IF(ISNA(VLOOKUP(AG99,OFFSET(Pairings!$D$2,($B101-1)*gamesPerRound,0,gamesPerRound,3),3,FALSE)),VLOOKUP(AG99,OFFSET(Pairings!$E$2,($B101-1)*gamesPerRound,0,gamesPerRound,3),3,FALSE),VLOOKUP(AG99,OFFSET(Pairings!$D$2,($B101-1)*gamesPerRound,0,gamesPerRound,3),3,FALSE))</f>
        <v>#N/A</v>
      </c>
      <c r="AH101" s="56" t="e">
        <f ca="1">IF(ISNA(VLOOKUP(AH99,OFFSET(Pairings!$D$2,($B101-1)*gamesPerRound,0,gamesPerRound,3),3,FALSE)),VLOOKUP(AH99,OFFSET(Pairings!$E$2,($B101-1)*gamesPerRound,0,gamesPerRound,3),3,FALSE),VLOOKUP(AH99,OFFSET(Pairings!$D$2,($B101-1)*gamesPerRound,0,gamesPerRound,3),3,FALSE))</f>
        <v>#N/A</v>
      </c>
      <c r="AI101" s="56" t="e">
        <f ca="1">IF(ISNA(VLOOKUP(AI99,OFFSET(Pairings!$D$2,($B101-1)*gamesPerRound,0,gamesPerRound,3),3,FALSE)),VLOOKUP(AI99,OFFSET(Pairings!$E$2,($B101-1)*gamesPerRound,0,gamesPerRound,3),3,FALSE),VLOOKUP(AI99,OFFSET(Pairings!$D$2,($B101-1)*gamesPerRound,0,gamesPerRound,3),3,FALSE))</f>
        <v>#N/A</v>
      </c>
      <c r="AJ101" s="56" t="e">
        <f ca="1">IF(ISNA(VLOOKUP(AJ99,OFFSET(Pairings!$D$2,($B101-1)*gamesPerRound,0,gamesPerRound,3),3,FALSE)),VLOOKUP(AJ99,OFFSET(Pairings!$E$2,($B101-1)*gamesPerRound,0,gamesPerRound,3),3,FALSE),VLOOKUP(AJ99,OFFSET(Pairings!$D$2,($B101-1)*gamesPerRound,0,gamesPerRound,3),3,FALSE))</f>
        <v>#N/A</v>
      </c>
      <c r="AK101" s="56" t="e">
        <f ca="1">IF(ISNA(VLOOKUP(AK99,OFFSET(Pairings!$D$2,($B101-1)*gamesPerRound,0,gamesPerRound,3),3,FALSE)),VLOOKUP(AK99,OFFSET(Pairings!$E$2,($B101-1)*gamesPerRound,0,gamesPerRound,3),3,FALSE),VLOOKUP(AK99,OFFSET(Pairings!$D$2,($B101-1)*gamesPerRound,0,gamesPerRound,3),3,FALSE))</f>
        <v>#N/A</v>
      </c>
      <c r="AL101" s="56" t="e">
        <f ca="1">IF(ISNA(VLOOKUP(AL99,OFFSET(Pairings!$D$2,($B101-1)*gamesPerRound,0,gamesPerRound,3),3,FALSE)),VLOOKUP(AL99,OFFSET(Pairings!$E$2,($B101-1)*gamesPerRound,0,gamesPerRound,3),3,FALSE),VLOOKUP(AL99,OFFSET(Pairings!$D$2,($B101-1)*gamesPerRound,0,gamesPerRound,3),3,FALSE))</f>
        <v>#N/A</v>
      </c>
      <c r="AM101" s="56" t="e">
        <f ca="1">IF(ISNA(VLOOKUP(AM99,OFFSET(Pairings!$D$2,($B101-1)*gamesPerRound,0,gamesPerRound,3),3,FALSE)),VLOOKUP(AM99,OFFSET(Pairings!$E$2,($B101-1)*gamesPerRound,0,gamesPerRound,3),3,FALSE),VLOOKUP(AM99,OFFSET(Pairings!$D$2,($B101-1)*gamesPerRound,0,gamesPerRound,3),3,FALSE))</f>
        <v>#N/A</v>
      </c>
      <c r="AN101" s="56" t="e">
        <f ca="1">IF(ISNA(VLOOKUP(AN99,OFFSET(Pairings!$D$2,($B101-1)*gamesPerRound,0,gamesPerRound,3),3,FALSE)),VLOOKUP(AN99,OFFSET(Pairings!$E$2,($B101-1)*gamesPerRound,0,gamesPerRound,3),3,FALSE),VLOOKUP(AN99,OFFSET(Pairings!$D$2,($B101-1)*gamesPerRound,0,gamesPerRound,3),3,FALSE))</f>
        <v>#N/A</v>
      </c>
      <c r="AO101" s="56" t="e">
        <f ca="1">IF(ISNA(VLOOKUP(AO99,OFFSET(Pairings!$D$2,($B101-1)*gamesPerRound,0,gamesPerRound,3),3,FALSE)),VLOOKUP(AO99,OFFSET(Pairings!$E$2,($B101-1)*gamesPerRound,0,gamesPerRound,3),3,FALSE),VLOOKUP(AO99,OFFSET(Pairings!$D$2,($B101-1)*gamesPerRound,0,gamesPerRound,3),3,FALSE))</f>
        <v>#N/A</v>
      </c>
      <c r="AP101" s="49" t="e">
        <f ca="1">SUM(V101:AO101)</f>
        <v>#N/A</v>
      </c>
    </row>
    <row r="102" spans="1:42" x14ac:dyDescent="0.2">
      <c r="B102" s="48">
        <v>3</v>
      </c>
      <c r="C102" s="57" t="str">
        <f t="shared" ca="1" si="115"/>
        <v/>
      </c>
      <c r="D102" s="58" t="str">
        <f t="shared" ca="1" si="115"/>
        <v/>
      </c>
      <c r="E102" s="58" t="str">
        <f t="shared" ca="1" si="115"/>
        <v/>
      </c>
      <c r="F102" s="58" t="str">
        <f t="shared" ca="1" si="115"/>
        <v/>
      </c>
      <c r="G102" s="58" t="str">
        <f t="shared" ca="1" si="115"/>
        <v/>
      </c>
      <c r="H102" s="58" t="str">
        <f t="shared" ca="1" si="115"/>
        <v/>
      </c>
      <c r="I102" s="58" t="str">
        <f t="shared" ca="1" si="115"/>
        <v/>
      </c>
      <c r="J102" s="58" t="str">
        <f t="shared" ca="1" si="115"/>
        <v/>
      </c>
      <c r="K102" s="58" t="str">
        <f t="shared" ca="1" si="115"/>
        <v/>
      </c>
      <c r="L102" s="58" t="str">
        <f t="shared" ca="1" si="115"/>
        <v/>
      </c>
      <c r="M102" s="58" t="str">
        <f t="shared" ca="1" si="116"/>
        <v/>
      </c>
      <c r="N102" s="58" t="str">
        <f t="shared" ca="1" si="116"/>
        <v/>
      </c>
      <c r="O102" s="58" t="str">
        <f t="shared" ca="1" si="116"/>
        <v/>
      </c>
      <c r="P102" s="58" t="str">
        <f t="shared" ca="1" si="116"/>
        <v/>
      </c>
      <c r="Q102" s="58" t="str">
        <f t="shared" ca="1" si="116"/>
        <v/>
      </c>
      <c r="R102" s="58" t="str">
        <f t="shared" ca="1" si="116"/>
        <v/>
      </c>
      <c r="S102" s="69">
        <f ca="1">SUM(C102:R102)</f>
        <v>0</v>
      </c>
      <c r="T102" s="49"/>
      <c r="V102" s="57" t="e">
        <f ca="1">IF(ISNA(VLOOKUP(V99,OFFSET(Pairings!$D$2,($B102-1)*gamesPerRound,0,gamesPerRound,3),3,FALSE)),VLOOKUP(V99,OFFSET(Pairings!$E$2,($B102-1)*gamesPerRound,0,gamesPerRound,3),3,FALSE),VLOOKUP(V99,OFFSET(Pairings!$D$2,($B102-1)*gamesPerRound,0,gamesPerRound,3),3,FALSE))</f>
        <v>#N/A</v>
      </c>
      <c r="W102" s="58" t="e">
        <f ca="1">IF(ISNA(VLOOKUP(W99,OFFSET(Pairings!$D$2,($B102-1)*gamesPerRound,0,gamesPerRound,3),3,FALSE)),VLOOKUP(W99,OFFSET(Pairings!$E$2,($B102-1)*gamesPerRound,0,gamesPerRound,3),3,FALSE),VLOOKUP(W99,OFFSET(Pairings!$D$2,($B102-1)*gamesPerRound,0,gamesPerRound,3),3,FALSE))</f>
        <v>#N/A</v>
      </c>
      <c r="X102" s="58" t="e">
        <f ca="1">IF(ISNA(VLOOKUP(X99,OFFSET(Pairings!$D$2,($B102-1)*gamesPerRound,0,gamesPerRound,3),3,FALSE)),VLOOKUP(X99,OFFSET(Pairings!$E$2,($B102-1)*gamesPerRound,0,gamesPerRound,3),3,FALSE),VLOOKUP(X99,OFFSET(Pairings!$D$2,($B102-1)*gamesPerRound,0,gamesPerRound,3),3,FALSE))</f>
        <v>#N/A</v>
      </c>
      <c r="Y102" s="58" t="e">
        <f ca="1">IF(ISNA(VLOOKUP(Y99,OFFSET(Pairings!$D$2,($B102-1)*gamesPerRound,0,gamesPerRound,3),3,FALSE)),VLOOKUP(Y99,OFFSET(Pairings!$E$2,($B102-1)*gamesPerRound,0,gamesPerRound,3),3,FALSE),VLOOKUP(Y99,OFFSET(Pairings!$D$2,($B102-1)*gamesPerRound,0,gamesPerRound,3),3,FALSE))</f>
        <v>#N/A</v>
      </c>
      <c r="Z102" s="58" t="e">
        <f ca="1">IF(ISNA(VLOOKUP(Z99,OFFSET(Pairings!$D$2,($B102-1)*gamesPerRound,0,gamesPerRound,3),3,FALSE)),VLOOKUP(Z99,OFFSET(Pairings!$E$2,($B102-1)*gamesPerRound,0,gamesPerRound,3),3,FALSE),VLOOKUP(Z99,OFFSET(Pairings!$D$2,($B102-1)*gamesPerRound,0,gamesPerRound,3),3,FALSE))</f>
        <v>#N/A</v>
      </c>
      <c r="AA102" s="58" t="e">
        <f ca="1">IF(ISNA(VLOOKUP(AA99,OFFSET(Pairings!$D$2,($B102-1)*gamesPerRound,0,gamesPerRound,3),3,FALSE)),VLOOKUP(AA99,OFFSET(Pairings!$E$2,($B102-1)*gamesPerRound,0,gamesPerRound,3),3,FALSE),VLOOKUP(AA99,OFFSET(Pairings!$D$2,($B102-1)*gamesPerRound,0,gamesPerRound,3),3,FALSE))</f>
        <v>#N/A</v>
      </c>
      <c r="AB102" s="58" t="e">
        <f ca="1">IF(ISNA(VLOOKUP(AB99,OFFSET(Pairings!$D$2,($B102-1)*gamesPerRound,0,gamesPerRound,3),3,FALSE)),VLOOKUP(AB99,OFFSET(Pairings!$E$2,($B102-1)*gamesPerRound,0,gamesPerRound,3),3,FALSE),VLOOKUP(AB99,OFFSET(Pairings!$D$2,($B102-1)*gamesPerRound,0,gamesPerRound,3),3,FALSE))</f>
        <v>#N/A</v>
      </c>
      <c r="AC102" s="58" t="e">
        <f ca="1">IF(ISNA(VLOOKUP(AC99,OFFSET(Pairings!$D$2,($B102-1)*gamesPerRound,0,gamesPerRound,3),3,FALSE)),VLOOKUP(AC99,OFFSET(Pairings!$E$2,($B102-1)*gamesPerRound,0,gamesPerRound,3),3,FALSE),VLOOKUP(AC99,OFFSET(Pairings!$D$2,($B102-1)*gamesPerRound,0,gamesPerRound,3),3,FALSE))</f>
        <v>#N/A</v>
      </c>
      <c r="AD102" s="58" t="e">
        <f ca="1">IF(ISNA(VLOOKUP(AD99,OFFSET(Pairings!$D$2,($B102-1)*gamesPerRound,0,gamesPerRound,3),3,FALSE)),VLOOKUP(AD99,OFFSET(Pairings!$E$2,($B102-1)*gamesPerRound,0,gamesPerRound,3),3,FALSE),VLOOKUP(AD99,OFFSET(Pairings!$D$2,($B102-1)*gamesPerRound,0,gamesPerRound,3),3,FALSE))</f>
        <v>#N/A</v>
      </c>
      <c r="AE102" s="58" t="e">
        <f ca="1">IF(ISNA(VLOOKUP(AE99,OFFSET(Pairings!$D$2,($B102-1)*gamesPerRound,0,gamesPerRound,3),3,FALSE)),VLOOKUP(AE99,OFFSET(Pairings!$E$2,($B102-1)*gamesPerRound,0,gamesPerRound,3),3,FALSE),VLOOKUP(AE99,OFFSET(Pairings!$D$2,($B102-1)*gamesPerRound,0,gamesPerRound,3),3,FALSE))</f>
        <v>#N/A</v>
      </c>
      <c r="AF102" s="58" t="e">
        <f ca="1">IF(ISNA(VLOOKUP(AF99,OFFSET(Pairings!$D$2,($B102-1)*gamesPerRound,0,gamesPerRound,3),3,FALSE)),VLOOKUP(AF99,OFFSET(Pairings!$E$2,($B102-1)*gamesPerRound,0,gamesPerRound,3),3,FALSE),VLOOKUP(AF99,OFFSET(Pairings!$D$2,($B102-1)*gamesPerRound,0,gamesPerRound,3),3,FALSE))</f>
        <v>#N/A</v>
      </c>
      <c r="AG102" s="59" t="e">
        <f ca="1">IF(ISNA(VLOOKUP(AG99,OFFSET(Pairings!$D$2,($B102-1)*gamesPerRound,0,gamesPerRound,3),3,FALSE)),VLOOKUP(AG99,OFFSET(Pairings!$E$2,($B102-1)*gamesPerRound,0,gamesPerRound,3),3,FALSE),VLOOKUP(AG99,OFFSET(Pairings!$D$2,($B102-1)*gamesPerRound,0,gamesPerRound,3),3,FALSE))</f>
        <v>#N/A</v>
      </c>
      <c r="AH102" s="59" t="e">
        <f ca="1">IF(ISNA(VLOOKUP(AH99,OFFSET(Pairings!$D$2,($B102-1)*gamesPerRound,0,gamesPerRound,3),3,FALSE)),VLOOKUP(AH99,OFFSET(Pairings!$E$2,($B102-1)*gamesPerRound,0,gamesPerRound,3),3,FALSE),VLOOKUP(AH99,OFFSET(Pairings!$D$2,($B102-1)*gamesPerRound,0,gamesPerRound,3),3,FALSE))</f>
        <v>#N/A</v>
      </c>
      <c r="AI102" s="59" t="e">
        <f ca="1">IF(ISNA(VLOOKUP(AI99,OFFSET(Pairings!$D$2,($B102-1)*gamesPerRound,0,gamesPerRound,3),3,FALSE)),VLOOKUP(AI99,OFFSET(Pairings!$E$2,($B102-1)*gamesPerRound,0,gamesPerRound,3),3,FALSE),VLOOKUP(AI99,OFFSET(Pairings!$D$2,($B102-1)*gamesPerRound,0,gamesPerRound,3),3,FALSE))</f>
        <v>#N/A</v>
      </c>
      <c r="AJ102" s="59" t="e">
        <f ca="1">IF(ISNA(VLOOKUP(AJ99,OFFSET(Pairings!$D$2,($B102-1)*gamesPerRound,0,gamesPerRound,3),3,FALSE)),VLOOKUP(AJ99,OFFSET(Pairings!$E$2,($B102-1)*gamesPerRound,0,gamesPerRound,3),3,FALSE),VLOOKUP(AJ99,OFFSET(Pairings!$D$2,($B102-1)*gamesPerRound,0,gamesPerRound,3),3,FALSE))</f>
        <v>#N/A</v>
      </c>
      <c r="AK102" s="59" t="e">
        <f ca="1">IF(ISNA(VLOOKUP(AK99,OFFSET(Pairings!$D$2,($B102-1)*gamesPerRound,0,gamesPerRound,3),3,FALSE)),VLOOKUP(AK99,OFFSET(Pairings!$E$2,($B102-1)*gamesPerRound,0,gamesPerRound,3),3,FALSE),VLOOKUP(AK99,OFFSET(Pairings!$D$2,($B102-1)*gamesPerRound,0,gamesPerRound,3),3,FALSE))</f>
        <v>#N/A</v>
      </c>
      <c r="AL102" s="59" t="e">
        <f ca="1">IF(ISNA(VLOOKUP(AL99,OFFSET(Pairings!$D$2,($B102-1)*gamesPerRound,0,gamesPerRound,3),3,FALSE)),VLOOKUP(AL99,OFFSET(Pairings!$E$2,($B102-1)*gamesPerRound,0,gamesPerRound,3),3,FALSE),VLOOKUP(AL99,OFFSET(Pairings!$D$2,($B102-1)*gamesPerRound,0,gamesPerRound,3),3,FALSE))</f>
        <v>#N/A</v>
      </c>
      <c r="AM102" s="59" t="e">
        <f ca="1">IF(ISNA(VLOOKUP(AM99,OFFSET(Pairings!$D$2,($B102-1)*gamesPerRound,0,gamesPerRound,3),3,FALSE)),VLOOKUP(AM99,OFFSET(Pairings!$E$2,($B102-1)*gamesPerRound,0,gamesPerRound,3),3,FALSE),VLOOKUP(AM99,OFFSET(Pairings!$D$2,($B102-1)*gamesPerRound,0,gamesPerRound,3),3,FALSE))</f>
        <v>#N/A</v>
      </c>
      <c r="AN102" s="59" t="e">
        <f ca="1">IF(ISNA(VLOOKUP(AN99,OFFSET(Pairings!$D$2,($B102-1)*gamesPerRound,0,gamesPerRound,3),3,FALSE)),VLOOKUP(AN99,OFFSET(Pairings!$E$2,($B102-1)*gamesPerRound,0,gamesPerRound,3),3,FALSE),VLOOKUP(AN99,OFFSET(Pairings!$D$2,($B102-1)*gamesPerRound,0,gamesPerRound,3),3,FALSE))</f>
        <v>#N/A</v>
      </c>
      <c r="AO102" s="59" t="e">
        <f ca="1">IF(ISNA(VLOOKUP(AO99,OFFSET(Pairings!$D$2,($B102-1)*gamesPerRound,0,gamesPerRound,3),3,FALSE)),VLOOKUP(AO99,OFFSET(Pairings!$E$2,($B102-1)*gamesPerRound,0,gamesPerRound,3),3,FALSE),VLOOKUP(AO99,OFFSET(Pairings!$D$2,($B102-1)*gamesPerRound,0,gamesPerRound,3),3,FALSE))</f>
        <v>#N/A</v>
      </c>
      <c r="AP102" s="49" t="e">
        <f ca="1">SUM(V102:AO102)</f>
        <v>#N/A</v>
      </c>
    </row>
    <row r="103" spans="1:42" ht="15.75" thickBot="1" x14ac:dyDescent="0.25">
      <c r="B103" s="18" t="s">
        <v>110</v>
      </c>
      <c r="C103" s="61">
        <f t="shared" ref="C103:S103" ca="1" si="117">SUM(C100:C102)</f>
        <v>0</v>
      </c>
      <c r="D103" s="51">
        <f t="shared" ca="1" si="117"/>
        <v>0</v>
      </c>
      <c r="E103" s="51">
        <f t="shared" ca="1" si="117"/>
        <v>0</v>
      </c>
      <c r="F103" s="51">
        <f t="shared" ca="1" si="117"/>
        <v>0</v>
      </c>
      <c r="G103" s="51">
        <f t="shared" ca="1" si="117"/>
        <v>0</v>
      </c>
      <c r="H103" s="51">
        <f t="shared" ca="1" si="117"/>
        <v>0</v>
      </c>
      <c r="I103" s="51">
        <f t="shared" ca="1" si="117"/>
        <v>0</v>
      </c>
      <c r="J103" s="51">
        <f t="shared" ca="1" si="117"/>
        <v>0</v>
      </c>
      <c r="K103" s="51">
        <f t="shared" ca="1" si="117"/>
        <v>0</v>
      </c>
      <c r="L103" s="51">
        <f t="shared" ca="1" si="117"/>
        <v>0</v>
      </c>
      <c r="M103" s="51">
        <f t="shared" ca="1" si="117"/>
        <v>0</v>
      </c>
      <c r="N103" s="51">
        <f t="shared" ca="1" si="117"/>
        <v>0</v>
      </c>
      <c r="O103" s="51">
        <f t="shared" ca="1" si="117"/>
        <v>0</v>
      </c>
      <c r="P103" s="51">
        <f t="shared" ca="1" si="117"/>
        <v>0</v>
      </c>
      <c r="Q103" s="51">
        <f t="shared" ca="1" si="117"/>
        <v>0</v>
      </c>
      <c r="R103" s="51">
        <f t="shared" ca="1" si="117"/>
        <v>0</v>
      </c>
      <c r="S103" s="70">
        <f t="shared" ca="1" si="117"/>
        <v>0</v>
      </c>
      <c r="T103" s="65" t="e">
        <f ca="1">VLOOKUP(A99,OFFSET(Teams!$B$1,1,0,teams,4),4,FALSE)</f>
        <v>#N/A</v>
      </c>
      <c r="V103" s="61" t="e">
        <f t="shared" ref="V103:AP103" ca="1" si="118">SUM(V100:V102)</f>
        <v>#N/A</v>
      </c>
      <c r="W103" s="51" t="e">
        <f t="shared" ca="1" si="118"/>
        <v>#N/A</v>
      </c>
      <c r="X103" s="51" t="e">
        <f t="shared" ca="1" si="118"/>
        <v>#N/A</v>
      </c>
      <c r="Y103" s="51" t="e">
        <f t="shared" ca="1" si="118"/>
        <v>#N/A</v>
      </c>
      <c r="Z103" s="51" t="e">
        <f t="shared" ca="1" si="118"/>
        <v>#N/A</v>
      </c>
      <c r="AA103" s="51" t="e">
        <f t="shared" ca="1" si="118"/>
        <v>#N/A</v>
      </c>
      <c r="AB103" s="51" t="e">
        <f t="shared" ca="1" si="118"/>
        <v>#N/A</v>
      </c>
      <c r="AC103" s="51" t="e">
        <f t="shared" ca="1" si="118"/>
        <v>#N/A</v>
      </c>
      <c r="AD103" s="51" t="e">
        <f t="shared" ca="1" si="118"/>
        <v>#N/A</v>
      </c>
      <c r="AE103" s="51" t="e">
        <f t="shared" ca="1" si="118"/>
        <v>#N/A</v>
      </c>
      <c r="AF103" s="51" t="e">
        <f t="shared" ca="1" si="118"/>
        <v>#N/A</v>
      </c>
      <c r="AG103" s="51" t="e">
        <f t="shared" ca="1" si="118"/>
        <v>#N/A</v>
      </c>
      <c r="AH103" s="51" t="e">
        <f t="shared" ca="1" si="118"/>
        <v>#N/A</v>
      </c>
      <c r="AI103" s="51" t="e">
        <f t="shared" ca="1" si="118"/>
        <v>#N/A</v>
      </c>
      <c r="AJ103" s="51" t="e">
        <f t="shared" ca="1" si="118"/>
        <v>#N/A</v>
      </c>
      <c r="AK103" s="51" t="e">
        <f t="shared" ca="1" si="118"/>
        <v>#N/A</v>
      </c>
      <c r="AL103" s="51" t="e">
        <f t="shared" ca="1" si="118"/>
        <v>#N/A</v>
      </c>
      <c r="AM103" s="51" t="e">
        <f t="shared" ca="1" si="118"/>
        <v>#N/A</v>
      </c>
      <c r="AN103" s="51" t="e">
        <f t="shared" ca="1" si="118"/>
        <v>#N/A</v>
      </c>
      <c r="AO103" s="51" t="e">
        <f t="shared" ca="1" si="118"/>
        <v>#N/A</v>
      </c>
      <c r="AP103" s="37" t="e">
        <f t="shared" ca="1" si="118"/>
        <v>#N/A</v>
      </c>
    </row>
    <row r="104" spans="1:42" ht="15.75" thickBot="1" x14ac:dyDescent="0.25"/>
    <row r="105" spans="1:42" x14ac:dyDescent="0.2">
      <c r="A105" s="12" t="s">
        <v>308</v>
      </c>
      <c r="B105" s="38">
        <f>VLOOKUP(A105,TeamLookup,2,FALSE)</f>
        <v>0</v>
      </c>
      <c r="C105" s="60" t="str">
        <f>$A105&amp;"."&amp;TEXT(C$1,"00")</f>
        <v>R.01</v>
      </c>
      <c r="D105" s="50" t="str">
        <f t="shared" ref="D105:R105" si="119">$A105&amp;"."&amp;TEXT(D$1,"00")</f>
        <v>R.02</v>
      </c>
      <c r="E105" s="50" t="str">
        <f t="shared" si="119"/>
        <v>R.03</v>
      </c>
      <c r="F105" s="50" t="str">
        <f t="shared" si="119"/>
        <v>R.04</v>
      </c>
      <c r="G105" s="50" t="str">
        <f t="shared" si="119"/>
        <v>R.05</v>
      </c>
      <c r="H105" s="50" t="str">
        <f t="shared" si="119"/>
        <v>R.06</v>
      </c>
      <c r="I105" s="50" t="str">
        <f t="shared" si="119"/>
        <v>R.07</v>
      </c>
      <c r="J105" s="50" t="str">
        <f t="shared" si="119"/>
        <v>R.08</v>
      </c>
      <c r="K105" s="50" t="str">
        <f t="shared" si="119"/>
        <v>R.09</v>
      </c>
      <c r="L105" s="50" t="str">
        <f t="shared" si="119"/>
        <v>R.10</v>
      </c>
      <c r="M105" s="50" t="str">
        <f t="shared" si="119"/>
        <v>R.11</v>
      </c>
      <c r="N105" s="50" t="str">
        <f t="shared" si="119"/>
        <v>R.12</v>
      </c>
      <c r="O105" s="50" t="str">
        <f t="shared" si="119"/>
        <v>R.13</v>
      </c>
      <c r="P105" s="50" t="str">
        <f t="shared" si="119"/>
        <v>R.14</v>
      </c>
      <c r="Q105" s="50" t="str">
        <f t="shared" si="119"/>
        <v>R.15</v>
      </c>
      <c r="R105" s="50" t="str">
        <f t="shared" si="119"/>
        <v>R.16</v>
      </c>
      <c r="S105" s="67" t="s">
        <v>110</v>
      </c>
      <c r="T105" s="66" t="s">
        <v>137</v>
      </c>
      <c r="U105" s="12"/>
      <c r="V105" s="60" t="str">
        <f>$A105&amp;"."&amp;TEXT(V$1,"00")</f>
        <v>R.01</v>
      </c>
      <c r="W105" s="50" t="str">
        <f t="shared" ref="W105:AO105" si="120">$A105&amp;"."&amp;TEXT(W$1,"00")</f>
        <v>R.02</v>
      </c>
      <c r="X105" s="50" t="str">
        <f t="shared" si="120"/>
        <v>R.03</v>
      </c>
      <c r="Y105" s="50" t="str">
        <f t="shared" si="120"/>
        <v>R.04</v>
      </c>
      <c r="Z105" s="50" t="str">
        <f t="shared" si="120"/>
        <v>R.05</v>
      </c>
      <c r="AA105" s="50" t="str">
        <f t="shared" si="120"/>
        <v>R.06</v>
      </c>
      <c r="AB105" s="50" t="str">
        <f t="shared" si="120"/>
        <v>R.07</v>
      </c>
      <c r="AC105" s="50" t="str">
        <f t="shared" si="120"/>
        <v>R.08</v>
      </c>
      <c r="AD105" s="50" t="str">
        <f t="shared" si="120"/>
        <v>R.09</v>
      </c>
      <c r="AE105" s="50" t="str">
        <f t="shared" si="120"/>
        <v>R.10</v>
      </c>
      <c r="AF105" s="50" t="str">
        <f t="shared" si="120"/>
        <v>R.11</v>
      </c>
      <c r="AG105" s="50" t="str">
        <f t="shared" si="120"/>
        <v>R.12</v>
      </c>
      <c r="AH105" s="50" t="str">
        <f t="shared" si="120"/>
        <v>R.13</v>
      </c>
      <c r="AI105" s="50" t="str">
        <f t="shared" si="120"/>
        <v>R.14</v>
      </c>
      <c r="AJ105" s="50" t="str">
        <f t="shared" si="120"/>
        <v>R.15</v>
      </c>
      <c r="AK105" s="50" t="str">
        <f t="shared" si="120"/>
        <v>R.16</v>
      </c>
      <c r="AL105" s="50" t="str">
        <f t="shared" si="120"/>
        <v>R.17</v>
      </c>
      <c r="AM105" s="50" t="str">
        <f t="shared" si="120"/>
        <v>R.18</v>
      </c>
      <c r="AN105" s="50" t="str">
        <f t="shared" si="120"/>
        <v>R.19</v>
      </c>
      <c r="AO105" s="50" t="str">
        <f t="shared" si="120"/>
        <v>R.20</v>
      </c>
      <c r="AP105" s="36" t="s">
        <v>110</v>
      </c>
    </row>
    <row r="106" spans="1:42" x14ac:dyDescent="0.2">
      <c r="B106" s="48">
        <v>1</v>
      </c>
      <c r="C106" s="52" t="str">
        <f t="shared" ref="C106:L108" ca="1" si="121">IF(ISNA(V106),"",V106)</f>
        <v/>
      </c>
      <c r="D106" s="53" t="str">
        <f t="shared" ca="1" si="121"/>
        <v/>
      </c>
      <c r="E106" s="53" t="str">
        <f t="shared" ca="1" si="121"/>
        <v/>
      </c>
      <c r="F106" s="53" t="str">
        <f t="shared" ca="1" si="121"/>
        <v/>
      </c>
      <c r="G106" s="53" t="str">
        <f t="shared" ca="1" si="121"/>
        <v/>
      </c>
      <c r="H106" s="53" t="str">
        <f t="shared" ca="1" si="121"/>
        <v/>
      </c>
      <c r="I106" s="53" t="str">
        <f t="shared" ca="1" si="121"/>
        <v/>
      </c>
      <c r="J106" s="53" t="str">
        <f t="shared" ca="1" si="121"/>
        <v/>
      </c>
      <c r="K106" s="53" t="str">
        <f t="shared" ca="1" si="121"/>
        <v/>
      </c>
      <c r="L106" s="53" t="str">
        <f t="shared" ca="1" si="121"/>
        <v/>
      </c>
      <c r="M106" s="53" t="str">
        <f t="shared" ref="M106:R108" ca="1" si="122">IF(ISNA(AF106),"",AF106)</f>
        <v/>
      </c>
      <c r="N106" s="53" t="str">
        <f t="shared" ca="1" si="122"/>
        <v/>
      </c>
      <c r="O106" s="53" t="str">
        <f t="shared" ca="1" si="122"/>
        <v/>
      </c>
      <c r="P106" s="53" t="str">
        <f t="shared" ca="1" si="122"/>
        <v/>
      </c>
      <c r="Q106" s="53" t="str">
        <f t="shared" ca="1" si="122"/>
        <v/>
      </c>
      <c r="R106" s="53" t="str">
        <f t="shared" ca="1" si="122"/>
        <v/>
      </c>
      <c r="S106" s="68">
        <f ca="1">SUM(C106:R106)</f>
        <v>0</v>
      </c>
      <c r="T106" s="49"/>
      <c r="V106" s="53" t="e">
        <f ca="1">IF(ISNA(VLOOKUP(V105,OFFSET(Pairings!$D$2,($B106-1)*gamesPerRound,0,gamesPerRound,3),3,FALSE)),VLOOKUP(V105,OFFSET(Pairings!$E$2,($B106-1)*gamesPerRound,0,gamesPerRound,3),3,FALSE),VLOOKUP(V105,OFFSET(Pairings!$D$2,($B106-1)*gamesPerRound,0,gamesPerRound,3),3,FALSE))</f>
        <v>#N/A</v>
      </c>
      <c r="W106" s="53" t="e">
        <f ca="1">IF(ISNA(VLOOKUP(W105,OFFSET(Pairings!$D$2,($B106-1)*gamesPerRound,0,gamesPerRound,3),3,FALSE)),VLOOKUP(W105,OFFSET(Pairings!$E$2,($B106-1)*gamesPerRound,0,gamesPerRound,3),3,FALSE),VLOOKUP(W105,OFFSET(Pairings!$D$2,($B106-1)*gamesPerRound,0,gamesPerRound,3),3,FALSE))</f>
        <v>#N/A</v>
      </c>
      <c r="X106" s="53" t="e">
        <f ca="1">IF(ISNA(VLOOKUP(X105,OFFSET(Pairings!$D$2,($B106-1)*gamesPerRound,0,gamesPerRound,3),3,FALSE)),VLOOKUP(X105,OFFSET(Pairings!$E$2,($B106-1)*gamesPerRound,0,gamesPerRound,3),3,FALSE),VLOOKUP(X105,OFFSET(Pairings!$D$2,($B106-1)*gamesPerRound,0,gamesPerRound,3),3,FALSE))</f>
        <v>#N/A</v>
      </c>
      <c r="Y106" s="53" t="e">
        <f ca="1">IF(ISNA(VLOOKUP(Y105,OFFSET(Pairings!$D$2,($B106-1)*gamesPerRound,0,gamesPerRound,3),3,FALSE)),VLOOKUP(Y105,OFFSET(Pairings!$E$2,($B106-1)*gamesPerRound,0,gamesPerRound,3),3,FALSE),VLOOKUP(Y105,OFFSET(Pairings!$D$2,($B106-1)*gamesPerRound,0,gamesPerRound,3),3,FALSE))</f>
        <v>#N/A</v>
      </c>
      <c r="Z106" s="53" t="e">
        <f ca="1">IF(ISNA(VLOOKUP(Z105,OFFSET(Pairings!$D$2,($B106-1)*gamesPerRound,0,gamesPerRound,3),3,FALSE)),VLOOKUP(Z105,OFFSET(Pairings!$E$2,($B106-1)*gamesPerRound,0,gamesPerRound,3),3,FALSE),VLOOKUP(Z105,OFFSET(Pairings!$D$2,($B106-1)*gamesPerRound,0,gamesPerRound,3),3,FALSE))</f>
        <v>#N/A</v>
      </c>
      <c r="AA106" s="53" t="e">
        <f ca="1">IF(ISNA(VLOOKUP(AA105,OFFSET(Pairings!$D$2,($B106-1)*gamesPerRound,0,gamesPerRound,3),3,FALSE)),VLOOKUP(AA105,OFFSET(Pairings!$E$2,($B106-1)*gamesPerRound,0,gamesPerRound,3),3,FALSE),VLOOKUP(AA105,OFFSET(Pairings!$D$2,($B106-1)*gamesPerRound,0,gamesPerRound,3),3,FALSE))</f>
        <v>#N/A</v>
      </c>
      <c r="AB106" s="53" t="e">
        <f ca="1">IF(ISNA(VLOOKUP(AB105,OFFSET(Pairings!$D$2,($B106-1)*gamesPerRound,0,gamesPerRound,3),3,FALSE)),VLOOKUP(AB105,OFFSET(Pairings!$E$2,($B106-1)*gamesPerRound,0,gamesPerRound,3),3,FALSE),VLOOKUP(AB105,OFFSET(Pairings!$D$2,($B106-1)*gamesPerRound,0,gamesPerRound,3),3,FALSE))</f>
        <v>#N/A</v>
      </c>
      <c r="AC106" s="53" t="e">
        <f ca="1">IF(ISNA(VLOOKUP(AC105,OFFSET(Pairings!$D$2,($B106-1)*gamesPerRound,0,gamesPerRound,3),3,FALSE)),VLOOKUP(AC105,OFFSET(Pairings!$E$2,($B106-1)*gamesPerRound,0,gamesPerRound,3),3,FALSE),VLOOKUP(AC105,OFFSET(Pairings!$D$2,($B106-1)*gamesPerRound,0,gamesPerRound,3),3,FALSE))</f>
        <v>#N/A</v>
      </c>
      <c r="AD106" s="53" t="e">
        <f ca="1">IF(ISNA(VLOOKUP(AD105,OFFSET(Pairings!$D$2,($B106-1)*gamesPerRound,0,gamesPerRound,3),3,FALSE)),VLOOKUP(AD105,OFFSET(Pairings!$E$2,($B106-1)*gamesPerRound,0,gamesPerRound,3),3,FALSE),VLOOKUP(AD105,OFFSET(Pairings!$D$2,($B106-1)*gamesPerRound,0,gamesPerRound,3),3,FALSE))</f>
        <v>#N/A</v>
      </c>
      <c r="AE106" s="53" t="e">
        <f ca="1">IF(ISNA(VLOOKUP(AE105,OFFSET(Pairings!$D$2,($B106-1)*gamesPerRound,0,gamesPerRound,3),3,FALSE)),VLOOKUP(AE105,OFFSET(Pairings!$E$2,($B106-1)*gamesPerRound,0,gamesPerRound,3),3,FALSE),VLOOKUP(AE105,OFFSET(Pairings!$D$2,($B106-1)*gamesPerRound,0,gamesPerRound,3),3,FALSE))</f>
        <v>#N/A</v>
      </c>
      <c r="AF106" s="53" t="e">
        <f ca="1">IF(ISNA(VLOOKUP(AF105,OFFSET(Pairings!$D$2,($B106-1)*gamesPerRound,0,gamesPerRound,3),3,FALSE)),VLOOKUP(AF105,OFFSET(Pairings!$E$2,($B106-1)*gamesPerRound,0,gamesPerRound,3),3,FALSE),VLOOKUP(AF105,OFFSET(Pairings!$D$2,($B106-1)*gamesPerRound,0,gamesPerRound,3),3,FALSE))</f>
        <v>#N/A</v>
      </c>
      <c r="AG106" s="54" t="e">
        <f ca="1">IF(ISNA(VLOOKUP(AG105,OFFSET(Pairings!$D$2,($B106-1)*gamesPerRound,0,gamesPerRound,3),3,FALSE)),VLOOKUP(AG105,OFFSET(Pairings!$E$2,($B106-1)*gamesPerRound,0,gamesPerRound,3),3,FALSE),VLOOKUP(AG105,OFFSET(Pairings!$D$2,($B106-1)*gamesPerRound,0,gamesPerRound,3),3,FALSE))</f>
        <v>#N/A</v>
      </c>
      <c r="AH106" s="54" t="e">
        <f ca="1">IF(ISNA(VLOOKUP(AH105,OFFSET(Pairings!$D$2,($B106-1)*gamesPerRound,0,gamesPerRound,3),3,FALSE)),VLOOKUP(AH105,OFFSET(Pairings!$E$2,($B106-1)*gamesPerRound,0,gamesPerRound,3),3,FALSE),VLOOKUP(AH105,OFFSET(Pairings!$D$2,($B106-1)*gamesPerRound,0,gamesPerRound,3),3,FALSE))</f>
        <v>#N/A</v>
      </c>
      <c r="AI106" s="54" t="e">
        <f ca="1">IF(ISNA(VLOOKUP(AI105,OFFSET(Pairings!$D$2,($B106-1)*gamesPerRound,0,gamesPerRound,3),3,FALSE)),VLOOKUP(AI105,OFFSET(Pairings!$E$2,($B106-1)*gamesPerRound,0,gamesPerRound,3),3,FALSE),VLOOKUP(AI105,OFFSET(Pairings!$D$2,($B106-1)*gamesPerRound,0,gamesPerRound,3),3,FALSE))</f>
        <v>#N/A</v>
      </c>
      <c r="AJ106" s="54" t="e">
        <f ca="1">IF(ISNA(VLOOKUP(AJ105,OFFSET(Pairings!$D$2,($B106-1)*gamesPerRound,0,gamesPerRound,3),3,FALSE)),VLOOKUP(AJ105,OFFSET(Pairings!$E$2,($B106-1)*gamesPerRound,0,gamesPerRound,3),3,FALSE),VLOOKUP(AJ105,OFFSET(Pairings!$D$2,($B106-1)*gamesPerRound,0,gamesPerRound,3),3,FALSE))</f>
        <v>#N/A</v>
      </c>
      <c r="AK106" s="54" t="e">
        <f ca="1">IF(ISNA(VLOOKUP(AK105,OFFSET(Pairings!$D$2,($B106-1)*gamesPerRound,0,gamesPerRound,3),3,FALSE)),VLOOKUP(AK105,OFFSET(Pairings!$E$2,($B106-1)*gamesPerRound,0,gamesPerRound,3),3,FALSE),VLOOKUP(AK105,OFFSET(Pairings!$D$2,($B106-1)*gamesPerRound,0,gamesPerRound,3),3,FALSE))</f>
        <v>#N/A</v>
      </c>
      <c r="AL106" s="54" t="e">
        <f ca="1">IF(ISNA(VLOOKUP(AL105,OFFSET(Pairings!$D$2,($B106-1)*gamesPerRound,0,gamesPerRound,3),3,FALSE)),VLOOKUP(AL105,OFFSET(Pairings!$E$2,($B106-1)*gamesPerRound,0,gamesPerRound,3),3,FALSE),VLOOKUP(AL105,OFFSET(Pairings!$D$2,($B106-1)*gamesPerRound,0,gamesPerRound,3),3,FALSE))</f>
        <v>#N/A</v>
      </c>
      <c r="AM106" s="54" t="e">
        <f ca="1">IF(ISNA(VLOOKUP(AM105,OFFSET(Pairings!$D$2,($B106-1)*gamesPerRound,0,gamesPerRound,3),3,FALSE)),VLOOKUP(AM105,OFFSET(Pairings!$E$2,($B106-1)*gamesPerRound,0,gamesPerRound,3),3,FALSE),VLOOKUP(AM105,OFFSET(Pairings!$D$2,($B106-1)*gamesPerRound,0,gamesPerRound,3),3,FALSE))</f>
        <v>#N/A</v>
      </c>
      <c r="AN106" s="54" t="e">
        <f ca="1">IF(ISNA(VLOOKUP(AN105,OFFSET(Pairings!$D$2,($B106-1)*gamesPerRound,0,gamesPerRound,3),3,FALSE)),VLOOKUP(AN105,OFFSET(Pairings!$E$2,($B106-1)*gamesPerRound,0,gamesPerRound,3),3,FALSE),VLOOKUP(AN105,OFFSET(Pairings!$D$2,($B106-1)*gamesPerRound,0,gamesPerRound,3),3,FALSE))</f>
        <v>#N/A</v>
      </c>
      <c r="AO106" s="54" t="e">
        <f ca="1">IF(ISNA(VLOOKUP(AO105,OFFSET(Pairings!$D$2,($B106-1)*gamesPerRound,0,gamesPerRound,3),3,FALSE)),VLOOKUP(AO105,OFFSET(Pairings!$E$2,($B106-1)*gamesPerRound,0,gamesPerRound,3),3,FALSE),VLOOKUP(AO105,OFFSET(Pairings!$D$2,($B106-1)*gamesPerRound,0,gamesPerRound,3),3,FALSE))</f>
        <v>#N/A</v>
      </c>
      <c r="AP106" s="49" t="e">
        <f ca="1">SUM(V106:AO106)</f>
        <v>#N/A</v>
      </c>
    </row>
    <row r="107" spans="1:42" x14ac:dyDescent="0.2">
      <c r="B107" s="48">
        <v>2</v>
      </c>
      <c r="C107" s="55" t="str">
        <f t="shared" ca="1" si="121"/>
        <v/>
      </c>
      <c r="D107" s="33" t="str">
        <f t="shared" ca="1" si="121"/>
        <v/>
      </c>
      <c r="E107" s="33" t="str">
        <f t="shared" ca="1" si="121"/>
        <v/>
      </c>
      <c r="F107" s="33" t="str">
        <f t="shared" ca="1" si="121"/>
        <v/>
      </c>
      <c r="G107" s="33" t="str">
        <f t="shared" ca="1" si="121"/>
        <v/>
      </c>
      <c r="H107" s="33" t="str">
        <f t="shared" ca="1" si="121"/>
        <v/>
      </c>
      <c r="I107" s="33" t="str">
        <f t="shared" ca="1" si="121"/>
        <v/>
      </c>
      <c r="J107" s="33" t="str">
        <f t="shared" ca="1" si="121"/>
        <v/>
      </c>
      <c r="K107" s="33" t="str">
        <f t="shared" ca="1" si="121"/>
        <v/>
      </c>
      <c r="L107" s="33" t="str">
        <f t="shared" ca="1" si="121"/>
        <v/>
      </c>
      <c r="M107" s="33" t="str">
        <f t="shared" ca="1" si="122"/>
        <v/>
      </c>
      <c r="N107" s="33" t="str">
        <f t="shared" ca="1" si="122"/>
        <v/>
      </c>
      <c r="O107" s="33" t="str">
        <f t="shared" ca="1" si="122"/>
        <v/>
      </c>
      <c r="P107" s="33" t="str">
        <f t="shared" ca="1" si="122"/>
        <v/>
      </c>
      <c r="Q107" s="33" t="str">
        <f t="shared" ca="1" si="122"/>
        <v/>
      </c>
      <c r="R107" s="33" t="str">
        <f t="shared" ca="1" si="122"/>
        <v/>
      </c>
      <c r="S107" s="69">
        <f ca="1">SUM(C107:R107)</f>
        <v>0</v>
      </c>
      <c r="T107" s="49"/>
      <c r="V107" s="55" t="e">
        <f ca="1">IF(ISNA(VLOOKUP(V105,OFFSET(Pairings!$D$2,($B107-1)*gamesPerRound,0,gamesPerRound,3),3,FALSE)),VLOOKUP(V105,OFFSET(Pairings!$E$2,($B107-1)*gamesPerRound,0,gamesPerRound,3),3,FALSE),VLOOKUP(V105,OFFSET(Pairings!$D$2,($B107-1)*gamesPerRound,0,gamesPerRound,3),3,FALSE))</f>
        <v>#N/A</v>
      </c>
      <c r="W107" s="33" t="e">
        <f ca="1">IF(ISNA(VLOOKUP(W105,OFFSET(Pairings!$D$2,($B107-1)*gamesPerRound,0,gamesPerRound,3),3,FALSE)),VLOOKUP(W105,OFFSET(Pairings!$E$2,($B107-1)*gamesPerRound,0,gamesPerRound,3),3,FALSE),VLOOKUP(W105,OFFSET(Pairings!$D$2,($B107-1)*gamesPerRound,0,gamesPerRound,3),3,FALSE))</f>
        <v>#N/A</v>
      </c>
      <c r="X107" s="33" t="e">
        <f ca="1">IF(ISNA(VLOOKUP(X105,OFFSET(Pairings!$D$2,($B107-1)*gamesPerRound,0,gamesPerRound,3),3,FALSE)),VLOOKUP(X105,OFFSET(Pairings!$E$2,($B107-1)*gamesPerRound,0,gamesPerRound,3),3,FALSE),VLOOKUP(X105,OFFSET(Pairings!$D$2,($B107-1)*gamesPerRound,0,gamesPerRound,3),3,FALSE))</f>
        <v>#N/A</v>
      </c>
      <c r="Y107" s="33" t="e">
        <f ca="1">IF(ISNA(VLOOKUP(Y105,OFFSET(Pairings!$D$2,($B107-1)*gamesPerRound,0,gamesPerRound,3),3,FALSE)),VLOOKUP(Y105,OFFSET(Pairings!$E$2,($B107-1)*gamesPerRound,0,gamesPerRound,3),3,FALSE),VLOOKUP(Y105,OFFSET(Pairings!$D$2,($B107-1)*gamesPerRound,0,gamesPerRound,3),3,FALSE))</f>
        <v>#N/A</v>
      </c>
      <c r="Z107" s="33" t="e">
        <f ca="1">IF(ISNA(VLOOKUP(Z105,OFFSET(Pairings!$D$2,($B107-1)*gamesPerRound,0,gamesPerRound,3),3,FALSE)),VLOOKUP(Z105,OFFSET(Pairings!$E$2,($B107-1)*gamesPerRound,0,gamesPerRound,3),3,FALSE),VLOOKUP(Z105,OFFSET(Pairings!$D$2,($B107-1)*gamesPerRound,0,gamesPerRound,3),3,FALSE))</f>
        <v>#N/A</v>
      </c>
      <c r="AA107" s="33" t="e">
        <f ca="1">IF(ISNA(VLOOKUP(AA105,OFFSET(Pairings!$D$2,($B107-1)*gamesPerRound,0,gamesPerRound,3),3,FALSE)),VLOOKUP(AA105,OFFSET(Pairings!$E$2,($B107-1)*gamesPerRound,0,gamesPerRound,3),3,FALSE),VLOOKUP(AA105,OFFSET(Pairings!$D$2,($B107-1)*gamesPerRound,0,gamesPerRound,3),3,FALSE))</f>
        <v>#N/A</v>
      </c>
      <c r="AB107" s="33" t="e">
        <f ca="1">IF(ISNA(VLOOKUP(AB105,OFFSET(Pairings!$D$2,($B107-1)*gamesPerRound,0,gamesPerRound,3),3,FALSE)),VLOOKUP(AB105,OFFSET(Pairings!$E$2,($B107-1)*gamesPerRound,0,gamesPerRound,3),3,FALSE),VLOOKUP(AB105,OFFSET(Pairings!$D$2,($B107-1)*gamesPerRound,0,gamesPerRound,3),3,FALSE))</f>
        <v>#N/A</v>
      </c>
      <c r="AC107" s="33" t="e">
        <f ca="1">IF(ISNA(VLOOKUP(AC105,OFFSET(Pairings!$D$2,($B107-1)*gamesPerRound,0,gamesPerRound,3),3,FALSE)),VLOOKUP(AC105,OFFSET(Pairings!$E$2,($B107-1)*gamesPerRound,0,gamesPerRound,3),3,FALSE),VLOOKUP(AC105,OFFSET(Pairings!$D$2,($B107-1)*gamesPerRound,0,gamesPerRound,3),3,FALSE))</f>
        <v>#N/A</v>
      </c>
      <c r="AD107" s="33" t="e">
        <f ca="1">IF(ISNA(VLOOKUP(AD105,OFFSET(Pairings!$D$2,($B107-1)*gamesPerRound,0,gamesPerRound,3),3,FALSE)),VLOOKUP(AD105,OFFSET(Pairings!$E$2,($B107-1)*gamesPerRound,0,gamesPerRound,3),3,FALSE),VLOOKUP(AD105,OFFSET(Pairings!$D$2,($B107-1)*gamesPerRound,0,gamesPerRound,3),3,FALSE))</f>
        <v>#N/A</v>
      </c>
      <c r="AE107" s="33" t="e">
        <f ca="1">IF(ISNA(VLOOKUP(AE105,OFFSET(Pairings!$D$2,($B107-1)*gamesPerRound,0,gamesPerRound,3),3,FALSE)),VLOOKUP(AE105,OFFSET(Pairings!$E$2,($B107-1)*gamesPerRound,0,gamesPerRound,3),3,FALSE),VLOOKUP(AE105,OFFSET(Pairings!$D$2,($B107-1)*gamesPerRound,0,gamesPerRound,3),3,FALSE))</f>
        <v>#N/A</v>
      </c>
      <c r="AF107" s="33" t="e">
        <f ca="1">IF(ISNA(VLOOKUP(AF105,OFFSET(Pairings!$D$2,($B107-1)*gamesPerRound,0,gamesPerRound,3),3,FALSE)),VLOOKUP(AF105,OFFSET(Pairings!$E$2,($B107-1)*gamesPerRound,0,gamesPerRound,3),3,FALSE),VLOOKUP(AF105,OFFSET(Pairings!$D$2,($B107-1)*gamesPerRound,0,gamesPerRound,3),3,FALSE))</f>
        <v>#N/A</v>
      </c>
      <c r="AG107" s="56" t="e">
        <f ca="1">IF(ISNA(VLOOKUP(AG105,OFFSET(Pairings!$D$2,($B107-1)*gamesPerRound,0,gamesPerRound,3),3,FALSE)),VLOOKUP(AG105,OFFSET(Pairings!$E$2,($B107-1)*gamesPerRound,0,gamesPerRound,3),3,FALSE),VLOOKUP(AG105,OFFSET(Pairings!$D$2,($B107-1)*gamesPerRound,0,gamesPerRound,3),3,FALSE))</f>
        <v>#N/A</v>
      </c>
      <c r="AH107" s="56" t="e">
        <f ca="1">IF(ISNA(VLOOKUP(AH105,OFFSET(Pairings!$D$2,($B107-1)*gamesPerRound,0,gamesPerRound,3),3,FALSE)),VLOOKUP(AH105,OFFSET(Pairings!$E$2,($B107-1)*gamesPerRound,0,gamesPerRound,3),3,FALSE),VLOOKUP(AH105,OFFSET(Pairings!$D$2,($B107-1)*gamesPerRound,0,gamesPerRound,3),3,FALSE))</f>
        <v>#N/A</v>
      </c>
      <c r="AI107" s="56" t="e">
        <f ca="1">IF(ISNA(VLOOKUP(AI105,OFFSET(Pairings!$D$2,($B107-1)*gamesPerRound,0,gamesPerRound,3),3,FALSE)),VLOOKUP(AI105,OFFSET(Pairings!$E$2,($B107-1)*gamesPerRound,0,gamesPerRound,3),3,FALSE),VLOOKUP(AI105,OFFSET(Pairings!$D$2,($B107-1)*gamesPerRound,0,gamesPerRound,3),3,FALSE))</f>
        <v>#N/A</v>
      </c>
      <c r="AJ107" s="56" t="e">
        <f ca="1">IF(ISNA(VLOOKUP(AJ105,OFFSET(Pairings!$D$2,($B107-1)*gamesPerRound,0,gamesPerRound,3),3,FALSE)),VLOOKUP(AJ105,OFFSET(Pairings!$E$2,($B107-1)*gamesPerRound,0,gamesPerRound,3),3,FALSE),VLOOKUP(AJ105,OFFSET(Pairings!$D$2,($B107-1)*gamesPerRound,0,gamesPerRound,3),3,FALSE))</f>
        <v>#N/A</v>
      </c>
      <c r="AK107" s="56" t="e">
        <f ca="1">IF(ISNA(VLOOKUP(AK105,OFFSET(Pairings!$D$2,($B107-1)*gamesPerRound,0,gamesPerRound,3),3,FALSE)),VLOOKUP(AK105,OFFSET(Pairings!$E$2,($B107-1)*gamesPerRound,0,gamesPerRound,3),3,FALSE),VLOOKUP(AK105,OFFSET(Pairings!$D$2,($B107-1)*gamesPerRound,0,gamesPerRound,3),3,FALSE))</f>
        <v>#N/A</v>
      </c>
      <c r="AL107" s="56" t="e">
        <f ca="1">IF(ISNA(VLOOKUP(AL105,OFFSET(Pairings!$D$2,($B107-1)*gamesPerRound,0,gamesPerRound,3),3,FALSE)),VLOOKUP(AL105,OFFSET(Pairings!$E$2,($B107-1)*gamesPerRound,0,gamesPerRound,3),3,FALSE),VLOOKUP(AL105,OFFSET(Pairings!$D$2,($B107-1)*gamesPerRound,0,gamesPerRound,3),3,FALSE))</f>
        <v>#N/A</v>
      </c>
      <c r="AM107" s="56" t="e">
        <f ca="1">IF(ISNA(VLOOKUP(AM105,OFFSET(Pairings!$D$2,($B107-1)*gamesPerRound,0,gamesPerRound,3),3,FALSE)),VLOOKUP(AM105,OFFSET(Pairings!$E$2,($B107-1)*gamesPerRound,0,gamesPerRound,3),3,FALSE),VLOOKUP(AM105,OFFSET(Pairings!$D$2,($B107-1)*gamesPerRound,0,gamesPerRound,3),3,FALSE))</f>
        <v>#N/A</v>
      </c>
      <c r="AN107" s="56" t="e">
        <f ca="1">IF(ISNA(VLOOKUP(AN105,OFFSET(Pairings!$D$2,($B107-1)*gamesPerRound,0,gamesPerRound,3),3,FALSE)),VLOOKUP(AN105,OFFSET(Pairings!$E$2,($B107-1)*gamesPerRound,0,gamesPerRound,3),3,FALSE),VLOOKUP(AN105,OFFSET(Pairings!$D$2,($B107-1)*gamesPerRound,0,gamesPerRound,3),3,FALSE))</f>
        <v>#N/A</v>
      </c>
      <c r="AO107" s="56" t="e">
        <f ca="1">IF(ISNA(VLOOKUP(AO105,OFFSET(Pairings!$D$2,($B107-1)*gamesPerRound,0,gamesPerRound,3),3,FALSE)),VLOOKUP(AO105,OFFSET(Pairings!$E$2,($B107-1)*gamesPerRound,0,gamesPerRound,3),3,FALSE),VLOOKUP(AO105,OFFSET(Pairings!$D$2,($B107-1)*gamesPerRound,0,gamesPerRound,3),3,FALSE))</f>
        <v>#N/A</v>
      </c>
      <c r="AP107" s="49" t="e">
        <f ca="1">SUM(V107:AO107)</f>
        <v>#N/A</v>
      </c>
    </row>
    <row r="108" spans="1:42" x14ac:dyDescent="0.2">
      <c r="B108" s="48">
        <v>3</v>
      </c>
      <c r="C108" s="57" t="str">
        <f t="shared" ca="1" si="121"/>
        <v/>
      </c>
      <c r="D108" s="58" t="str">
        <f t="shared" ca="1" si="121"/>
        <v/>
      </c>
      <c r="E108" s="58" t="str">
        <f t="shared" ca="1" si="121"/>
        <v/>
      </c>
      <c r="F108" s="58" t="str">
        <f t="shared" ca="1" si="121"/>
        <v/>
      </c>
      <c r="G108" s="58" t="str">
        <f t="shared" ca="1" si="121"/>
        <v/>
      </c>
      <c r="H108" s="58" t="str">
        <f t="shared" ca="1" si="121"/>
        <v/>
      </c>
      <c r="I108" s="58" t="str">
        <f t="shared" ca="1" si="121"/>
        <v/>
      </c>
      <c r="J108" s="58" t="str">
        <f t="shared" ca="1" si="121"/>
        <v/>
      </c>
      <c r="K108" s="58" t="str">
        <f t="shared" ca="1" si="121"/>
        <v/>
      </c>
      <c r="L108" s="58" t="str">
        <f t="shared" ca="1" si="121"/>
        <v/>
      </c>
      <c r="M108" s="58" t="str">
        <f t="shared" ca="1" si="122"/>
        <v/>
      </c>
      <c r="N108" s="58" t="str">
        <f t="shared" ca="1" si="122"/>
        <v/>
      </c>
      <c r="O108" s="58" t="str">
        <f t="shared" ca="1" si="122"/>
        <v/>
      </c>
      <c r="P108" s="58" t="str">
        <f t="shared" ca="1" si="122"/>
        <v/>
      </c>
      <c r="Q108" s="58" t="str">
        <f t="shared" ca="1" si="122"/>
        <v/>
      </c>
      <c r="R108" s="58" t="str">
        <f t="shared" ca="1" si="122"/>
        <v/>
      </c>
      <c r="S108" s="69">
        <f ca="1">SUM(C108:R108)</f>
        <v>0</v>
      </c>
      <c r="T108" s="49"/>
      <c r="V108" s="57" t="e">
        <f ca="1">IF(ISNA(VLOOKUP(V105,OFFSET(Pairings!$D$2,($B108-1)*gamesPerRound,0,gamesPerRound,3),3,FALSE)),VLOOKUP(V105,OFFSET(Pairings!$E$2,($B108-1)*gamesPerRound,0,gamesPerRound,3),3,FALSE),VLOOKUP(V105,OFFSET(Pairings!$D$2,($B108-1)*gamesPerRound,0,gamesPerRound,3),3,FALSE))</f>
        <v>#N/A</v>
      </c>
      <c r="W108" s="58" t="e">
        <f ca="1">IF(ISNA(VLOOKUP(W105,OFFSET(Pairings!$D$2,($B108-1)*gamesPerRound,0,gamesPerRound,3),3,FALSE)),VLOOKUP(W105,OFFSET(Pairings!$E$2,($B108-1)*gamesPerRound,0,gamesPerRound,3),3,FALSE),VLOOKUP(W105,OFFSET(Pairings!$D$2,($B108-1)*gamesPerRound,0,gamesPerRound,3),3,FALSE))</f>
        <v>#N/A</v>
      </c>
      <c r="X108" s="58" t="e">
        <f ca="1">IF(ISNA(VLOOKUP(X105,OFFSET(Pairings!$D$2,($B108-1)*gamesPerRound,0,gamesPerRound,3),3,FALSE)),VLOOKUP(X105,OFFSET(Pairings!$E$2,($B108-1)*gamesPerRound,0,gamesPerRound,3),3,FALSE),VLOOKUP(X105,OFFSET(Pairings!$D$2,($B108-1)*gamesPerRound,0,gamesPerRound,3),3,FALSE))</f>
        <v>#N/A</v>
      </c>
      <c r="Y108" s="58" t="e">
        <f ca="1">IF(ISNA(VLOOKUP(Y105,OFFSET(Pairings!$D$2,($B108-1)*gamesPerRound,0,gamesPerRound,3),3,FALSE)),VLOOKUP(Y105,OFFSET(Pairings!$E$2,($B108-1)*gamesPerRound,0,gamesPerRound,3),3,FALSE),VLOOKUP(Y105,OFFSET(Pairings!$D$2,($B108-1)*gamesPerRound,0,gamesPerRound,3),3,FALSE))</f>
        <v>#N/A</v>
      </c>
      <c r="Z108" s="58" t="e">
        <f ca="1">IF(ISNA(VLOOKUP(Z105,OFFSET(Pairings!$D$2,($B108-1)*gamesPerRound,0,gamesPerRound,3),3,FALSE)),VLOOKUP(Z105,OFFSET(Pairings!$E$2,($B108-1)*gamesPerRound,0,gamesPerRound,3),3,FALSE),VLOOKUP(Z105,OFFSET(Pairings!$D$2,($B108-1)*gamesPerRound,0,gamesPerRound,3),3,FALSE))</f>
        <v>#N/A</v>
      </c>
      <c r="AA108" s="58" t="e">
        <f ca="1">IF(ISNA(VLOOKUP(AA105,OFFSET(Pairings!$D$2,($B108-1)*gamesPerRound,0,gamesPerRound,3),3,FALSE)),VLOOKUP(AA105,OFFSET(Pairings!$E$2,($B108-1)*gamesPerRound,0,gamesPerRound,3),3,FALSE),VLOOKUP(AA105,OFFSET(Pairings!$D$2,($B108-1)*gamesPerRound,0,gamesPerRound,3),3,FALSE))</f>
        <v>#N/A</v>
      </c>
      <c r="AB108" s="58" t="e">
        <f ca="1">IF(ISNA(VLOOKUP(AB105,OFFSET(Pairings!$D$2,($B108-1)*gamesPerRound,0,gamesPerRound,3),3,FALSE)),VLOOKUP(AB105,OFFSET(Pairings!$E$2,($B108-1)*gamesPerRound,0,gamesPerRound,3),3,FALSE),VLOOKUP(AB105,OFFSET(Pairings!$D$2,($B108-1)*gamesPerRound,0,gamesPerRound,3),3,FALSE))</f>
        <v>#N/A</v>
      </c>
      <c r="AC108" s="58" t="e">
        <f ca="1">IF(ISNA(VLOOKUP(AC105,OFFSET(Pairings!$D$2,($B108-1)*gamesPerRound,0,gamesPerRound,3),3,FALSE)),VLOOKUP(AC105,OFFSET(Pairings!$E$2,($B108-1)*gamesPerRound,0,gamesPerRound,3),3,FALSE),VLOOKUP(AC105,OFFSET(Pairings!$D$2,($B108-1)*gamesPerRound,0,gamesPerRound,3),3,FALSE))</f>
        <v>#N/A</v>
      </c>
      <c r="AD108" s="58" t="e">
        <f ca="1">IF(ISNA(VLOOKUP(AD105,OFFSET(Pairings!$D$2,($B108-1)*gamesPerRound,0,gamesPerRound,3),3,FALSE)),VLOOKUP(AD105,OFFSET(Pairings!$E$2,($B108-1)*gamesPerRound,0,gamesPerRound,3),3,FALSE),VLOOKUP(AD105,OFFSET(Pairings!$D$2,($B108-1)*gamesPerRound,0,gamesPerRound,3),3,FALSE))</f>
        <v>#N/A</v>
      </c>
      <c r="AE108" s="58" t="e">
        <f ca="1">IF(ISNA(VLOOKUP(AE105,OFFSET(Pairings!$D$2,($B108-1)*gamesPerRound,0,gamesPerRound,3),3,FALSE)),VLOOKUP(AE105,OFFSET(Pairings!$E$2,($B108-1)*gamesPerRound,0,gamesPerRound,3),3,FALSE),VLOOKUP(AE105,OFFSET(Pairings!$D$2,($B108-1)*gamesPerRound,0,gamesPerRound,3),3,FALSE))</f>
        <v>#N/A</v>
      </c>
      <c r="AF108" s="58" t="e">
        <f ca="1">IF(ISNA(VLOOKUP(AF105,OFFSET(Pairings!$D$2,($B108-1)*gamesPerRound,0,gamesPerRound,3),3,FALSE)),VLOOKUP(AF105,OFFSET(Pairings!$E$2,($B108-1)*gamesPerRound,0,gamesPerRound,3),3,FALSE),VLOOKUP(AF105,OFFSET(Pairings!$D$2,($B108-1)*gamesPerRound,0,gamesPerRound,3),3,FALSE))</f>
        <v>#N/A</v>
      </c>
      <c r="AG108" s="59" t="e">
        <f ca="1">IF(ISNA(VLOOKUP(AG105,OFFSET(Pairings!$D$2,($B108-1)*gamesPerRound,0,gamesPerRound,3),3,FALSE)),VLOOKUP(AG105,OFFSET(Pairings!$E$2,($B108-1)*gamesPerRound,0,gamesPerRound,3),3,FALSE),VLOOKUP(AG105,OFFSET(Pairings!$D$2,($B108-1)*gamesPerRound,0,gamesPerRound,3),3,FALSE))</f>
        <v>#N/A</v>
      </c>
      <c r="AH108" s="59" t="e">
        <f ca="1">IF(ISNA(VLOOKUP(AH105,OFFSET(Pairings!$D$2,($B108-1)*gamesPerRound,0,gamesPerRound,3),3,FALSE)),VLOOKUP(AH105,OFFSET(Pairings!$E$2,($B108-1)*gamesPerRound,0,gamesPerRound,3),3,FALSE),VLOOKUP(AH105,OFFSET(Pairings!$D$2,($B108-1)*gamesPerRound,0,gamesPerRound,3),3,FALSE))</f>
        <v>#N/A</v>
      </c>
      <c r="AI108" s="59" t="e">
        <f ca="1">IF(ISNA(VLOOKUP(AI105,OFFSET(Pairings!$D$2,($B108-1)*gamesPerRound,0,gamesPerRound,3),3,FALSE)),VLOOKUP(AI105,OFFSET(Pairings!$E$2,($B108-1)*gamesPerRound,0,gamesPerRound,3),3,FALSE),VLOOKUP(AI105,OFFSET(Pairings!$D$2,($B108-1)*gamesPerRound,0,gamesPerRound,3),3,FALSE))</f>
        <v>#N/A</v>
      </c>
      <c r="AJ108" s="59" t="e">
        <f ca="1">IF(ISNA(VLOOKUP(AJ105,OFFSET(Pairings!$D$2,($B108-1)*gamesPerRound,0,gamesPerRound,3),3,FALSE)),VLOOKUP(AJ105,OFFSET(Pairings!$E$2,($B108-1)*gamesPerRound,0,gamesPerRound,3),3,FALSE),VLOOKUP(AJ105,OFFSET(Pairings!$D$2,($B108-1)*gamesPerRound,0,gamesPerRound,3),3,FALSE))</f>
        <v>#N/A</v>
      </c>
      <c r="AK108" s="59" t="e">
        <f ca="1">IF(ISNA(VLOOKUP(AK105,OFFSET(Pairings!$D$2,($B108-1)*gamesPerRound,0,gamesPerRound,3),3,FALSE)),VLOOKUP(AK105,OFFSET(Pairings!$E$2,($B108-1)*gamesPerRound,0,gamesPerRound,3),3,FALSE),VLOOKUP(AK105,OFFSET(Pairings!$D$2,($B108-1)*gamesPerRound,0,gamesPerRound,3),3,FALSE))</f>
        <v>#N/A</v>
      </c>
      <c r="AL108" s="59" t="e">
        <f ca="1">IF(ISNA(VLOOKUP(AL105,OFFSET(Pairings!$D$2,($B108-1)*gamesPerRound,0,gamesPerRound,3),3,FALSE)),VLOOKUP(AL105,OFFSET(Pairings!$E$2,($B108-1)*gamesPerRound,0,gamesPerRound,3),3,FALSE),VLOOKUP(AL105,OFFSET(Pairings!$D$2,($B108-1)*gamesPerRound,0,gamesPerRound,3),3,FALSE))</f>
        <v>#N/A</v>
      </c>
      <c r="AM108" s="59" t="e">
        <f ca="1">IF(ISNA(VLOOKUP(AM105,OFFSET(Pairings!$D$2,($B108-1)*gamesPerRound,0,gamesPerRound,3),3,FALSE)),VLOOKUP(AM105,OFFSET(Pairings!$E$2,($B108-1)*gamesPerRound,0,gamesPerRound,3),3,FALSE),VLOOKUP(AM105,OFFSET(Pairings!$D$2,($B108-1)*gamesPerRound,0,gamesPerRound,3),3,FALSE))</f>
        <v>#N/A</v>
      </c>
      <c r="AN108" s="59" t="e">
        <f ca="1">IF(ISNA(VLOOKUP(AN105,OFFSET(Pairings!$D$2,($B108-1)*gamesPerRound,0,gamesPerRound,3),3,FALSE)),VLOOKUP(AN105,OFFSET(Pairings!$E$2,($B108-1)*gamesPerRound,0,gamesPerRound,3),3,FALSE),VLOOKUP(AN105,OFFSET(Pairings!$D$2,($B108-1)*gamesPerRound,0,gamesPerRound,3),3,FALSE))</f>
        <v>#N/A</v>
      </c>
      <c r="AO108" s="59" t="e">
        <f ca="1">IF(ISNA(VLOOKUP(AO105,OFFSET(Pairings!$D$2,($B108-1)*gamesPerRound,0,gamesPerRound,3),3,FALSE)),VLOOKUP(AO105,OFFSET(Pairings!$E$2,($B108-1)*gamesPerRound,0,gamesPerRound,3),3,FALSE),VLOOKUP(AO105,OFFSET(Pairings!$D$2,($B108-1)*gamesPerRound,0,gamesPerRound,3),3,FALSE))</f>
        <v>#N/A</v>
      </c>
      <c r="AP108" s="49" t="e">
        <f ca="1">SUM(V108:AO108)</f>
        <v>#N/A</v>
      </c>
    </row>
    <row r="109" spans="1:42" ht="15.75" thickBot="1" x14ac:dyDescent="0.25">
      <c r="B109" s="18" t="s">
        <v>110</v>
      </c>
      <c r="C109" s="61">
        <f t="shared" ref="C109:S109" ca="1" si="123">SUM(C106:C108)</f>
        <v>0</v>
      </c>
      <c r="D109" s="51">
        <f t="shared" ca="1" si="123"/>
        <v>0</v>
      </c>
      <c r="E109" s="51">
        <f t="shared" ca="1" si="123"/>
        <v>0</v>
      </c>
      <c r="F109" s="51">
        <f t="shared" ca="1" si="123"/>
        <v>0</v>
      </c>
      <c r="G109" s="51">
        <f t="shared" ca="1" si="123"/>
        <v>0</v>
      </c>
      <c r="H109" s="51">
        <f t="shared" ca="1" si="123"/>
        <v>0</v>
      </c>
      <c r="I109" s="51">
        <f t="shared" ca="1" si="123"/>
        <v>0</v>
      </c>
      <c r="J109" s="51">
        <f t="shared" ca="1" si="123"/>
        <v>0</v>
      </c>
      <c r="K109" s="51">
        <f t="shared" ca="1" si="123"/>
        <v>0</v>
      </c>
      <c r="L109" s="51">
        <f t="shared" ca="1" si="123"/>
        <v>0</v>
      </c>
      <c r="M109" s="51">
        <f t="shared" ca="1" si="123"/>
        <v>0</v>
      </c>
      <c r="N109" s="51">
        <f t="shared" ca="1" si="123"/>
        <v>0</v>
      </c>
      <c r="O109" s="51">
        <f t="shared" ca="1" si="123"/>
        <v>0</v>
      </c>
      <c r="P109" s="51">
        <f t="shared" ca="1" si="123"/>
        <v>0</v>
      </c>
      <c r="Q109" s="51">
        <f t="shared" ca="1" si="123"/>
        <v>0</v>
      </c>
      <c r="R109" s="51">
        <f t="shared" ca="1" si="123"/>
        <v>0</v>
      </c>
      <c r="S109" s="70">
        <f t="shared" ca="1" si="123"/>
        <v>0</v>
      </c>
      <c r="T109" s="65" t="e">
        <f ca="1">VLOOKUP(A105,OFFSET(Teams!$B$1,1,0,teams,4),4,FALSE)</f>
        <v>#N/A</v>
      </c>
      <c r="V109" s="61" t="e">
        <f t="shared" ref="V109:AP109" ca="1" si="124">SUM(V106:V108)</f>
        <v>#N/A</v>
      </c>
      <c r="W109" s="51" t="e">
        <f t="shared" ca="1" si="124"/>
        <v>#N/A</v>
      </c>
      <c r="X109" s="51" t="e">
        <f t="shared" ca="1" si="124"/>
        <v>#N/A</v>
      </c>
      <c r="Y109" s="51" t="e">
        <f t="shared" ca="1" si="124"/>
        <v>#N/A</v>
      </c>
      <c r="Z109" s="51" t="e">
        <f t="shared" ca="1" si="124"/>
        <v>#N/A</v>
      </c>
      <c r="AA109" s="51" t="e">
        <f t="shared" ca="1" si="124"/>
        <v>#N/A</v>
      </c>
      <c r="AB109" s="51" t="e">
        <f t="shared" ca="1" si="124"/>
        <v>#N/A</v>
      </c>
      <c r="AC109" s="51" t="e">
        <f t="shared" ca="1" si="124"/>
        <v>#N/A</v>
      </c>
      <c r="AD109" s="51" t="e">
        <f t="shared" ca="1" si="124"/>
        <v>#N/A</v>
      </c>
      <c r="AE109" s="51" t="e">
        <f t="shared" ca="1" si="124"/>
        <v>#N/A</v>
      </c>
      <c r="AF109" s="51" t="e">
        <f t="shared" ca="1" si="124"/>
        <v>#N/A</v>
      </c>
      <c r="AG109" s="51" t="e">
        <f t="shared" ca="1" si="124"/>
        <v>#N/A</v>
      </c>
      <c r="AH109" s="51" t="e">
        <f t="shared" ca="1" si="124"/>
        <v>#N/A</v>
      </c>
      <c r="AI109" s="51" t="e">
        <f t="shared" ca="1" si="124"/>
        <v>#N/A</v>
      </c>
      <c r="AJ109" s="51" t="e">
        <f t="shared" ca="1" si="124"/>
        <v>#N/A</v>
      </c>
      <c r="AK109" s="51" t="e">
        <f t="shared" ca="1" si="124"/>
        <v>#N/A</v>
      </c>
      <c r="AL109" s="51" t="e">
        <f t="shared" ca="1" si="124"/>
        <v>#N/A</v>
      </c>
      <c r="AM109" s="51" t="e">
        <f t="shared" ca="1" si="124"/>
        <v>#N/A</v>
      </c>
      <c r="AN109" s="51" t="e">
        <f t="shared" ca="1" si="124"/>
        <v>#N/A</v>
      </c>
      <c r="AO109" s="51" t="e">
        <f t="shared" ca="1" si="124"/>
        <v>#N/A</v>
      </c>
      <c r="AP109" s="37" t="e">
        <f t="shared" ca="1" si="124"/>
        <v>#N/A</v>
      </c>
    </row>
    <row r="110" spans="1:42" ht="15.75" thickBot="1" x14ac:dyDescent="0.25"/>
    <row r="111" spans="1:42" x14ac:dyDescent="0.2">
      <c r="A111" s="12" t="s">
        <v>309</v>
      </c>
      <c r="B111" s="38">
        <f>VLOOKUP(A111,TeamLookup,2,FALSE)</f>
        <v>0</v>
      </c>
      <c r="C111" s="60" t="str">
        <f>$A111&amp;"."&amp;TEXT(C$1,"00")</f>
        <v>S.01</v>
      </c>
      <c r="D111" s="50" t="str">
        <f t="shared" ref="D111:R111" si="125">$A111&amp;"."&amp;TEXT(D$1,"00")</f>
        <v>S.02</v>
      </c>
      <c r="E111" s="50" t="str">
        <f t="shared" si="125"/>
        <v>S.03</v>
      </c>
      <c r="F111" s="50" t="str">
        <f t="shared" si="125"/>
        <v>S.04</v>
      </c>
      <c r="G111" s="50" t="str">
        <f t="shared" si="125"/>
        <v>S.05</v>
      </c>
      <c r="H111" s="50" t="str">
        <f t="shared" si="125"/>
        <v>S.06</v>
      </c>
      <c r="I111" s="50" t="str">
        <f t="shared" si="125"/>
        <v>S.07</v>
      </c>
      <c r="J111" s="50" t="str">
        <f t="shared" si="125"/>
        <v>S.08</v>
      </c>
      <c r="K111" s="50" t="str">
        <f t="shared" si="125"/>
        <v>S.09</v>
      </c>
      <c r="L111" s="50" t="str">
        <f t="shared" si="125"/>
        <v>S.10</v>
      </c>
      <c r="M111" s="50" t="str">
        <f t="shared" si="125"/>
        <v>S.11</v>
      </c>
      <c r="N111" s="50" t="str">
        <f t="shared" si="125"/>
        <v>S.12</v>
      </c>
      <c r="O111" s="50" t="str">
        <f t="shared" si="125"/>
        <v>S.13</v>
      </c>
      <c r="P111" s="50" t="str">
        <f t="shared" si="125"/>
        <v>S.14</v>
      </c>
      <c r="Q111" s="50" t="str">
        <f t="shared" si="125"/>
        <v>S.15</v>
      </c>
      <c r="R111" s="50" t="str">
        <f t="shared" si="125"/>
        <v>S.16</v>
      </c>
      <c r="S111" s="67" t="s">
        <v>110</v>
      </c>
      <c r="T111" s="66" t="s">
        <v>137</v>
      </c>
      <c r="U111" s="12"/>
      <c r="V111" s="60" t="str">
        <f>$A111&amp;"."&amp;TEXT(V$1,"00")</f>
        <v>S.01</v>
      </c>
      <c r="W111" s="50" t="str">
        <f t="shared" ref="W111:AO111" si="126">$A111&amp;"."&amp;TEXT(W$1,"00")</f>
        <v>S.02</v>
      </c>
      <c r="X111" s="50" t="str">
        <f t="shared" si="126"/>
        <v>S.03</v>
      </c>
      <c r="Y111" s="50" t="str">
        <f t="shared" si="126"/>
        <v>S.04</v>
      </c>
      <c r="Z111" s="50" t="str">
        <f t="shared" si="126"/>
        <v>S.05</v>
      </c>
      <c r="AA111" s="50" t="str">
        <f t="shared" si="126"/>
        <v>S.06</v>
      </c>
      <c r="AB111" s="50" t="str">
        <f t="shared" si="126"/>
        <v>S.07</v>
      </c>
      <c r="AC111" s="50" t="str">
        <f t="shared" si="126"/>
        <v>S.08</v>
      </c>
      <c r="AD111" s="50" t="str">
        <f t="shared" si="126"/>
        <v>S.09</v>
      </c>
      <c r="AE111" s="50" t="str">
        <f t="shared" si="126"/>
        <v>S.10</v>
      </c>
      <c r="AF111" s="50" t="str">
        <f t="shared" si="126"/>
        <v>S.11</v>
      </c>
      <c r="AG111" s="50" t="str">
        <f t="shared" si="126"/>
        <v>S.12</v>
      </c>
      <c r="AH111" s="50" t="str">
        <f t="shared" si="126"/>
        <v>S.13</v>
      </c>
      <c r="AI111" s="50" t="str">
        <f t="shared" si="126"/>
        <v>S.14</v>
      </c>
      <c r="AJ111" s="50" t="str">
        <f t="shared" si="126"/>
        <v>S.15</v>
      </c>
      <c r="AK111" s="50" t="str">
        <f t="shared" si="126"/>
        <v>S.16</v>
      </c>
      <c r="AL111" s="50" t="str">
        <f t="shared" si="126"/>
        <v>S.17</v>
      </c>
      <c r="AM111" s="50" t="str">
        <f t="shared" si="126"/>
        <v>S.18</v>
      </c>
      <c r="AN111" s="50" t="str">
        <f t="shared" si="126"/>
        <v>S.19</v>
      </c>
      <c r="AO111" s="50" t="str">
        <f t="shared" si="126"/>
        <v>S.20</v>
      </c>
      <c r="AP111" s="36" t="s">
        <v>110</v>
      </c>
    </row>
    <row r="112" spans="1:42" x14ac:dyDescent="0.2">
      <c r="B112" s="48">
        <v>1</v>
      </c>
      <c r="C112" s="52" t="str">
        <f t="shared" ref="C112:L114" ca="1" si="127">IF(ISNA(V112),"",V112)</f>
        <v/>
      </c>
      <c r="D112" s="53" t="str">
        <f t="shared" ca="1" si="127"/>
        <v/>
      </c>
      <c r="E112" s="53" t="str">
        <f t="shared" ca="1" si="127"/>
        <v/>
      </c>
      <c r="F112" s="53" t="str">
        <f t="shared" ca="1" si="127"/>
        <v/>
      </c>
      <c r="G112" s="53" t="str">
        <f t="shared" ca="1" si="127"/>
        <v/>
      </c>
      <c r="H112" s="53" t="str">
        <f t="shared" ca="1" si="127"/>
        <v/>
      </c>
      <c r="I112" s="53" t="str">
        <f t="shared" ca="1" si="127"/>
        <v/>
      </c>
      <c r="J112" s="53" t="str">
        <f t="shared" ca="1" si="127"/>
        <v/>
      </c>
      <c r="K112" s="53" t="str">
        <f t="shared" ca="1" si="127"/>
        <v/>
      </c>
      <c r="L112" s="53" t="str">
        <f t="shared" ca="1" si="127"/>
        <v/>
      </c>
      <c r="M112" s="53" t="str">
        <f t="shared" ref="M112:R114" ca="1" si="128">IF(ISNA(AF112),"",AF112)</f>
        <v/>
      </c>
      <c r="N112" s="53" t="str">
        <f t="shared" ca="1" si="128"/>
        <v/>
      </c>
      <c r="O112" s="53" t="str">
        <f t="shared" ca="1" si="128"/>
        <v/>
      </c>
      <c r="P112" s="53" t="str">
        <f t="shared" ca="1" si="128"/>
        <v/>
      </c>
      <c r="Q112" s="53" t="str">
        <f t="shared" ca="1" si="128"/>
        <v/>
      </c>
      <c r="R112" s="53" t="str">
        <f t="shared" ca="1" si="128"/>
        <v/>
      </c>
      <c r="S112" s="68">
        <f ca="1">SUM(C112:R112)</f>
        <v>0</v>
      </c>
      <c r="T112" s="49"/>
      <c r="V112" s="53" t="e">
        <f ca="1">IF(ISNA(VLOOKUP(V111,OFFSET(Pairings!$D$2,($B112-1)*gamesPerRound,0,gamesPerRound,3),3,FALSE)),VLOOKUP(V111,OFFSET(Pairings!$E$2,($B112-1)*gamesPerRound,0,gamesPerRound,3),3,FALSE),VLOOKUP(V111,OFFSET(Pairings!$D$2,($B112-1)*gamesPerRound,0,gamesPerRound,3),3,FALSE))</f>
        <v>#N/A</v>
      </c>
      <c r="W112" s="53" t="e">
        <f ca="1">IF(ISNA(VLOOKUP(W111,OFFSET(Pairings!$D$2,($B112-1)*gamesPerRound,0,gamesPerRound,3),3,FALSE)),VLOOKUP(W111,OFFSET(Pairings!$E$2,($B112-1)*gamesPerRound,0,gamesPerRound,3),3,FALSE),VLOOKUP(W111,OFFSET(Pairings!$D$2,($B112-1)*gamesPerRound,0,gamesPerRound,3),3,FALSE))</f>
        <v>#N/A</v>
      </c>
      <c r="X112" s="53" t="e">
        <f ca="1">IF(ISNA(VLOOKUP(X111,OFFSET(Pairings!$D$2,($B112-1)*gamesPerRound,0,gamesPerRound,3),3,FALSE)),VLOOKUP(X111,OFFSET(Pairings!$E$2,($B112-1)*gamesPerRound,0,gamesPerRound,3),3,FALSE),VLOOKUP(X111,OFFSET(Pairings!$D$2,($B112-1)*gamesPerRound,0,gamesPerRound,3),3,FALSE))</f>
        <v>#N/A</v>
      </c>
      <c r="Y112" s="53" t="e">
        <f ca="1">IF(ISNA(VLOOKUP(Y111,OFFSET(Pairings!$D$2,($B112-1)*gamesPerRound,0,gamesPerRound,3),3,FALSE)),VLOOKUP(Y111,OFFSET(Pairings!$E$2,($B112-1)*gamesPerRound,0,gamesPerRound,3),3,FALSE),VLOOKUP(Y111,OFFSET(Pairings!$D$2,($B112-1)*gamesPerRound,0,gamesPerRound,3),3,FALSE))</f>
        <v>#N/A</v>
      </c>
      <c r="Z112" s="53" t="e">
        <f ca="1">IF(ISNA(VLOOKUP(Z111,OFFSET(Pairings!$D$2,($B112-1)*gamesPerRound,0,gamesPerRound,3),3,FALSE)),VLOOKUP(Z111,OFFSET(Pairings!$E$2,($B112-1)*gamesPerRound,0,gamesPerRound,3),3,FALSE),VLOOKUP(Z111,OFFSET(Pairings!$D$2,($B112-1)*gamesPerRound,0,gamesPerRound,3),3,FALSE))</f>
        <v>#N/A</v>
      </c>
      <c r="AA112" s="53" t="e">
        <f ca="1">IF(ISNA(VLOOKUP(AA111,OFFSET(Pairings!$D$2,($B112-1)*gamesPerRound,0,gamesPerRound,3),3,FALSE)),VLOOKUP(AA111,OFFSET(Pairings!$E$2,($B112-1)*gamesPerRound,0,gamesPerRound,3),3,FALSE),VLOOKUP(AA111,OFFSET(Pairings!$D$2,($B112-1)*gamesPerRound,0,gamesPerRound,3),3,FALSE))</f>
        <v>#N/A</v>
      </c>
      <c r="AB112" s="53" t="e">
        <f ca="1">IF(ISNA(VLOOKUP(AB111,OFFSET(Pairings!$D$2,($B112-1)*gamesPerRound,0,gamesPerRound,3),3,FALSE)),VLOOKUP(AB111,OFFSET(Pairings!$E$2,($B112-1)*gamesPerRound,0,gamesPerRound,3),3,FALSE),VLOOKUP(AB111,OFFSET(Pairings!$D$2,($B112-1)*gamesPerRound,0,gamesPerRound,3),3,FALSE))</f>
        <v>#N/A</v>
      </c>
      <c r="AC112" s="53" t="e">
        <f ca="1">IF(ISNA(VLOOKUP(AC111,OFFSET(Pairings!$D$2,($B112-1)*gamesPerRound,0,gamesPerRound,3),3,FALSE)),VLOOKUP(AC111,OFFSET(Pairings!$E$2,($B112-1)*gamesPerRound,0,gamesPerRound,3),3,FALSE),VLOOKUP(AC111,OFFSET(Pairings!$D$2,($B112-1)*gamesPerRound,0,gamesPerRound,3),3,FALSE))</f>
        <v>#N/A</v>
      </c>
      <c r="AD112" s="53" t="e">
        <f ca="1">IF(ISNA(VLOOKUP(AD111,OFFSET(Pairings!$D$2,($B112-1)*gamesPerRound,0,gamesPerRound,3),3,FALSE)),VLOOKUP(AD111,OFFSET(Pairings!$E$2,($B112-1)*gamesPerRound,0,gamesPerRound,3),3,FALSE),VLOOKUP(AD111,OFFSET(Pairings!$D$2,($B112-1)*gamesPerRound,0,gamesPerRound,3),3,FALSE))</f>
        <v>#N/A</v>
      </c>
      <c r="AE112" s="53" t="e">
        <f ca="1">IF(ISNA(VLOOKUP(AE111,OFFSET(Pairings!$D$2,($B112-1)*gamesPerRound,0,gamesPerRound,3),3,FALSE)),VLOOKUP(AE111,OFFSET(Pairings!$E$2,($B112-1)*gamesPerRound,0,gamesPerRound,3),3,FALSE),VLOOKUP(AE111,OFFSET(Pairings!$D$2,($B112-1)*gamesPerRound,0,gamesPerRound,3),3,FALSE))</f>
        <v>#N/A</v>
      </c>
      <c r="AF112" s="53" t="e">
        <f ca="1">IF(ISNA(VLOOKUP(AF111,OFFSET(Pairings!$D$2,($B112-1)*gamesPerRound,0,gamesPerRound,3),3,FALSE)),VLOOKUP(AF111,OFFSET(Pairings!$E$2,($B112-1)*gamesPerRound,0,gamesPerRound,3),3,FALSE),VLOOKUP(AF111,OFFSET(Pairings!$D$2,($B112-1)*gamesPerRound,0,gamesPerRound,3),3,FALSE))</f>
        <v>#N/A</v>
      </c>
      <c r="AG112" s="54" t="e">
        <f ca="1">IF(ISNA(VLOOKUP(AG111,OFFSET(Pairings!$D$2,($B112-1)*gamesPerRound,0,gamesPerRound,3),3,FALSE)),VLOOKUP(AG111,OFFSET(Pairings!$E$2,($B112-1)*gamesPerRound,0,gamesPerRound,3),3,FALSE),VLOOKUP(AG111,OFFSET(Pairings!$D$2,($B112-1)*gamesPerRound,0,gamesPerRound,3),3,FALSE))</f>
        <v>#N/A</v>
      </c>
      <c r="AH112" s="54" t="e">
        <f ca="1">IF(ISNA(VLOOKUP(AH111,OFFSET(Pairings!$D$2,($B112-1)*gamesPerRound,0,gamesPerRound,3),3,FALSE)),VLOOKUP(AH111,OFFSET(Pairings!$E$2,($B112-1)*gamesPerRound,0,gamesPerRound,3),3,FALSE),VLOOKUP(AH111,OFFSET(Pairings!$D$2,($B112-1)*gamesPerRound,0,gamesPerRound,3),3,FALSE))</f>
        <v>#N/A</v>
      </c>
      <c r="AI112" s="54" t="e">
        <f ca="1">IF(ISNA(VLOOKUP(AI111,OFFSET(Pairings!$D$2,($B112-1)*gamesPerRound,0,gamesPerRound,3),3,FALSE)),VLOOKUP(AI111,OFFSET(Pairings!$E$2,($B112-1)*gamesPerRound,0,gamesPerRound,3),3,FALSE),VLOOKUP(AI111,OFFSET(Pairings!$D$2,($B112-1)*gamesPerRound,0,gamesPerRound,3),3,FALSE))</f>
        <v>#N/A</v>
      </c>
      <c r="AJ112" s="54" t="e">
        <f ca="1">IF(ISNA(VLOOKUP(AJ111,OFFSET(Pairings!$D$2,($B112-1)*gamesPerRound,0,gamesPerRound,3),3,FALSE)),VLOOKUP(AJ111,OFFSET(Pairings!$E$2,($B112-1)*gamesPerRound,0,gamesPerRound,3),3,FALSE),VLOOKUP(AJ111,OFFSET(Pairings!$D$2,($B112-1)*gamesPerRound,0,gamesPerRound,3),3,FALSE))</f>
        <v>#N/A</v>
      </c>
      <c r="AK112" s="54" t="e">
        <f ca="1">IF(ISNA(VLOOKUP(AK111,OFFSET(Pairings!$D$2,($B112-1)*gamesPerRound,0,gamesPerRound,3),3,FALSE)),VLOOKUP(AK111,OFFSET(Pairings!$E$2,($B112-1)*gamesPerRound,0,gamesPerRound,3),3,FALSE),VLOOKUP(AK111,OFFSET(Pairings!$D$2,($B112-1)*gamesPerRound,0,gamesPerRound,3),3,FALSE))</f>
        <v>#N/A</v>
      </c>
      <c r="AL112" s="54" t="e">
        <f ca="1">IF(ISNA(VLOOKUP(AL111,OFFSET(Pairings!$D$2,($B112-1)*gamesPerRound,0,gamesPerRound,3),3,FALSE)),VLOOKUP(AL111,OFFSET(Pairings!$E$2,($B112-1)*gamesPerRound,0,gamesPerRound,3),3,FALSE),VLOOKUP(AL111,OFFSET(Pairings!$D$2,($B112-1)*gamesPerRound,0,gamesPerRound,3),3,FALSE))</f>
        <v>#N/A</v>
      </c>
      <c r="AM112" s="54" t="e">
        <f ca="1">IF(ISNA(VLOOKUP(AM111,OFFSET(Pairings!$D$2,($B112-1)*gamesPerRound,0,gamesPerRound,3),3,FALSE)),VLOOKUP(AM111,OFFSET(Pairings!$E$2,($B112-1)*gamesPerRound,0,gamesPerRound,3),3,FALSE),VLOOKUP(AM111,OFFSET(Pairings!$D$2,($B112-1)*gamesPerRound,0,gamesPerRound,3),3,FALSE))</f>
        <v>#N/A</v>
      </c>
      <c r="AN112" s="54" t="e">
        <f ca="1">IF(ISNA(VLOOKUP(AN111,OFFSET(Pairings!$D$2,($B112-1)*gamesPerRound,0,gamesPerRound,3),3,FALSE)),VLOOKUP(AN111,OFFSET(Pairings!$E$2,($B112-1)*gamesPerRound,0,gamesPerRound,3),3,FALSE),VLOOKUP(AN111,OFFSET(Pairings!$D$2,($B112-1)*gamesPerRound,0,gamesPerRound,3),3,FALSE))</f>
        <v>#N/A</v>
      </c>
      <c r="AO112" s="54" t="e">
        <f ca="1">IF(ISNA(VLOOKUP(AO111,OFFSET(Pairings!$D$2,($B112-1)*gamesPerRound,0,gamesPerRound,3),3,FALSE)),VLOOKUP(AO111,OFFSET(Pairings!$E$2,($B112-1)*gamesPerRound,0,gamesPerRound,3),3,FALSE),VLOOKUP(AO111,OFFSET(Pairings!$D$2,($B112-1)*gamesPerRound,0,gamesPerRound,3),3,FALSE))</f>
        <v>#N/A</v>
      </c>
      <c r="AP112" s="49" t="e">
        <f ca="1">SUM(V112:AO112)</f>
        <v>#N/A</v>
      </c>
    </row>
    <row r="113" spans="1:42" x14ac:dyDescent="0.2">
      <c r="B113" s="48">
        <v>2</v>
      </c>
      <c r="C113" s="55" t="str">
        <f t="shared" ca="1" si="127"/>
        <v/>
      </c>
      <c r="D113" s="33" t="str">
        <f t="shared" ca="1" si="127"/>
        <v/>
      </c>
      <c r="E113" s="33" t="str">
        <f t="shared" ca="1" si="127"/>
        <v/>
      </c>
      <c r="F113" s="33" t="str">
        <f t="shared" ca="1" si="127"/>
        <v/>
      </c>
      <c r="G113" s="33" t="str">
        <f t="shared" ca="1" si="127"/>
        <v/>
      </c>
      <c r="H113" s="33" t="str">
        <f t="shared" ca="1" si="127"/>
        <v/>
      </c>
      <c r="I113" s="33" t="str">
        <f t="shared" ca="1" si="127"/>
        <v/>
      </c>
      <c r="J113" s="33" t="str">
        <f t="shared" ca="1" si="127"/>
        <v/>
      </c>
      <c r="K113" s="33" t="str">
        <f t="shared" ca="1" si="127"/>
        <v/>
      </c>
      <c r="L113" s="33" t="str">
        <f t="shared" ca="1" si="127"/>
        <v/>
      </c>
      <c r="M113" s="33" t="str">
        <f t="shared" ca="1" si="128"/>
        <v/>
      </c>
      <c r="N113" s="33" t="str">
        <f t="shared" ca="1" si="128"/>
        <v/>
      </c>
      <c r="O113" s="33" t="str">
        <f t="shared" ca="1" si="128"/>
        <v/>
      </c>
      <c r="P113" s="33" t="str">
        <f t="shared" ca="1" si="128"/>
        <v/>
      </c>
      <c r="Q113" s="33" t="str">
        <f t="shared" ca="1" si="128"/>
        <v/>
      </c>
      <c r="R113" s="33" t="str">
        <f t="shared" ca="1" si="128"/>
        <v/>
      </c>
      <c r="S113" s="69">
        <f ca="1">SUM(C113:R113)</f>
        <v>0</v>
      </c>
      <c r="T113" s="49"/>
      <c r="V113" s="55" t="e">
        <f ca="1">IF(ISNA(VLOOKUP(V111,OFFSET(Pairings!$D$2,($B113-1)*gamesPerRound,0,gamesPerRound,3),3,FALSE)),VLOOKUP(V111,OFFSET(Pairings!$E$2,($B113-1)*gamesPerRound,0,gamesPerRound,3),3,FALSE),VLOOKUP(V111,OFFSET(Pairings!$D$2,($B113-1)*gamesPerRound,0,gamesPerRound,3),3,FALSE))</f>
        <v>#N/A</v>
      </c>
      <c r="W113" s="33" t="e">
        <f ca="1">IF(ISNA(VLOOKUP(W111,OFFSET(Pairings!$D$2,($B113-1)*gamesPerRound,0,gamesPerRound,3),3,FALSE)),VLOOKUP(W111,OFFSET(Pairings!$E$2,($B113-1)*gamesPerRound,0,gamesPerRound,3),3,FALSE),VLOOKUP(W111,OFFSET(Pairings!$D$2,($B113-1)*gamesPerRound,0,gamesPerRound,3),3,FALSE))</f>
        <v>#N/A</v>
      </c>
      <c r="X113" s="33" t="e">
        <f ca="1">IF(ISNA(VLOOKUP(X111,OFFSET(Pairings!$D$2,($B113-1)*gamesPerRound,0,gamesPerRound,3),3,FALSE)),VLOOKUP(X111,OFFSET(Pairings!$E$2,($B113-1)*gamesPerRound,0,gamesPerRound,3),3,FALSE),VLOOKUP(X111,OFFSET(Pairings!$D$2,($B113-1)*gamesPerRound,0,gamesPerRound,3),3,FALSE))</f>
        <v>#N/A</v>
      </c>
      <c r="Y113" s="33" t="e">
        <f ca="1">IF(ISNA(VLOOKUP(Y111,OFFSET(Pairings!$D$2,($B113-1)*gamesPerRound,0,gamesPerRound,3),3,FALSE)),VLOOKUP(Y111,OFFSET(Pairings!$E$2,($B113-1)*gamesPerRound,0,gamesPerRound,3),3,FALSE),VLOOKUP(Y111,OFFSET(Pairings!$D$2,($B113-1)*gamesPerRound,0,gamesPerRound,3),3,FALSE))</f>
        <v>#N/A</v>
      </c>
      <c r="Z113" s="33" t="e">
        <f ca="1">IF(ISNA(VLOOKUP(Z111,OFFSET(Pairings!$D$2,($B113-1)*gamesPerRound,0,gamesPerRound,3),3,FALSE)),VLOOKUP(Z111,OFFSET(Pairings!$E$2,($B113-1)*gamesPerRound,0,gamesPerRound,3),3,FALSE),VLOOKUP(Z111,OFFSET(Pairings!$D$2,($B113-1)*gamesPerRound,0,gamesPerRound,3),3,FALSE))</f>
        <v>#N/A</v>
      </c>
      <c r="AA113" s="33" t="e">
        <f ca="1">IF(ISNA(VLOOKUP(AA111,OFFSET(Pairings!$D$2,($B113-1)*gamesPerRound,0,gamesPerRound,3),3,FALSE)),VLOOKUP(AA111,OFFSET(Pairings!$E$2,($B113-1)*gamesPerRound,0,gamesPerRound,3),3,FALSE),VLOOKUP(AA111,OFFSET(Pairings!$D$2,($B113-1)*gamesPerRound,0,gamesPerRound,3),3,FALSE))</f>
        <v>#N/A</v>
      </c>
      <c r="AB113" s="33" t="e">
        <f ca="1">IF(ISNA(VLOOKUP(AB111,OFFSET(Pairings!$D$2,($B113-1)*gamesPerRound,0,gamesPerRound,3),3,FALSE)),VLOOKUP(AB111,OFFSET(Pairings!$E$2,($B113-1)*gamesPerRound,0,gamesPerRound,3),3,FALSE),VLOOKUP(AB111,OFFSET(Pairings!$D$2,($B113-1)*gamesPerRound,0,gamesPerRound,3),3,FALSE))</f>
        <v>#N/A</v>
      </c>
      <c r="AC113" s="33" t="e">
        <f ca="1">IF(ISNA(VLOOKUP(AC111,OFFSET(Pairings!$D$2,($B113-1)*gamesPerRound,0,gamesPerRound,3),3,FALSE)),VLOOKUP(AC111,OFFSET(Pairings!$E$2,($B113-1)*gamesPerRound,0,gamesPerRound,3),3,FALSE),VLOOKUP(AC111,OFFSET(Pairings!$D$2,($B113-1)*gamesPerRound,0,gamesPerRound,3),3,FALSE))</f>
        <v>#N/A</v>
      </c>
      <c r="AD113" s="33" t="e">
        <f ca="1">IF(ISNA(VLOOKUP(AD111,OFFSET(Pairings!$D$2,($B113-1)*gamesPerRound,0,gamesPerRound,3),3,FALSE)),VLOOKUP(AD111,OFFSET(Pairings!$E$2,($B113-1)*gamesPerRound,0,gamesPerRound,3),3,FALSE),VLOOKUP(AD111,OFFSET(Pairings!$D$2,($B113-1)*gamesPerRound,0,gamesPerRound,3),3,FALSE))</f>
        <v>#N/A</v>
      </c>
      <c r="AE113" s="33" t="e">
        <f ca="1">IF(ISNA(VLOOKUP(AE111,OFFSET(Pairings!$D$2,($B113-1)*gamesPerRound,0,gamesPerRound,3),3,FALSE)),VLOOKUP(AE111,OFFSET(Pairings!$E$2,($B113-1)*gamesPerRound,0,gamesPerRound,3),3,FALSE),VLOOKUP(AE111,OFFSET(Pairings!$D$2,($B113-1)*gamesPerRound,0,gamesPerRound,3),3,FALSE))</f>
        <v>#N/A</v>
      </c>
      <c r="AF113" s="33" t="e">
        <f ca="1">IF(ISNA(VLOOKUP(AF111,OFFSET(Pairings!$D$2,($B113-1)*gamesPerRound,0,gamesPerRound,3),3,FALSE)),VLOOKUP(AF111,OFFSET(Pairings!$E$2,($B113-1)*gamesPerRound,0,gamesPerRound,3),3,FALSE),VLOOKUP(AF111,OFFSET(Pairings!$D$2,($B113-1)*gamesPerRound,0,gamesPerRound,3),3,FALSE))</f>
        <v>#N/A</v>
      </c>
      <c r="AG113" s="56" t="e">
        <f ca="1">IF(ISNA(VLOOKUP(AG111,OFFSET(Pairings!$D$2,($B113-1)*gamesPerRound,0,gamesPerRound,3),3,FALSE)),VLOOKUP(AG111,OFFSET(Pairings!$E$2,($B113-1)*gamesPerRound,0,gamesPerRound,3),3,FALSE),VLOOKUP(AG111,OFFSET(Pairings!$D$2,($B113-1)*gamesPerRound,0,gamesPerRound,3),3,FALSE))</f>
        <v>#N/A</v>
      </c>
      <c r="AH113" s="56" t="e">
        <f ca="1">IF(ISNA(VLOOKUP(AH111,OFFSET(Pairings!$D$2,($B113-1)*gamesPerRound,0,gamesPerRound,3),3,FALSE)),VLOOKUP(AH111,OFFSET(Pairings!$E$2,($B113-1)*gamesPerRound,0,gamesPerRound,3),3,FALSE),VLOOKUP(AH111,OFFSET(Pairings!$D$2,($B113-1)*gamesPerRound,0,gamesPerRound,3),3,FALSE))</f>
        <v>#N/A</v>
      </c>
      <c r="AI113" s="56" t="e">
        <f ca="1">IF(ISNA(VLOOKUP(AI111,OFFSET(Pairings!$D$2,($B113-1)*gamesPerRound,0,gamesPerRound,3),3,FALSE)),VLOOKUP(AI111,OFFSET(Pairings!$E$2,($B113-1)*gamesPerRound,0,gamesPerRound,3),3,FALSE),VLOOKUP(AI111,OFFSET(Pairings!$D$2,($B113-1)*gamesPerRound,0,gamesPerRound,3),3,FALSE))</f>
        <v>#N/A</v>
      </c>
      <c r="AJ113" s="56" t="e">
        <f ca="1">IF(ISNA(VLOOKUP(AJ111,OFFSET(Pairings!$D$2,($B113-1)*gamesPerRound,0,gamesPerRound,3),3,FALSE)),VLOOKUP(AJ111,OFFSET(Pairings!$E$2,($B113-1)*gamesPerRound,0,gamesPerRound,3),3,FALSE),VLOOKUP(AJ111,OFFSET(Pairings!$D$2,($B113-1)*gamesPerRound,0,gamesPerRound,3),3,FALSE))</f>
        <v>#N/A</v>
      </c>
      <c r="AK113" s="56" t="e">
        <f ca="1">IF(ISNA(VLOOKUP(AK111,OFFSET(Pairings!$D$2,($B113-1)*gamesPerRound,0,gamesPerRound,3),3,FALSE)),VLOOKUP(AK111,OFFSET(Pairings!$E$2,($B113-1)*gamesPerRound,0,gamesPerRound,3),3,FALSE),VLOOKUP(AK111,OFFSET(Pairings!$D$2,($B113-1)*gamesPerRound,0,gamesPerRound,3),3,FALSE))</f>
        <v>#N/A</v>
      </c>
      <c r="AL113" s="56" t="e">
        <f ca="1">IF(ISNA(VLOOKUP(AL111,OFFSET(Pairings!$D$2,($B113-1)*gamesPerRound,0,gamesPerRound,3),3,FALSE)),VLOOKUP(AL111,OFFSET(Pairings!$E$2,($B113-1)*gamesPerRound,0,gamesPerRound,3),3,FALSE),VLOOKUP(AL111,OFFSET(Pairings!$D$2,($B113-1)*gamesPerRound,0,gamesPerRound,3),3,FALSE))</f>
        <v>#N/A</v>
      </c>
      <c r="AM113" s="56" t="e">
        <f ca="1">IF(ISNA(VLOOKUP(AM111,OFFSET(Pairings!$D$2,($B113-1)*gamesPerRound,0,gamesPerRound,3),3,FALSE)),VLOOKUP(AM111,OFFSET(Pairings!$E$2,($B113-1)*gamesPerRound,0,gamesPerRound,3),3,FALSE),VLOOKUP(AM111,OFFSET(Pairings!$D$2,($B113-1)*gamesPerRound,0,gamesPerRound,3),3,FALSE))</f>
        <v>#N/A</v>
      </c>
      <c r="AN113" s="56" t="e">
        <f ca="1">IF(ISNA(VLOOKUP(AN111,OFFSET(Pairings!$D$2,($B113-1)*gamesPerRound,0,gamesPerRound,3),3,FALSE)),VLOOKUP(AN111,OFFSET(Pairings!$E$2,($B113-1)*gamesPerRound,0,gamesPerRound,3),3,FALSE),VLOOKUP(AN111,OFFSET(Pairings!$D$2,($B113-1)*gamesPerRound,0,gamesPerRound,3),3,FALSE))</f>
        <v>#N/A</v>
      </c>
      <c r="AO113" s="56" t="e">
        <f ca="1">IF(ISNA(VLOOKUP(AO111,OFFSET(Pairings!$D$2,($B113-1)*gamesPerRound,0,gamesPerRound,3),3,FALSE)),VLOOKUP(AO111,OFFSET(Pairings!$E$2,($B113-1)*gamesPerRound,0,gamesPerRound,3),3,FALSE),VLOOKUP(AO111,OFFSET(Pairings!$D$2,($B113-1)*gamesPerRound,0,gamesPerRound,3),3,FALSE))</f>
        <v>#N/A</v>
      </c>
      <c r="AP113" s="49" t="e">
        <f ca="1">SUM(V113:AO113)</f>
        <v>#N/A</v>
      </c>
    </row>
    <row r="114" spans="1:42" x14ac:dyDescent="0.2">
      <c r="B114" s="48">
        <v>3</v>
      </c>
      <c r="C114" s="57" t="str">
        <f t="shared" ca="1" si="127"/>
        <v/>
      </c>
      <c r="D114" s="58" t="str">
        <f t="shared" ca="1" si="127"/>
        <v/>
      </c>
      <c r="E114" s="58" t="str">
        <f t="shared" ca="1" si="127"/>
        <v/>
      </c>
      <c r="F114" s="58" t="str">
        <f t="shared" ca="1" si="127"/>
        <v/>
      </c>
      <c r="G114" s="58" t="str">
        <f t="shared" ca="1" si="127"/>
        <v/>
      </c>
      <c r="H114" s="58" t="str">
        <f t="shared" ca="1" si="127"/>
        <v/>
      </c>
      <c r="I114" s="58" t="str">
        <f t="shared" ca="1" si="127"/>
        <v/>
      </c>
      <c r="J114" s="58" t="str">
        <f t="shared" ca="1" si="127"/>
        <v/>
      </c>
      <c r="K114" s="58" t="str">
        <f t="shared" ca="1" si="127"/>
        <v/>
      </c>
      <c r="L114" s="58" t="str">
        <f t="shared" ca="1" si="127"/>
        <v/>
      </c>
      <c r="M114" s="58" t="str">
        <f t="shared" ca="1" si="128"/>
        <v/>
      </c>
      <c r="N114" s="58" t="str">
        <f t="shared" ca="1" si="128"/>
        <v/>
      </c>
      <c r="O114" s="58" t="str">
        <f t="shared" ca="1" si="128"/>
        <v/>
      </c>
      <c r="P114" s="58" t="str">
        <f t="shared" ca="1" si="128"/>
        <v/>
      </c>
      <c r="Q114" s="58" t="str">
        <f t="shared" ca="1" si="128"/>
        <v/>
      </c>
      <c r="R114" s="58" t="str">
        <f t="shared" ca="1" si="128"/>
        <v/>
      </c>
      <c r="S114" s="69">
        <f ca="1">SUM(C114:R114)</f>
        <v>0</v>
      </c>
      <c r="T114" s="49"/>
      <c r="V114" s="57" t="e">
        <f ca="1">IF(ISNA(VLOOKUP(V111,OFFSET(Pairings!$D$2,($B114-1)*gamesPerRound,0,gamesPerRound,3),3,FALSE)),VLOOKUP(V111,OFFSET(Pairings!$E$2,($B114-1)*gamesPerRound,0,gamesPerRound,3),3,FALSE),VLOOKUP(V111,OFFSET(Pairings!$D$2,($B114-1)*gamesPerRound,0,gamesPerRound,3),3,FALSE))</f>
        <v>#N/A</v>
      </c>
      <c r="W114" s="58" t="e">
        <f ca="1">IF(ISNA(VLOOKUP(W111,OFFSET(Pairings!$D$2,($B114-1)*gamesPerRound,0,gamesPerRound,3),3,FALSE)),VLOOKUP(W111,OFFSET(Pairings!$E$2,($B114-1)*gamesPerRound,0,gamesPerRound,3),3,FALSE),VLOOKUP(W111,OFFSET(Pairings!$D$2,($B114-1)*gamesPerRound,0,gamesPerRound,3),3,FALSE))</f>
        <v>#N/A</v>
      </c>
      <c r="X114" s="58" t="e">
        <f ca="1">IF(ISNA(VLOOKUP(X111,OFFSET(Pairings!$D$2,($B114-1)*gamesPerRound,0,gamesPerRound,3),3,FALSE)),VLOOKUP(X111,OFFSET(Pairings!$E$2,($B114-1)*gamesPerRound,0,gamesPerRound,3),3,FALSE),VLOOKUP(X111,OFFSET(Pairings!$D$2,($B114-1)*gamesPerRound,0,gamesPerRound,3),3,FALSE))</f>
        <v>#N/A</v>
      </c>
      <c r="Y114" s="58" t="e">
        <f ca="1">IF(ISNA(VLOOKUP(Y111,OFFSET(Pairings!$D$2,($B114-1)*gamesPerRound,0,gamesPerRound,3),3,FALSE)),VLOOKUP(Y111,OFFSET(Pairings!$E$2,($B114-1)*gamesPerRound,0,gamesPerRound,3),3,FALSE),VLOOKUP(Y111,OFFSET(Pairings!$D$2,($B114-1)*gamesPerRound,0,gamesPerRound,3),3,FALSE))</f>
        <v>#N/A</v>
      </c>
      <c r="Z114" s="58" t="e">
        <f ca="1">IF(ISNA(VLOOKUP(Z111,OFFSET(Pairings!$D$2,($B114-1)*gamesPerRound,0,gamesPerRound,3),3,FALSE)),VLOOKUP(Z111,OFFSET(Pairings!$E$2,($B114-1)*gamesPerRound,0,gamesPerRound,3),3,FALSE),VLOOKUP(Z111,OFFSET(Pairings!$D$2,($B114-1)*gamesPerRound,0,gamesPerRound,3),3,FALSE))</f>
        <v>#N/A</v>
      </c>
      <c r="AA114" s="58" t="e">
        <f ca="1">IF(ISNA(VLOOKUP(AA111,OFFSET(Pairings!$D$2,($B114-1)*gamesPerRound,0,gamesPerRound,3),3,FALSE)),VLOOKUP(AA111,OFFSET(Pairings!$E$2,($B114-1)*gamesPerRound,0,gamesPerRound,3),3,FALSE),VLOOKUP(AA111,OFFSET(Pairings!$D$2,($B114-1)*gamesPerRound,0,gamesPerRound,3),3,FALSE))</f>
        <v>#N/A</v>
      </c>
      <c r="AB114" s="58" t="e">
        <f ca="1">IF(ISNA(VLOOKUP(AB111,OFFSET(Pairings!$D$2,($B114-1)*gamesPerRound,0,gamesPerRound,3),3,FALSE)),VLOOKUP(AB111,OFFSET(Pairings!$E$2,($B114-1)*gamesPerRound,0,gamesPerRound,3),3,FALSE),VLOOKUP(AB111,OFFSET(Pairings!$D$2,($B114-1)*gamesPerRound,0,gamesPerRound,3),3,FALSE))</f>
        <v>#N/A</v>
      </c>
      <c r="AC114" s="58" t="e">
        <f ca="1">IF(ISNA(VLOOKUP(AC111,OFFSET(Pairings!$D$2,($B114-1)*gamesPerRound,0,gamesPerRound,3),3,FALSE)),VLOOKUP(AC111,OFFSET(Pairings!$E$2,($B114-1)*gamesPerRound,0,gamesPerRound,3),3,FALSE),VLOOKUP(AC111,OFFSET(Pairings!$D$2,($B114-1)*gamesPerRound,0,gamesPerRound,3),3,FALSE))</f>
        <v>#N/A</v>
      </c>
      <c r="AD114" s="58" t="e">
        <f ca="1">IF(ISNA(VLOOKUP(AD111,OFFSET(Pairings!$D$2,($B114-1)*gamesPerRound,0,gamesPerRound,3),3,FALSE)),VLOOKUP(AD111,OFFSET(Pairings!$E$2,($B114-1)*gamesPerRound,0,gamesPerRound,3),3,FALSE),VLOOKUP(AD111,OFFSET(Pairings!$D$2,($B114-1)*gamesPerRound,0,gamesPerRound,3),3,FALSE))</f>
        <v>#N/A</v>
      </c>
      <c r="AE114" s="58" t="e">
        <f ca="1">IF(ISNA(VLOOKUP(AE111,OFFSET(Pairings!$D$2,($B114-1)*gamesPerRound,0,gamesPerRound,3),3,FALSE)),VLOOKUP(AE111,OFFSET(Pairings!$E$2,($B114-1)*gamesPerRound,0,gamesPerRound,3),3,FALSE),VLOOKUP(AE111,OFFSET(Pairings!$D$2,($B114-1)*gamesPerRound,0,gamesPerRound,3),3,FALSE))</f>
        <v>#N/A</v>
      </c>
      <c r="AF114" s="58" t="e">
        <f ca="1">IF(ISNA(VLOOKUP(AF111,OFFSET(Pairings!$D$2,($B114-1)*gamesPerRound,0,gamesPerRound,3),3,FALSE)),VLOOKUP(AF111,OFFSET(Pairings!$E$2,($B114-1)*gamesPerRound,0,gamesPerRound,3),3,FALSE),VLOOKUP(AF111,OFFSET(Pairings!$D$2,($B114-1)*gamesPerRound,0,gamesPerRound,3),3,FALSE))</f>
        <v>#N/A</v>
      </c>
      <c r="AG114" s="59" t="e">
        <f ca="1">IF(ISNA(VLOOKUP(AG111,OFFSET(Pairings!$D$2,($B114-1)*gamesPerRound,0,gamesPerRound,3),3,FALSE)),VLOOKUP(AG111,OFFSET(Pairings!$E$2,($B114-1)*gamesPerRound,0,gamesPerRound,3),3,FALSE),VLOOKUP(AG111,OFFSET(Pairings!$D$2,($B114-1)*gamesPerRound,0,gamesPerRound,3),3,FALSE))</f>
        <v>#N/A</v>
      </c>
      <c r="AH114" s="59" t="e">
        <f ca="1">IF(ISNA(VLOOKUP(AH111,OFFSET(Pairings!$D$2,($B114-1)*gamesPerRound,0,gamesPerRound,3),3,FALSE)),VLOOKUP(AH111,OFFSET(Pairings!$E$2,($B114-1)*gamesPerRound,0,gamesPerRound,3),3,FALSE),VLOOKUP(AH111,OFFSET(Pairings!$D$2,($B114-1)*gamesPerRound,0,gamesPerRound,3),3,FALSE))</f>
        <v>#N/A</v>
      </c>
      <c r="AI114" s="59" t="e">
        <f ca="1">IF(ISNA(VLOOKUP(AI111,OFFSET(Pairings!$D$2,($B114-1)*gamesPerRound,0,gamesPerRound,3),3,FALSE)),VLOOKUP(AI111,OFFSET(Pairings!$E$2,($B114-1)*gamesPerRound,0,gamesPerRound,3),3,FALSE),VLOOKUP(AI111,OFFSET(Pairings!$D$2,($B114-1)*gamesPerRound,0,gamesPerRound,3),3,FALSE))</f>
        <v>#N/A</v>
      </c>
      <c r="AJ114" s="59" t="e">
        <f ca="1">IF(ISNA(VLOOKUP(AJ111,OFFSET(Pairings!$D$2,($B114-1)*gamesPerRound,0,gamesPerRound,3),3,FALSE)),VLOOKUP(AJ111,OFFSET(Pairings!$E$2,($B114-1)*gamesPerRound,0,gamesPerRound,3),3,FALSE),VLOOKUP(AJ111,OFFSET(Pairings!$D$2,($B114-1)*gamesPerRound,0,gamesPerRound,3),3,FALSE))</f>
        <v>#N/A</v>
      </c>
      <c r="AK114" s="59" t="e">
        <f ca="1">IF(ISNA(VLOOKUP(AK111,OFFSET(Pairings!$D$2,($B114-1)*gamesPerRound,0,gamesPerRound,3),3,FALSE)),VLOOKUP(AK111,OFFSET(Pairings!$E$2,($B114-1)*gamesPerRound,0,gamesPerRound,3),3,FALSE),VLOOKUP(AK111,OFFSET(Pairings!$D$2,($B114-1)*gamesPerRound,0,gamesPerRound,3),3,FALSE))</f>
        <v>#N/A</v>
      </c>
      <c r="AL114" s="59" t="e">
        <f ca="1">IF(ISNA(VLOOKUP(AL111,OFFSET(Pairings!$D$2,($B114-1)*gamesPerRound,0,gamesPerRound,3),3,FALSE)),VLOOKUP(AL111,OFFSET(Pairings!$E$2,($B114-1)*gamesPerRound,0,gamesPerRound,3),3,FALSE),VLOOKUP(AL111,OFFSET(Pairings!$D$2,($B114-1)*gamesPerRound,0,gamesPerRound,3),3,FALSE))</f>
        <v>#N/A</v>
      </c>
      <c r="AM114" s="59" t="e">
        <f ca="1">IF(ISNA(VLOOKUP(AM111,OFFSET(Pairings!$D$2,($B114-1)*gamesPerRound,0,gamesPerRound,3),3,FALSE)),VLOOKUP(AM111,OFFSET(Pairings!$E$2,($B114-1)*gamesPerRound,0,gamesPerRound,3),3,FALSE),VLOOKUP(AM111,OFFSET(Pairings!$D$2,($B114-1)*gamesPerRound,0,gamesPerRound,3),3,FALSE))</f>
        <v>#N/A</v>
      </c>
      <c r="AN114" s="59" t="e">
        <f ca="1">IF(ISNA(VLOOKUP(AN111,OFFSET(Pairings!$D$2,($B114-1)*gamesPerRound,0,gamesPerRound,3),3,FALSE)),VLOOKUP(AN111,OFFSET(Pairings!$E$2,($B114-1)*gamesPerRound,0,gamesPerRound,3),3,FALSE),VLOOKUP(AN111,OFFSET(Pairings!$D$2,($B114-1)*gamesPerRound,0,gamesPerRound,3),3,FALSE))</f>
        <v>#N/A</v>
      </c>
      <c r="AO114" s="59" t="e">
        <f ca="1">IF(ISNA(VLOOKUP(AO111,OFFSET(Pairings!$D$2,($B114-1)*gamesPerRound,0,gamesPerRound,3),3,FALSE)),VLOOKUP(AO111,OFFSET(Pairings!$E$2,($B114-1)*gamesPerRound,0,gamesPerRound,3),3,FALSE),VLOOKUP(AO111,OFFSET(Pairings!$D$2,($B114-1)*gamesPerRound,0,gamesPerRound,3),3,FALSE))</f>
        <v>#N/A</v>
      </c>
      <c r="AP114" s="49" t="e">
        <f ca="1">SUM(V114:AO114)</f>
        <v>#N/A</v>
      </c>
    </row>
    <row r="115" spans="1:42" ht="15.75" thickBot="1" x14ac:dyDescent="0.25">
      <c r="B115" s="18" t="s">
        <v>110</v>
      </c>
      <c r="C115" s="61">
        <f t="shared" ref="C115:S115" ca="1" si="129">SUM(C112:C114)</f>
        <v>0</v>
      </c>
      <c r="D115" s="51">
        <f t="shared" ca="1" si="129"/>
        <v>0</v>
      </c>
      <c r="E115" s="51">
        <f t="shared" ca="1" si="129"/>
        <v>0</v>
      </c>
      <c r="F115" s="51">
        <f t="shared" ca="1" si="129"/>
        <v>0</v>
      </c>
      <c r="G115" s="51">
        <f t="shared" ca="1" si="129"/>
        <v>0</v>
      </c>
      <c r="H115" s="51">
        <f t="shared" ca="1" si="129"/>
        <v>0</v>
      </c>
      <c r="I115" s="51">
        <f t="shared" ca="1" si="129"/>
        <v>0</v>
      </c>
      <c r="J115" s="51">
        <f t="shared" ca="1" si="129"/>
        <v>0</v>
      </c>
      <c r="K115" s="51">
        <f t="shared" ca="1" si="129"/>
        <v>0</v>
      </c>
      <c r="L115" s="51">
        <f t="shared" ca="1" si="129"/>
        <v>0</v>
      </c>
      <c r="M115" s="51">
        <f t="shared" ca="1" si="129"/>
        <v>0</v>
      </c>
      <c r="N115" s="51">
        <f t="shared" ca="1" si="129"/>
        <v>0</v>
      </c>
      <c r="O115" s="51">
        <f t="shared" ca="1" si="129"/>
        <v>0</v>
      </c>
      <c r="P115" s="51">
        <f t="shared" ca="1" si="129"/>
        <v>0</v>
      </c>
      <c r="Q115" s="51">
        <f t="shared" ca="1" si="129"/>
        <v>0</v>
      </c>
      <c r="R115" s="51">
        <f t="shared" ca="1" si="129"/>
        <v>0</v>
      </c>
      <c r="S115" s="70">
        <f t="shared" ca="1" si="129"/>
        <v>0</v>
      </c>
      <c r="T115" s="65" t="e">
        <f ca="1">VLOOKUP(A111,OFFSET(Teams!$B$1,1,0,teams,4),4,FALSE)</f>
        <v>#N/A</v>
      </c>
      <c r="V115" s="61" t="e">
        <f t="shared" ref="V115:AP115" ca="1" si="130">SUM(V112:V114)</f>
        <v>#N/A</v>
      </c>
      <c r="W115" s="51" t="e">
        <f t="shared" ca="1" si="130"/>
        <v>#N/A</v>
      </c>
      <c r="X115" s="51" t="e">
        <f t="shared" ca="1" si="130"/>
        <v>#N/A</v>
      </c>
      <c r="Y115" s="51" t="e">
        <f t="shared" ca="1" si="130"/>
        <v>#N/A</v>
      </c>
      <c r="Z115" s="51" t="e">
        <f t="shared" ca="1" si="130"/>
        <v>#N/A</v>
      </c>
      <c r="AA115" s="51" t="e">
        <f t="shared" ca="1" si="130"/>
        <v>#N/A</v>
      </c>
      <c r="AB115" s="51" t="e">
        <f t="shared" ca="1" si="130"/>
        <v>#N/A</v>
      </c>
      <c r="AC115" s="51" t="e">
        <f t="shared" ca="1" si="130"/>
        <v>#N/A</v>
      </c>
      <c r="AD115" s="51" t="e">
        <f t="shared" ca="1" si="130"/>
        <v>#N/A</v>
      </c>
      <c r="AE115" s="51" t="e">
        <f t="shared" ca="1" si="130"/>
        <v>#N/A</v>
      </c>
      <c r="AF115" s="51" t="e">
        <f t="shared" ca="1" si="130"/>
        <v>#N/A</v>
      </c>
      <c r="AG115" s="51" t="e">
        <f t="shared" ca="1" si="130"/>
        <v>#N/A</v>
      </c>
      <c r="AH115" s="51" t="e">
        <f t="shared" ca="1" si="130"/>
        <v>#N/A</v>
      </c>
      <c r="AI115" s="51" t="e">
        <f t="shared" ca="1" si="130"/>
        <v>#N/A</v>
      </c>
      <c r="AJ115" s="51" t="e">
        <f t="shared" ca="1" si="130"/>
        <v>#N/A</v>
      </c>
      <c r="AK115" s="51" t="e">
        <f t="shared" ca="1" si="130"/>
        <v>#N/A</v>
      </c>
      <c r="AL115" s="51" t="e">
        <f t="shared" ca="1" si="130"/>
        <v>#N/A</v>
      </c>
      <c r="AM115" s="51" t="e">
        <f t="shared" ca="1" si="130"/>
        <v>#N/A</v>
      </c>
      <c r="AN115" s="51" t="e">
        <f t="shared" ca="1" si="130"/>
        <v>#N/A</v>
      </c>
      <c r="AO115" s="51" t="e">
        <f t="shared" ca="1" si="130"/>
        <v>#N/A</v>
      </c>
      <c r="AP115" s="37" t="e">
        <f t="shared" ca="1" si="130"/>
        <v>#N/A</v>
      </c>
    </row>
    <row r="116" spans="1:42" ht="15.75" thickBot="1" x14ac:dyDescent="0.25"/>
    <row r="117" spans="1:42" x14ac:dyDescent="0.2">
      <c r="A117" s="12" t="s">
        <v>310</v>
      </c>
      <c r="B117" s="38">
        <f>VLOOKUP(A117,TeamLookup,2,FALSE)</f>
        <v>0</v>
      </c>
      <c r="C117" s="60" t="str">
        <f>$A117&amp;"."&amp;TEXT(C$1,"00")</f>
        <v>T.01</v>
      </c>
      <c r="D117" s="50" t="str">
        <f t="shared" ref="D117:R117" si="131">$A117&amp;"."&amp;TEXT(D$1,"00")</f>
        <v>T.02</v>
      </c>
      <c r="E117" s="50" t="str">
        <f t="shared" si="131"/>
        <v>T.03</v>
      </c>
      <c r="F117" s="50" t="str">
        <f t="shared" si="131"/>
        <v>T.04</v>
      </c>
      <c r="G117" s="50" t="str">
        <f t="shared" si="131"/>
        <v>T.05</v>
      </c>
      <c r="H117" s="50" t="str">
        <f t="shared" si="131"/>
        <v>T.06</v>
      </c>
      <c r="I117" s="50" t="str">
        <f t="shared" si="131"/>
        <v>T.07</v>
      </c>
      <c r="J117" s="50" t="str">
        <f t="shared" si="131"/>
        <v>T.08</v>
      </c>
      <c r="K117" s="50" t="str">
        <f t="shared" si="131"/>
        <v>T.09</v>
      </c>
      <c r="L117" s="50" t="str">
        <f t="shared" si="131"/>
        <v>T.10</v>
      </c>
      <c r="M117" s="50" t="str">
        <f t="shared" si="131"/>
        <v>T.11</v>
      </c>
      <c r="N117" s="50" t="str">
        <f t="shared" si="131"/>
        <v>T.12</v>
      </c>
      <c r="O117" s="50" t="str">
        <f t="shared" si="131"/>
        <v>T.13</v>
      </c>
      <c r="P117" s="50" t="str">
        <f t="shared" si="131"/>
        <v>T.14</v>
      </c>
      <c r="Q117" s="50" t="str">
        <f t="shared" si="131"/>
        <v>T.15</v>
      </c>
      <c r="R117" s="50" t="str">
        <f t="shared" si="131"/>
        <v>T.16</v>
      </c>
      <c r="S117" s="67" t="s">
        <v>110</v>
      </c>
      <c r="T117" s="66" t="s">
        <v>137</v>
      </c>
      <c r="U117" s="12"/>
      <c r="V117" s="60" t="str">
        <f>$A117&amp;"."&amp;TEXT(V$1,"00")</f>
        <v>T.01</v>
      </c>
      <c r="W117" s="50" t="str">
        <f t="shared" ref="W117:AO117" si="132">$A117&amp;"."&amp;TEXT(W$1,"00")</f>
        <v>T.02</v>
      </c>
      <c r="X117" s="50" t="str">
        <f t="shared" si="132"/>
        <v>T.03</v>
      </c>
      <c r="Y117" s="50" t="str">
        <f t="shared" si="132"/>
        <v>T.04</v>
      </c>
      <c r="Z117" s="50" t="str">
        <f t="shared" si="132"/>
        <v>T.05</v>
      </c>
      <c r="AA117" s="50" t="str">
        <f t="shared" si="132"/>
        <v>T.06</v>
      </c>
      <c r="AB117" s="50" t="str">
        <f t="shared" si="132"/>
        <v>T.07</v>
      </c>
      <c r="AC117" s="50" t="str">
        <f t="shared" si="132"/>
        <v>T.08</v>
      </c>
      <c r="AD117" s="50" t="str">
        <f t="shared" si="132"/>
        <v>T.09</v>
      </c>
      <c r="AE117" s="50" t="str">
        <f t="shared" si="132"/>
        <v>T.10</v>
      </c>
      <c r="AF117" s="50" t="str">
        <f t="shared" si="132"/>
        <v>T.11</v>
      </c>
      <c r="AG117" s="50" t="str">
        <f t="shared" si="132"/>
        <v>T.12</v>
      </c>
      <c r="AH117" s="50" t="str">
        <f t="shared" si="132"/>
        <v>T.13</v>
      </c>
      <c r="AI117" s="50" t="str">
        <f t="shared" si="132"/>
        <v>T.14</v>
      </c>
      <c r="AJ117" s="50" t="str">
        <f t="shared" si="132"/>
        <v>T.15</v>
      </c>
      <c r="AK117" s="50" t="str">
        <f t="shared" si="132"/>
        <v>T.16</v>
      </c>
      <c r="AL117" s="50" t="str">
        <f t="shared" si="132"/>
        <v>T.17</v>
      </c>
      <c r="AM117" s="50" t="str">
        <f t="shared" si="132"/>
        <v>T.18</v>
      </c>
      <c r="AN117" s="50" t="str">
        <f t="shared" si="132"/>
        <v>T.19</v>
      </c>
      <c r="AO117" s="50" t="str">
        <f t="shared" si="132"/>
        <v>T.20</v>
      </c>
      <c r="AP117" s="36" t="s">
        <v>110</v>
      </c>
    </row>
    <row r="118" spans="1:42" x14ac:dyDescent="0.2">
      <c r="B118" s="48">
        <v>1</v>
      </c>
      <c r="C118" s="52" t="str">
        <f t="shared" ref="C118:L120" ca="1" si="133">IF(ISNA(V118),"",V118)</f>
        <v/>
      </c>
      <c r="D118" s="53" t="str">
        <f t="shared" ca="1" si="133"/>
        <v/>
      </c>
      <c r="E118" s="53" t="str">
        <f t="shared" ca="1" si="133"/>
        <v/>
      </c>
      <c r="F118" s="53" t="str">
        <f t="shared" ca="1" si="133"/>
        <v/>
      </c>
      <c r="G118" s="53" t="str">
        <f t="shared" ca="1" si="133"/>
        <v/>
      </c>
      <c r="H118" s="53" t="str">
        <f t="shared" ca="1" si="133"/>
        <v/>
      </c>
      <c r="I118" s="53" t="str">
        <f t="shared" ca="1" si="133"/>
        <v/>
      </c>
      <c r="J118" s="53" t="str">
        <f t="shared" ca="1" si="133"/>
        <v/>
      </c>
      <c r="K118" s="53" t="str">
        <f t="shared" ca="1" si="133"/>
        <v/>
      </c>
      <c r="L118" s="53" t="str">
        <f t="shared" ca="1" si="133"/>
        <v/>
      </c>
      <c r="M118" s="53" t="str">
        <f t="shared" ref="M118:R120" ca="1" si="134">IF(ISNA(AF118),"",AF118)</f>
        <v/>
      </c>
      <c r="N118" s="53" t="str">
        <f t="shared" ca="1" si="134"/>
        <v/>
      </c>
      <c r="O118" s="53" t="str">
        <f t="shared" ca="1" si="134"/>
        <v/>
      </c>
      <c r="P118" s="53" t="str">
        <f t="shared" ca="1" si="134"/>
        <v/>
      </c>
      <c r="Q118" s="53" t="str">
        <f t="shared" ca="1" si="134"/>
        <v/>
      </c>
      <c r="R118" s="53" t="str">
        <f t="shared" ca="1" si="134"/>
        <v/>
      </c>
      <c r="S118" s="68">
        <f ca="1">SUM(C118:R118)</f>
        <v>0</v>
      </c>
      <c r="T118" s="49"/>
      <c r="V118" s="53" t="e">
        <f ca="1">IF(ISNA(VLOOKUP(V117,OFFSET(Pairings!$D$2,($B118-1)*gamesPerRound,0,gamesPerRound,3),3,FALSE)),VLOOKUP(V117,OFFSET(Pairings!$E$2,($B118-1)*gamesPerRound,0,gamesPerRound,3),3,FALSE),VLOOKUP(V117,OFFSET(Pairings!$D$2,($B118-1)*gamesPerRound,0,gamesPerRound,3),3,FALSE))</f>
        <v>#N/A</v>
      </c>
      <c r="W118" s="53" t="e">
        <f ca="1">IF(ISNA(VLOOKUP(W117,OFFSET(Pairings!$D$2,($B118-1)*gamesPerRound,0,gamesPerRound,3),3,FALSE)),VLOOKUP(W117,OFFSET(Pairings!$E$2,($B118-1)*gamesPerRound,0,gamesPerRound,3),3,FALSE),VLOOKUP(W117,OFFSET(Pairings!$D$2,($B118-1)*gamesPerRound,0,gamesPerRound,3),3,FALSE))</f>
        <v>#N/A</v>
      </c>
      <c r="X118" s="53" t="e">
        <f ca="1">IF(ISNA(VLOOKUP(X117,OFFSET(Pairings!$D$2,($B118-1)*gamesPerRound,0,gamesPerRound,3),3,FALSE)),VLOOKUP(X117,OFFSET(Pairings!$E$2,($B118-1)*gamesPerRound,0,gamesPerRound,3),3,FALSE),VLOOKUP(X117,OFFSET(Pairings!$D$2,($B118-1)*gamesPerRound,0,gamesPerRound,3),3,FALSE))</f>
        <v>#N/A</v>
      </c>
      <c r="Y118" s="53" t="e">
        <f ca="1">IF(ISNA(VLOOKUP(Y117,OFFSET(Pairings!$D$2,($B118-1)*gamesPerRound,0,gamesPerRound,3),3,FALSE)),VLOOKUP(Y117,OFFSET(Pairings!$E$2,($B118-1)*gamesPerRound,0,gamesPerRound,3),3,FALSE),VLOOKUP(Y117,OFFSET(Pairings!$D$2,($B118-1)*gamesPerRound,0,gamesPerRound,3),3,FALSE))</f>
        <v>#N/A</v>
      </c>
      <c r="Z118" s="53" t="e">
        <f ca="1">IF(ISNA(VLOOKUP(Z117,OFFSET(Pairings!$D$2,($B118-1)*gamesPerRound,0,gamesPerRound,3),3,FALSE)),VLOOKUP(Z117,OFFSET(Pairings!$E$2,($B118-1)*gamesPerRound,0,gamesPerRound,3),3,FALSE),VLOOKUP(Z117,OFFSET(Pairings!$D$2,($B118-1)*gamesPerRound,0,gamesPerRound,3),3,FALSE))</f>
        <v>#N/A</v>
      </c>
      <c r="AA118" s="53" t="e">
        <f ca="1">IF(ISNA(VLOOKUP(AA117,OFFSET(Pairings!$D$2,($B118-1)*gamesPerRound,0,gamesPerRound,3),3,FALSE)),VLOOKUP(AA117,OFFSET(Pairings!$E$2,($B118-1)*gamesPerRound,0,gamesPerRound,3),3,FALSE),VLOOKUP(AA117,OFFSET(Pairings!$D$2,($B118-1)*gamesPerRound,0,gamesPerRound,3),3,FALSE))</f>
        <v>#N/A</v>
      </c>
      <c r="AB118" s="53" t="e">
        <f ca="1">IF(ISNA(VLOOKUP(AB117,OFFSET(Pairings!$D$2,($B118-1)*gamesPerRound,0,gamesPerRound,3),3,FALSE)),VLOOKUP(AB117,OFFSET(Pairings!$E$2,($B118-1)*gamesPerRound,0,gamesPerRound,3),3,FALSE),VLOOKUP(AB117,OFFSET(Pairings!$D$2,($B118-1)*gamesPerRound,0,gamesPerRound,3),3,FALSE))</f>
        <v>#N/A</v>
      </c>
      <c r="AC118" s="53" t="e">
        <f ca="1">IF(ISNA(VLOOKUP(AC117,OFFSET(Pairings!$D$2,($B118-1)*gamesPerRound,0,gamesPerRound,3),3,FALSE)),VLOOKUP(AC117,OFFSET(Pairings!$E$2,($B118-1)*gamesPerRound,0,gamesPerRound,3),3,FALSE),VLOOKUP(AC117,OFFSET(Pairings!$D$2,($B118-1)*gamesPerRound,0,gamesPerRound,3),3,FALSE))</f>
        <v>#N/A</v>
      </c>
      <c r="AD118" s="53" t="e">
        <f ca="1">IF(ISNA(VLOOKUP(AD117,OFFSET(Pairings!$D$2,($B118-1)*gamesPerRound,0,gamesPerRound,3),3,FALSE)),VLOOKUP(AD117,OFFSET(Pairings!$E$2,($B118-1)*gamesPerRound,0,gamesPerRound,3),3,FALSE),VLOOKUP(AD117,OFFSET(Pairings!$D$2,($B118-1)*gamesPerRound,0,gamesPerRound,3),3,FALSE))</f>
        <v>#N/A</v>
      </c>
      <c r="AE118" s="53" t="e">
        <f ca="1">IF(ISNA(VLOOKUP(AE117,OFFSET(Pairings!$D$2,($B118-1)*gamesPerRound,0,gamesPerRound,3),3,FALSE)),VLOOKUP(AE117,OFFSET(Pairings!$E$2,($B118-1)*gamesPerRound,0,gamesPerRound,3),3,FALSE),VLOOKUP(AE117,OFFSET(Pairings!$D$2,($B118-1)*gamesPerRound,0,gamesPerRound,3),3,FALSE))</f>
        <v>#N/A</v>
      </c>
      <c r="AF118" s="53" t="e">
        <f ca="1">IF(ISNA(VLOOKUP(AF117,OFFSET(Pairings!$D$2,($B118-1)*gamesPerRound,0,gamesPerRound,3),3,FALSE)),VLOOKUP(AF117,OFFSET(Pairings!$E$2,($B118-1)*gamesPerRound,0,gamesPerRound,3),3,FALSE),VLOOKUP(AF117,OFFSET(Pairings!$D$2,($B118-1)*gamesPerRound,0,gamesPerRound,3),3,FALSE))</f>
        <v>#N/A</v>
      </c>
      <c r="AG118" s="54" t="e">
        <f ca="1">IF(ISNA(VLOOKUP(AG117,OFFSET(Pairings!$D$2,($B118-1)*gamesPerRound,0,gamesPerRound,3),3,FALSE)),VLOOKUP(AG117,OFFSET(Pairings!$E$2,($B118-1)*gamesPerRound,0,gamesPerRound,3),3,FALSE),VLOOKUP(AG117,OFFSET(Pairings!$D$2,($B118-1)*gamesPerRound,0,gamesPerRound,3),3,FALSE))</f>
        <v>#N/A</v>
      </c>
      <c r="AH118" s="54" t="e">
        <f ca="1">IF(ISNA(VLOOKUP(AH117,OFFSET(Pairings!$D$2,($B118-1)*gamesPerRound,0,gamesPerRound,3),3,FALSE)),VLOOKUP(AH117,OFFSET(Pairings!$E$2,($B118-1)*gamesPerRound,0,gamesPerRound,3),3,FALSE),VLOOKUP(AH117,OFFSET(Pairings!$D$2,($B118-1)*gamesPerRound,0,gamesPerRound,3),3,FALSE))</f>
        <v>#N/A</v>
      </c>
      <c r="AI118" s="54" t="e">
        <f ca="1">IF(ISNA(VLOOKUP(AI117,OFFSET(Pairings!$D$2,($B118-1)*gamesPerRound,0,gamesPerRound,3),3,FALSE)),VLOOKUP(AI117,OFFSET(Pairings!$E$2,($B118-1)*gamesPerRound,0,gamesPerRound,3),3,FALSE),VLOOKUP(AI117,OFFSET(Pairings!$D$2,($B118-1)*gamesPerRound,0,gamesPerRound,3),3,FALSE))</f>
        <v>#N/A</v>
      </c>
      <c r="AJ118" s="54" t="e">
        <f ca="1">IF(ISNA(VLOOKUP(AJ117,OFFSET(Pairings!$D$2,($B118-1)*gamesPerRound,0,gamesPerRound,3),3,FALSE)),VLOOKUP(AJ117,OFFSET(Pairings!$E$2,($B118-1)*gamesPerRound,0,gamesPerRound,3),3,FALSE),VLOOKUP(AJ117,OFFSET(Pairings!$D$2,($B118-1)*gamesPerRound,0,gamesPerRound,3),3,FALSE))</f>
        <v>#N/A</v>
      </c>
      <c r="AK118" s="54" t="e">
        <f ca="1">IF(ISNA(VLOOKUP(AK117,OFFSET(Pairings!$D$2,($B118-1)*gamesPerRound,0,gamesPerRound,3),3,FALSE)),VLOOKUP(AK117,OFFSET(Pairings!$E$2,($B118-1)*gamesPerRound,0,gamesPerRound,3),3,FALSE),VLOOKUP(AK117,OFFSET(Pairings!$D$2,($B118-1)*gamesPerRound,0,gamesPerRound,3),3,FALSE))</f>
        <v>#N/A</v>
      </c>
      <c r="AL118" s="54" t="e">
        <f ca="1">IF(ISNA(VLOOKUP(AL117,OFFSET(Pairings!$D$2,($B118-1)*gamesPerRound,0,gamesPerRound,3),3,FALSE)),VLOOKUP(AL117,OFFSET(Pairings!$E$2,($B118-1)*gamesPerRound,0,gamesPerRound,3),3,FALSE),VLOOKUP(AL117,OFFSET(Pairings!$D$2,($B118-1)*gamesPerRound,0,gamesPerRound,3),3,FALSE))</f>
        <v>#N/A</v>
      </c>
      <c r="AM118" s="54" t="e">
        <f ca="1">IF(ISNA(VLOOKUP(AM117,OFFSET(Pairings!$D$2,($B118-1)*gamesPerRound,0,gamesPerRound,3),3,FALSE)),VLOOKUP(AM117,OFFSET(Pairings!$E$2,($B118-1)*gamesPerRound,0,gamesPerRound,3),3,FALSE),VLOOKUP(AM117,OFFSET(Pairings!$D$2,($B118-1)*gamesPerRound,0,gamesPerRound,3),3,FALSE))</f>
        <v>#N/A</v>
      </c>
      <c r="AN118" s="54" t="e">
        <f ca="1">IF(ISNA(VLOOKUP(AN117,OFFSET(Pairings!$D$2,($B118-1)*gamesPerRound,0,gamesPerRound,3),3,FALSE)),VLOOKUP(AN117,OFFSET(Pairings!$E$2,($B118-1)*gamesPerRound,0,gamesPerRound,3),3,FALSE),VLOOKUP(AN117,OFFSET(Pairings!$D$2,($B118-1)*gamesPerRound,0,gamesPerRound,3),3,FALSE))</f>
        <v>#N/A</v>
      </c>
      <c r="AO118" s="54" t="e">
        <f ca="1">IF(ISNA(VLOOKUP(AO117,OFFSET(Pairings!$D$2,($B118-1)*gamesPerRound,0,gamesPerRound,3),3,FALSE)),VLOOKUP(AO117,OFFSET(Pairings!$E$2,($B118-1)*gamesPerRound,0,gamesPerRound,3),3,FALSE),VLOOKUP(AO117,OFFSET(Pairings!$D$2,($B118-1)*gamesPerRound,0,gamesPerRound,3),3,FALSE))</f>
        <v>#N/A</v>
      </c>
      <c r="AP118" s="49" t="e">
        <f ca="1">SUM(V118:AO118)</f>
        <v>#N/A</v>
      </c>
    </row>
    <row r="119" spans="1:42" x14ac:dyDescent="0.2">
      <c r="B119" s="48">
        <v>2</v>
      </c>
      <c r="C119" s="55" t="str">
        <f t="shared" ca="1" si="133"/>
        <v/>
      </c>
      <c r="D119" s="33" t="str">
        <f t="shared" ca="1" si="133"/>
        <v/>
      </c>
      <c r="E119" s="33" t="str">
        <f t="shared" ca="1" si="133"/>
        <v/>
      </c>
      <c r="F119" s="33" t="str">
        <f t="shared" ca="1" si="133"/>
        <v/>
      </c>
      <c r="G119" s="33" t="str">
        <f t="shared" ca="1" si="133"/>
        <v/>
      </c>
      <c r="H119" s="33" t="str">
        <f t="shared" ca="1" si="133"/>
        <v/>
      </c>
      <c r="I119" s="33" t="str">
        <f t="shared" ca="1" si="133"/>
        <v/>
      </c>
      <c r="J119" s="33" t="str">
        <f t="shared" ca="1" si="133"/>
        <v/>
      </c>
      <c r="K119" s="33" t="str">
        <f t="shared" ca="1" si="133"/>
        <v/>
      </c>
      <c r="L119" s="33" t="str">
        <f t="shared" ca="1" si="133"/>
        <v/>
      </c>
      <c r="M119" s="33" t="str">
        <f t="shared" ca="1" si="134"/>
        <v/>
      </c>
      <c r="N119" s="33" t="str">
        <f t="shared" ca="1" si="134"/>
        <v/>
      </c>
      <c r="O119" s="33" t="str">
        <f t="shared" ca="1" si="134"/>
        <v/>
      </c>
      <c r="P119" s="33" t="str">
        <f t="shared" ca="1" si="134"/>
        <v/>
      </c>
      <c r="Q119" s="33" t="str">
        <f t="shared" ca="1" si="134"/>
        <v/>
      </c>
      <c r="R119" s="33" t="str">
        <f t="shared" ca="1" si="134"/>
        <v/>
      </c>
      <c r="S119" s="69">
        <f ca="1">SUM(C119:R119)</f>
        <v>0</v>
      </c>
      <c r="T119" s="49"/>
      <c r="V119" s="55" t="e">
        <f ca="1">IF(ISNA(VLOOKUP(V117,OFFSET(Pairings!$D$2,($B119-1)*gamesPerRound,0,gamesPerRound,3),3,FALSE)),VLOOKUP(V117,OFFSET(Pairings!$E$2,($B119-1)*gamesPerRound,0,gamesPerRound,3),3,FALSE),VLOOKUP(V117,OFFSET(Pairings!$D$2,($B119-1)*gamesPerRound,0,gamesPerRound,3),3,FALSE))</f>
        <v>#N/A</v>
      </c>
      <c r="W119" s="33" t="e">
        <f ca="1">IF(ISNA(VLOOKUP(W117,OFFSET(Pairings!$D$2,($B119-1)*gamesPerRound,0,gamesPerRound,3),3,FALSE)),VLOOKUP(W117,OFFSET(Pairings!$E$2,($B119-1)*gamesPerRound,0,gamesPerRound,3),3,FALSE),VLOOKUP(W117,OFFSET(Pairings!$D$2,($B119-1)*gamesPerRound,0,gamesPerRound,3),3,FALSE))</f>
        <v>#N/A</v>
      </c>
      <c r="X119" s="33" t="e">
        <f ca="1">IF(ISNA(VLOOKUP(X117,OFFSET(Pairings!$D$2,($B119-1)*gamesPerRound,0,gamesPerRound,3),3,FALSE)),VLOOKUP(X117,OFFSET(Pairings!$E$2,($B119-1)*gamesPerRound,0,gamesPerRound,3),3,FALSE),VLOOKUP(X117,OFFSET(Pairings!$D$2,($B119-1)*gamesPerRound,0,gamesPerRound,3),3,FALSE))</f>
        <v>#N/A</v>
      </c>
      <c r="Y119" s="33" t="e">
        <f ca="1">IF(ISNA(VLOOKUP(Y117,OFFSET(Pairings!$D$2,($B119-1)*gamesPerRound,0,gamesPerRound,3),3,FALSE)),VLOOKUP(Y117,OFFSET(Pairings!$E$2,($B119-1)*gamesPerRound,0,gamesPerRound,3),3,FALSE),VLOOKUP(Y117,OFFSET(Pairings!$D$2,($B119-1)*gamesPerRound,0,gamesPerRound,3),3,FALSE))</f>
        <v>#N/A</v>
      </c>
      <c r="Z119" s="33" t="e">
        <f ca="1">IF(ISNA(VLOOKUP(Z117,OFFSET(Pairings!$D$2,($B119-1)*gamesPerRound,0,gamesPerRound,3),3,FALSE)),VLOOKUP(Z117,OFFSET(Pairings!$E$2,($B119-1)*gamesPerRound,0,gamesPerRound,3),3,FALSE),VLOOKUP(Z117,OFFSET(Pairings!$D$2,($B119-1)*gamesPerRound,0,gamesPerRound,3),3,FALSE))</f>
        <v>#N/A</v>
      </c>
      <c r="AA119" s="33" t="e">
        <f ca="1">IF(ISNA(VLOOKUP(AA117,OFFSET(Pairings!$D$2,($B119-1)*gamesPerRound,0,gamesPerRound,3),3,FALSE)),VLOOKUP(AA117,OFFSET(Pairings!$E$2,($B119-1)*gamesPerRound,0,gamesPerRound,3),3,FALSE),VLOOKUP(AA117,OFFSET(Pairings!$D$2,($B119-1)*gamesPerRound,0,gamesPerRound,3),3,FALSE))</f>
        <v>#N/A</v>
      </c>
      <c r="AB119" s="33" t="e">
        <f ca="1">IF(ISNA(VLOOKUP(AB117,OFFSET(Pairings!$D$2,($B119-1)*gamesPerRound,0,gamesPerRound,3),3,FALSE)),VLOOKUP(AB117,OFFSET(Pairings!$E$2,($B119-1)*gamesPerRound,0,gamesPerRound,3),3,FALSE),VLOOKUP(AB117,OFFSET(Pairings!$D$2,($B119-1)*gamesPerRound,0,gamesPerRound,3),3,FALSE))</f>
        <v>#N/A</v>
      </c>
      <c r="AC119" s="33" t="e">
        <f ca="1">IF(ISNA(VLOOKUP(AC117,OFFSET(Pairings!$D$2,($B119-1)*gamesPerRound,0,gamesPerRound,3),3,FALSE)),VLOOKUP(AC117,OFFSET(Pairings!$E$2,($B119-1)*gamesPerRound,0,gamesPerRound,3),3,FALSE),VLOOKUP(AC117,OFFSET(Pairings!$D$2,($B119-1)*gamesPerRound,0,gamesPerRound,3),3,FALSE))</f>
        <v>#N/A</v>
      </c>
      <c r="AD119" s="33" t="e">
        <f ca="1">IF(ISNA(VLOOKUP(AD117,OFFSET(Pairings!$D$2,($B119-1)*gamesPerRound,0,gamesPerRound,3),3,FALSE)),VLOOKUP(AD117,OFFSET(Pairings!$E$2,($B119-1)*gamesPerRound,0,gamesPerRound,3),3,FALSE),VLOOKUP(AD117,OFFSET(Pairings!$D$2,($B119-1)*gamesPerRound,0,gamesPerRound,3),3,FALSE))</f>
        <v>#N/A</v>
      </c>
      <c r="AE119" s="33" t="e">
        <f ca="1">IF(ISNA(VLOOKUP(AE117,OFFSET(Pairings!$D$2,($B119-1)*gamesPerRound,0,gamesPerRound,3),3,FALSE)),VLOOKUP(AE117,OFFSET(Pairings!$E$2,($B119-1)*gamesPerRound,0,gamesPerRound,3),3,FALSE),VLOOKUP(AE117,OFFSET(Pairings!$D$2,($B119-1)*gamesPerRound,0,gamesPerRound,3),3,FALSE))</f>
        <v>#N/A</v>
      </c>
      <c r="AF119" s="33" t="e">
        <f ca="1">IF(ISNA(VLOOKUP(AF117,OFFSET(Pairings!$D$2,($B119-1)*gamesPerRound,0,gamesPerRound,3),3,FALSE)),VLOOKUP(AF117,OFFSET(Pairings!$E$2,($B119-1)*gamesPerRound,0,gamesPerRound,3),3,FALSE),VLOOKUP(AF117,OFFSET(Pairings!$D$2,($B119-1)*gamesPerRound,0,gamesPerRound,3),3,FALSE))</f>
        <v>#N/A</v>
      </c>
      <c r="AG119" s="56" t="e">
        <f ca="1">IF(ISNA(VLOOKUP(AG117,OFFSET(Pairings!$D$2,($B119-1)*gamesPerRound,0,gamesPerRound,3),3,FALSE)),VLOOKUP(AG117,OFFSET(Pairings!$E$2,($B119-1)*gamesPerRound,0,gamesPerRound,3),3,FALSE),VLOOKUP(AG117,OFFSET(Pairings!$D$2,($B119-1)*gamesPerRound,0,gamesPerRound,3),3,FALSE))</f>
        <v>#N/A</v>
      </c>
      <c r="AH119" s="56" t="e">
        <f ca="1">IF(ISNA(VLOOKUP(AH117,OFFSET(Pairings!$D$2,($B119-1)*gamesPerRound,0,gamesPerRound,3),3,FALSE)),VLOOKUP(AH117,OFFSET(Pairings!$E$2,($B119-1)*gamesPerRound,0,gamesPerRound,3),3,FALSE),VLOOKUP(AH117,OFFSET(Pairings!$D$2,($B119-1)*gamesPerRound,0,gamesPerRound,3),3,FALSE))</f>
        <v>#N/A</v>
      </c>
      <c r="AI119" s="56" t="e">
        <f ca="1">IF(ISNA(VLOOKUP(AI117,OFFSET(Pairings!$D$2,($B119-1)*gamesPerRound,0,gamesPerRound,3),3,FALSE)),VLOOKUP(AI117,OFFSET(Pairings!$E$2,($B119-1)*gamesPerRound,0,gamesPerRound,3),3,FALSE),VLOOKUP(AI117,OFFSET(Pairings!$D$2,($B119-1)*gamesPerRound,0,gamesPerRound,3),3,FALSE))</f>
        <v>#N/A</v>
      </c>
      <c r="AJ119" s="56" t="e">
        <f ca="1">IF(ISNA(VLOOKUP(AJ117,OFFSET(Pairings!$D$2,($B119-1)*gamesPerRound,0,gamesPerRound,3),3,FALSE)),VLOOKUP(AJ117,OFFSET(Pairings!$E$2,($B119-1)*gamesPerRound,0,gamesPerRound,3),3,FALSE),VLOOKUP(AJ117,OFFSET(Pairings!$D$2,($B119-1)*gamesPerRound,0,gamesPerRound,3),3,FALSE))</f>
        <v>#N/A</v>
      </c>
      <c r="AK119" s="56" t="e">
        <f ca="1">IF(ISNA(VLOOKUP(AK117,OFFSET(Pairings!$D$2,($B119-1)*gamesPerRound,0,gamesPerRound,3),3,FALSE)),VLOOKUP(AK117,OFFSET(Pairings!$E$2,($B119-1)*gamesPerRound,0,gamesPerRound,3),3,FALSE),VLOOKUP(AK117,OFFSET(Pairings!$D$2,($B119-1)*gamesPerRound,0,gamesPerRound,3),3,FALSE))</f>
        <v>#N/A</v>
      </c>
      <c r="AL119" s="56" t="e">
        <f ca="1">IF(ISNA(VLOOKUP(AL117,OFFSET(Pairings!$D$2,($B119-1)*gamesPerRound,0,gamesPerRound,3),3,FALSE)),VLOOKUP(AL117,OFFSET(Pairings!$E$2,($B119-1)*gamesPerRound,0,gamesPerRound,3),3,FALSE),VLOOKUP(AL117,OFFSET(Pairings!$D$2,($B119-1)*gamesPerRound,0,gamesPerRound,3),3,FALSE))</f>
        <v>#N/A</v>
      </c>
      <c r="AM119" s="56" t="e">
        <f ca="1">IF(ISNA(VLOOKUP(AM117,OFFSET(Pairings!$D$2,($B119-1)*gamesPerRound,0,gamesPerRound,3),3,FALSE)),VLOOKUP(AM117,OFFSET(Pairings!$E$2,($B119-1)*gamesPerRound,0,gamesPerRound,3),3,FALSE),VLOOKUP(AM117,OFFSET(Pairings!$D$2,($B119-1)*gamesPerRound,0,gamesPerRound,3),3,FALSE))</f>
        <v>#N/A</v>
      </c>
      <c r="AN119" s="56" t="e">
        <f ca="1">IF(ISNA(VLOOKUP(AN117,OFFSET(Pairings!$D$2,($B119-1)*gamesPerRound,0,gamesPerRound,3),3,FALSE)),VLOOKUP(AN117,OFFSET(Pairings!$E$2,($B119-1)*gamesPerRound,0,gamesPerRound,3),3,FALSE),VLOOKUP(AN117,OFFSET(Pairings!$D$2,($B119-1)*gamesPerRound,0,gamesPerRound,3),3,FALSE))</f>
        <v>#N/A</v>
      </c>
      <c r="AO119" s="56" t="e">
        <f ca="1">IF(ISNA(VLOOKUP(AO117,OFFSET(Pairings!$D$2,($B119-1)*gamesPerRound,0,gamesPerRound,3),3,FALSE)),VLOOKUP(AO117,OFFSET(Pairings!$E$2,($B119-1)*gamesPerRound,0,gamesPerRound,3),3,FALSE),VLOOKUP(AO117,OFFSET(Pairings!$D$2,($B119-1)*gamesPerRound,0,gamesPerRound,3),3,FALSE))</f>
        <v>#N/A</v>
      </c>
      <c r="AP119" s="49" t="e">
        <f ca="1">SUM(V119:AO119)</f>
        <v>#N/A</v>
      </c>
    </row>
    <row r="120" spans="1:42" x14ac:dyDescent="0.2">
      <c r="B120" s="48">
        <v>3</v>
      </c>
      <c r="C120" s="57" t="str">
        <f t="shared" ca="1" si="133"/>
        <v/>
      </c>
      <c r="D120" s="58" t="str">
        <f t="shared" ca="1" si="133"/>
        <v/>
      </c>
      <c r="E120" s="58" t="str">
        <f t="shared" ca="1" si="133"/>
        <v/>
      </c>
      <c r="F120" s="58" t="str">
        <f t="shared" ca="1" si="133"/>
        <v/>
      </c>
      <c r="G120" s="58" t="str">
        <f t="shared" ca="1" si="133"/>
        <v/>
      </c>
      <c r="H120" s="58" t="str">
        <f t="shared" ca="1" si="133"/>
        <v/>
      </c>
      <c r="I120" s="58" t="str">
        <f t="shared" ca="1" si="133"/>
        <v/>
      </c>
      <c r="J120" s="58" t="str">
        <f t="shared" ca="1" si="133"/>
        <v/>
      </c>
      <c r="K120" s="58" t="str">
        <f t="shared" ca="1" si="133"/>
        <v/>
      </c>
      <c r="L120" s="58" t="str">
        <f t="shared" ca="1" si="133"/>
        <v/>
      </c>
      <c r="M120" s="58" t="str">
        <f t="shared" ca="1" si="134"/>
        <v/>
      </c>
      <c r="N120" s="58" t="str">
        <f t="shared" ca="1" si="134"/>
        <v/>
      </c>
      <c r="O120" s="58" t="str">
        <f t="shared" ca="1" si="134"/>
        <v/>
      </c>
      <c r="P120" s="58" t="str">
        <f t="shared" ca="1" si="134"/>
        <v/>
      </c>
      <c r="Q120" s="58" t="str">
        <f t="shared" ca="1" si="134"/>
        <v/>
      </c>
      <c r="R120" s="58" t="str">
        <f t="shared" ca="1" si="134"/>
        <v/>
      </c>
      <c r="S120" s="69">
        <f ca="1">SUM(C120:R120)</f>
        <v>0</v>
      </c>
      <c r="T120" s="49"/>
      <c r="V120" s="57" t="e">
        <f ca="1">IF(ISNA(VLOOKUP(V117,OFFSET(Pairings!$D$2,($B120-1)*gamesPerRound,0,gamesPerRound,3),3,FALSE)),VLOOKUP(V117,OFFSET(Pairings!$E$2,($B120-1)*gamesPerRound,0,gamesPerRound,3),3,FALSE),VLOOKUP(V117,OFFSET(Pairings!$D$2,($B120-1)*gamesPerRound,0,gamesPerRound,3),3,FALSE))</f>
        <v>#N/A</v>
      </c>
      <c r="W120" s="58" t="e">
        <f ca="1">IF(ISNA(VLOOKUP(W117,OFFSET(Pairings!$D$2,($B120-1)*gamesPerRound,0,gamesPerRound,3),3,FALSE)),VLOOKUP(W117,OFFSET(Pairings!$E$2,($B120-1)*gamesPerRound,0,gamesPerRound,3),3,FALSE),VLOOKUP(W117,OFFSET(Pairings!$D$2,($B120-1)*gamesPerRound,0,gamesPerRound,3),3,FALSE))</f>
        <v>#N/A</v>
      </c>
      <c r="X120" s="58" t="e">
        <f ca="1">IF(ISNA(VLOOKUP(X117,OFFSET(Pairings!$D$2,($B120-1)*gamesPerRound,0,gamesPerRound,3),3,FALSE)),VLOOKUP(X117,OFFSET(Pairings!$E$2,($B120-1)*gamesPerRound,0,gamesPerRound,3),3,FALSE),VLOOKUP(X117,OFFSET(Pairings!$D$2,($B120-1)*gamesPerRound,0,gamesPerRound,3),3,FALSE))</f>
        <v>#N/A</v>
      </c>
      <c r="Y120" s="58" t="e">
        <f ca="1">IF(ISNA(VLOOKUP(Y117,OFFSET(Pairings!$D$2,($B120-1)*gamesPerRound,0,gamesPerRound,3),3,FALSE)),VLOOKUP(Y117,OFFSET(Pairings!$E$2,($B120-1)*gamesPerRound,0,gamesPerRound,3),3,FALSE),VLOOKUP(Y117,OFFSET(Pairings!$D$2,($B120-1)*gamesPerRound,0,gamesPerRound,3),3,FALSE))</f>
        <v>#N/A</v>
      </c>
      <c r="Z120" s="58" t="e">
        <f ca="1">IF(ISNA(VLOOKUP(Z117,OFFSET(Pairings!$D$2,($B120-1)*gamesPerRound,0,gamesPerRound,3),3,FALSE)),VLOOKUP(Z117,OFFSET(Pairings!$E$2,($B120-1)*gamesPerRound,0,gamesPerRound,3),3,FALSE),VLOOKUP(Z117,OFFSET(Pairings!$D$2,($B120-1)*gamesPerRound,0,gamesPerRound,3),3,FALSE))</f>
        <v>#N/A</v>
      </c>
      <c r="AA120" s="58" t="e">
        <f ca="1">IF(ISNA(VLOOKUP(AA117,OFFSET(Pairings!$D$2,($B120-1)*gamesPerRound,0,gamesPerRound,3),3,FALSE)),VLOOKUP(AA117,OFFSET(Pairings!$E$2,($B120-1)*gamesPerRound,0,gamesPerRound,3),3,FALSE),VLOOKUP(AA117,OFFSET(Pairings!$D$2,($B120-1)*gamesPerRound,0,gamesPerRound,3),3,FALSE))</f>
        <v>#N/A</v>
      </c>
      <c r="AB120" s="58" t="e">
        <f ca="1">IF(ISNA(VLOOKUP(AB117,OFFSET(Pairings!$D$2,($B120-1)*gamesPerRound,0,gamesPerRound,3),3,FALSE)),VLOOKUP(AB117,OFFSET(Pairings!$E$2,($B120-1)*gamesPerRound,0,gamesPerRound,3),3,FALSE),VLOOKUP(AB117,OFFSET(Pairings!$D$2,($B120-1)*gamesPerRound,0,gamesPerRound,3),3,FALSE))</f>
        <v>#N/A</v>
      </c>
      <c r="AC120" s="58" t="e">
        <f ca="1">IF(ISNA(VLOOKUP(AC117,OFFSET(Pairings!$D$2,($B120-1)*gamesPerRound,0,gamesPerRound,3),3,FALSE)),VLOOKUP(AC117,OFFSET(Pairings!$E$2,($B120-1)*gamesPerRound,0,gamesPerRound,3),3,FALSE),VLOOKUP(AC117,OFFSET(Pairings!$D$2,($B120-1)*gamesPerRound,0,gamesPerRound,3),3,FALSE))</f>
        <v>#N/A</v>
      </c>
      <c r="AD120" s="58" t="e">
        <f ca="1">IF(ISNA(VLOOKUP(AD117,OFFSET(Pairings!$D$2,($B120-1)*gamesPerRound,0,gamesPerRound,3),3,FALSE)),VLOOKUP(AD117,OFFSET(Pairings!$E$2,($B120-1)*gamesPerRound,0,gamesPerRound,3),3,FALSE),VLOOKUP(AD117,OFFSET(Pairings!$D$2,($B120-1)*gamesPerRound,0,gamesPerRound,3),3,FALSE))</f>
        <v>#N/A</v>
      </c>
      <c r="AE120" s="58" t="e">
        <f ca="1">IF(ISNA(VLOOKUP(AE117,OFFSET(Pairings!$D$2,($B120-1)*gamesPerRound,0,gamesPerRound,3),3,FALSE)),VLOOKUP(AE117,OFFSET(Pairings!$E$2,($B120-1)*gamesPerRound,0,gamesPerRound,3),3,FALSE),VLOOKUP(AE117,OFFSET(Pairings!$D$2,($B120-1)*gamesPerRound,0,gamesPerRound,3),3,FALSE))</f>
        <v>#N/A</v>
      </c>
      <c r="AF120" s="58" t="e">
        <f ca="1">IF(ISNA(VLOOKUP(AF117,OFFSET(Pairings!$D$2,($B120-1)*gamesPerRound,0,gamesPerRound,3),3,FALSE)),VLOOKUP(AF117,OFFSET(Pairings!$E$2,($B120-1)*gamesPerRound,0,gamesPerRound,3),3,FALSE),VLOOKUP(AF117,OFFSET(Pairings!$D$2,($B120-1)*gamesPerRound,0,gamesPerRound,3),3,FALSE))</f>
        <v>#N/A</v>
      </c>
      <c r="AG120" s="59" t="e">
        <f ca="1">IF(ISNA(VLOOKUP(AG117,OFFSET(Pairings!$D$2,($B120-1)*gamesPerRound,0,gamesPerRound,3),3,FALSE)),VLOOKUP(AG117,OFFSET(Pairings!$E$2,($B120-1)*gamesPerRound,0,gamesPerRound,3),3,FALSE),VLOOKUP(AG117,OFFSET(Pairings!$D$2,($B120-1)*gamesPerRound,0,gamesPerRound,3),3,FALSE))</f>
        <v>#N/A</v>
      </c>
      <c r="AH120" s="59" t="e">
        <f ca="1">IF(ISNA(VLOOKUP(AH117,OFFSET(Pairings!$D$2,($B120-1)*gamesPerRound,0,gamesPerRound,3),3,FALSE)),VLOOKUP(AH117,OFFSET(Pairings!$E$2,($B120-1)*gamesPerRound,0,gamesPerRound,3),3,FALSE),VLOOKUP(AH117,OFFSET(Pairings!$D$2,($B120-1)*gamesPerRound,0,gamesPerRound,3),3,FALSE))</f>
        <v>#N/A</v>
      </c>
      <c r="AI120" s="59" t="e">
        <f ca="1">IF(ISNA(VLOOKUP(AI117,OFFSET(Pairings!$D$2,($B120-1)*gamesPerRound,0,gamesPerRound,3),3,FALSE)),VLOOKUP(AI117,OFFSET(Pairings!$E$2,($B120-1)*gamesPerRound,0,gamesPerRound,3),3,FALSE),VLOOKUP(AI117,OFFSET(Pairings!$D$2,($B120-1)*gamesPerRound,0,gamesPerRound,3),3,FALSE))</f>
        <v>#N/A</v>
      </c>
      <c r="AJ120" s="59" t="e">
        <f ca="1">IF(ISNA(VLOOKUP(AJ117,OFFSET(Pairings!$D$2,($B120-1)*gamesPerRound,0,gamesPerRound,3),3,FALSE)),VLOOKUP(AJ117,OFFSET(Pairings!$E$2,($B120-1)*gamesPerRound,0,gamesPerRound,3),3,FALSE),VLOOKUP(AJ117,OFFSET(Pairings!$D$2,($B120-1)*gamesPerRound,0,gamesPerRound,3),3,FALSE))</f>
        <v>#N/A</v>
      </c>
      <c r="AK120" s="59" t="e">
        <f ca="1">IF(ISNA(VLOOKUP(AK117,OFFSET(Pairings!$D$2,($B120-1)*gamesPerRound,0,gamesPerRound,3),3,FALSE)),VLOOKUP(AK117,OFFSET(Pairings!$E$2,($B120-1)*gamesPerRound,0,gamesPerRound,3),3,FALSE),VLOOKUP(AK117,OFFSET(Pairings!$D$2,($B120-1)*gamesPerRound,0,gamesPerRound,3),3,FALSE))</f>
        <v>#N/A</v>
      </c>
      <c r="AL120" s="59" t="e">
        <f ca="1">IF(ISNA(VLOOKUP(AL117,OFFSET(Pairings!$D$2,($B120-1)*gamesPerRound,0,gamesPerRound,3),3,FALSE)),VLOOKUP(AL117,OFFSET(Pairings!$E$2,($B120-1)*gamesPerRound,0,gamesPerRound,3),3,FALSE),VLOOKUP(AL117,OFFSET(Pairings!$D$2,($B120-1)*gamesPerRound,0,gamesPerRound,3),3,FALSE))</f>
        <v>#N/A</v>
      </c>
      <c r="AM120" s="59" t="e">
        <f ca="1">IF(ISNA(VLOOKUP(AM117,OFFSET(Pairings!$D$2,($B120-1)*gamesPerRound,0,gamesPerRound,3),3,FALSE)),VLOOKUP(AM117,OFFSET(Pairings!$E$2,($B120-1)*gamesPerRound,0,gamesPerRound,3),3,FALSE),VLOOKUP(AM117,OFFSET(Pairings!$D$2,($B120-1)*gamesPerRound,0,gamesPerRound,3),3,FALSE))</f>
        <v>#N/A</v>
      </c>
      <c r="AN120" s="59" t="e">
        <f ca="1">IF(ISNA(VLOOKUP(AN117,OFFSET(Pairings!$D$2,($B120-1)*gamesPerRound,0,gamesPerRound,3),3,FALSE)),VLOOKUP(AN117,OFFSET(Pairings!$E$2,($B120-1)*gamesPerRound,0,gamesPerRound,3),3,FALSE),VLOOKUP(AN117,OFFSET(Pairings!$D$2,($B120-1)*gamesPerRound,0,gamesPerRound,3),3,FALSE))</f>
        <v>#N/A</v>
      </c>
      <c r="AO120" s="59" t="e">
        <f ca="1">IF(ISNA(VLOOKUP(AO117,OFFSET(Pairings!$D$2,($B120-1)*gamesPerRound,0,gamesPerRound,3),3,FALSE)),VLOOKUP(AO117,OFFSET(Pairings!$E$2,($B120-1)*gamesPerRound,0,gamesPerRound,3),3,FALSE),VLOOKUP(AO117,OFFSET(Pairings!$D$2,($B120-1)*gamesPerRound,0,gamesPerRound,3),3,FALSE))</f>
        <v>#N/A</v>
      </c>
      <c r="AP120" s="49" t="e">
        <f ca="1">SUM(V120:AO120)</f>
        <v>#N/A</v>
      </c>
    </row>
    <row r="121" spans="1:42" ht="15.75" thickBot="1" x14ac:dyDescent="0.25">
      <c r="B121" s="18" t="s">
        <v>110</v>
      </c>
      <c r="C121" s="61">
        <f t="shared" ref="C121:S121" ca="1" si="135">SUM(C118:C120)</f>
        <v>0</v>
      </c>
      <c r="D121" s="51">
        <f t="shared" ca="1" si="135"/>
        <v>0</v>
      </c>
      <c r="E121" s="51">
        <f t="shared" ca="1" si="135"/>
        <v>0</v>
      </c>
      <c r="F121" s="51">
        <f t="shared" ca="1" si="135"/>
        <v>0</v>
      </c>
      <c r="G121" s="51">
        <f t="shared" ca="1" si="135"/>
        <v>0</v>
      </c>
      <c r="H121" s="51">
        <f t="shared" ca="1" si="135"/>
        <v>0</v>
      </c>
      <c r="I121" s="51">
        <f t="shared" ca="1" si="135"/>
        <v>0</v>
      </c>
      <c r="J121" s="51">
        <f t="shared" ca="1" si="135"/>
        <v>0</v>
      </c>
      <c r="K121" s="51">
        <f t="shared" ca="1" si="135"/>
        <v>0</v>
      </c>
      <c r="L121" s="51">
        <f t="shared" ca="1" si="135"/>
        <v>0</v>
      </c>
      <c r="M121" s="51">
        <f t="shared" ca="1" si="135"/>
        <v>0</v>
      </c>
      <c r="N121" s="51">
        <f t="shared" ca="1" si="135"/>
        <v>0</v>
      </c>
      <c r="O121" s="51">
        <f t="shared" ca="1" si="135"/>
        <v>0</v>
      </c>
      <c r="P121" s="51">
        <f t="shared" ca="1" si="135"/>
        <v>0</v>
      </c>
      <c r="Q121" s="51">
        <f t="shared" ca="1" si="135"/>
        <v>0</v>
      </c>
      <c r="R121" s="51">
        <f t="shared" ca="1" si="135"/>
        <v>0</v>
      </c>
      <c r="S121" s="70">
        <f t="shared" ca="1" si="135"/>
        <v>0</v>
      </c>
      <c r="T121" s="65" t="e">
        <f ca="1">VLOOKUP(A117,OFFSET(Teams!$B$1,1,0,teams,4),4,FALSE)</f>
        <v>#N/A</v>
      </c>
      <c r="V121" s="61" t="e">
        <f t="shared" ref="V121:AP121" ca="1" si="136">SUM(V118:V120)</f>
        <v>#N/A</v>
      </c>
      <c r="W121" s="51" t="e">
        <f t="shared" ca="1" si="136"/>
        <v>#N/A</v>
      </c>
      <c r="X121" s="51" t="e">
        <f t="shared" ca="1" si="136"/>
        <v>#N/A</v>
      </c>
      <c r="Y121" s="51" t="e">
        <f t="shared" ca="1" si="136"/>
        <v>#N/A</v>
      </c>
      <c r="Z121" s="51" t="e">
        <f t="shared" ca="1" si="136"/>
        <v>#N/A</v>
      </c>
      <c r="AA121" s="51" t="e">
        <f t="shared" ca="1" si="136"/>
        <v>#N/A</v>
      </c>
      <c r="AB121" s="51" t="e">
        <f t="shared" ca="1" si="136"/>
        <v>#N/A</v>
      </c>
      <c r="AC121" s="51" t="e">
        <f t="shared" ca="1" si="136"/>
        <v>#N/A</v>
      </c>
      <c r="AD121" s="51" t="e">
        <f t="shared" ca="1" si="136"/>
        <v>#N/A</v>
      </c>
      <c r="AE121" s="51" t="e">
        <f t="shared" ca="1" si="136"/>
        <v>#N/A</v>
      </c>
      <c r="AF121" s="51" t="e">
        <f t="shared" ca="1" si="136"/>
        <v>#N/A</v>
      </c>
      <c r="AG121" s="51" t="e">
        <f t="shared" ca="1" si="136"/>
        <v>#N/A</v>
      </c>
      <c r="AH121" s="51" t="e">
        <f t="shared" ca="1" si="136"/>
        <v>#N/A</v>
      </c>
      <c r="AI121" s="51" t="e">
        <f t="shared" ca="1" si="136"/>
        <v>#N/A</v>
      </c>
      <c r="AJ121" s="51" t="e">
        <f t="shared" ca="1" si="136"/>
        <v>#N/A</v>
      </c>
      <c r="AK121" s="51" t="e">
        <f t="shared" ca="1" si="136"/>
        <v>#N/A</v>
      </c>
      <c r="AL121" s="51" t="e">
        <f t="shared" ca="1" si="136"/>
        <v>#N/A</v>
      </c>
      <c r="AM121" s="51" t="e">
        <f t="shared" ca="1" si="136"/>
        <v>#N/A</v>
      </c>
      <c r="AN121" s="51" t="e">
        <f t="shared" ca="1" si="136"/>
        <v>#N/A</v>
      </c>
      <c r="AO121" s="51" t="e">
        <f t="shared" ca="1" si="136"/>
        <v>#N/A</v>
      </c>
      <c r="AP121" s="37" t="e">
        <f t="shared" ca="1" si="136"/>
        <v>#N/A</v>
      </c>
    </row>
    <row r="122" spans="1:42" ht="15.75" thickBot="1" x14ac:dyDescent="0.25"/>
    <row r="123" spans="1:42" x14ac:dyDescent="0.2">
      <c r="A123" s="12" t="s">
        <v>496</v>
      </c>
      <c r="B123" s="38">
        <f>VLOOKUP(A123,TeamLookup,2,FALSE)</f>
        <v>0</v>
      </c>
      <c r="C123" s="60" t="str">
        <f>$A123&amp;"."&amp;TEXT(C$1,"00")</f>
        <v>U.01</v>
      </c>
      <c r="D123" s="50" t="str">
        <f t="shared" ref="D123:R123" si="137">$A123&amp;"."&amp;TEXT(D$1,"00")</f>
        <v>U.02</v>
      </c>
      <c r="E123" s="50" t="str">
        <f t="shared" si="137"/>
        <v>U.03</v>
      </c>
      <c r="F123" s="50" t="str">
        <f t="shared" si="137"/>
        <v>U.04</v>
      </c>
      <c r="G123" s="50" t="str">
        <f t="shared" si="137"/>
        <v>U.05</v>
      </c>
      <c r="H123" s="50" t="str">
        <f t="shared" si="137"/>
        <v>U.06</v>
      </c>
      <c r="I123" s="50" t="str">
        <f t="shared" si="137"/>
        <v>U.07</v>
      </c>
      <c r="J123" s="50" t="str">
        <f t="shared" si="137"/>
        <v>U.08</v>
      </c>
      <c r="K123" s="50" t="str">
        <f t="shared" si="137"/>
        <v>U.09</v>
      </c>
      <c r="L123" s="50" t="str">
        <f t="shared" si="137"/>
        <v>U.10</v>
      </c>
      <c r="M123" s="50" t="str">
        <f t="shared" si="137"/>
        <v>U.11</v>
      </c>
      <c r="N123" s="50" t="str">
        <f t="shared" si="137"/>
        <v>U.12</v>
      </c>
      <c r="O123" s="50" t="str">
        <f t="shared" si="137"/>
        <v>U.13</v>
      </c>
      <c r="P123" s="50" t="str">
        <f t="shared" si="137"/>
        <v>U.14</v>
      </c>
      <c r="Q123" s="50" t="str">
        <f t="shared" si="137"/>
        <v>U.15</v>
      </c>
      <c r="R123" s="50" t="str">
        <f t="shared" si="137"/>
        <v>U.16</v>
      </c>
      <c r="S123" s="67" t="s">
        <v>110</v>
      </c>
      <c r="T123" s="66" t="s">
        <v>137</v>
      </c>
      <c r="V123" s="60" t="str">
        <f>$A123&amp;"."&amp;TEXT(V$1,"00")</f>
        <v>U.01</v>
      </c>
      <c r="W123" s="50" t="str">
        <f t="shared" ref="W123:AO123" si="138">$A123&amp;"."&amp;TEXT(W$1,"00")</f>
        <v>U.02</v>
      </c>
      <c r="X123" s="50" t="str">
        <f t="shared" si="138"/>
        <v>U.03</v>
      </c>
      <c r="Y123" s="50" t="str">
        <f t="shared" si="138"/>
        <v>U.04</v>
      </c>
      <c r="Z123" s="50" t="str">
        <f t="shared" si="138"/>
        <v>U.05</v>
      </c>
      <c r="AA123" s="50" t="str">
        <f t="shared" si="138"/>
        <v>U.06</v>
      </c>
      <c r="AB123" s="50" t="str">
        <f t="shared" si="138"/>
        <v>U.07</v>
      </c>
      <c r="AC123" s="50" t="str">
        <f t="shared" si="138"/>
        <v>U.08</v>
      </c>
      <c r="AD123" s="50" t="str">
        <f t="shared" si="138"/>
        <v>U.09</v>
      </c>
      <c r="AE123" s="50" t="str">
        <f t="shared" si="138"/>
        <v>U.10</v>
      </c>
      <c r="AF123" s="50" t="str">
        <f t="shared" si="138"/>
        <v>U.11</v>
      </c>
      <c r="AG123" s="50" t="str">
        <f t="shared" si="138"/>
        <v>U.12</v>
      </c>
      <c r="AH123" s="50" t="str">
        <f t="shared" si="138"/>
        <v>U.13</v>
      </c>
      <c r="AI123" s="50" t="str">
        <f t="shared" si="138"/>
        <v>U.14</v>
      </c>
      <c r="AJ123" s="50" t="str">
        <f t="shared" si="138"/>
        <v>U.15</v>
      </c>
      <c r="AK123" s="50" t="str">
        <f t="shared" si="138"/>
        <v>U.16</v>
      </c>
      <c r="AL123" s="50" t="str">
        <f t="shared" si="138"/>
        <v>U.17</v>
      </c>
      <c r="AM123" s="50" t="str">
        <f t="shared" si="138"/>
        <v>U.18</v>
      </c>
      <c r="AN123" s="50" t="str">
        <f t="shared" si="138"/>
        <v>U.19</v>
      </c>
      <c r="AO123" s="50" t="str">
        <f t="shared" si="138"/>
        <v>U.20</v>
      </c>
      <c r="AP123" s="36" t="s">
        <v>110</v>
      </c>
    </row>
    <row r="124" spans="1:42" x14ac:dyDescent="0.2">
      <c r="B124" s="48">
        <v>1</v>
      </c>
      <c r="C124" s="52" t="str">
        <f t="shared" ref="C124:C126" ca="1" si="139">IF(ISNA(V124),"",V124)</f>
        <v/>
      </c>
      <c r="D124" s="53" t="str">
        <f t="shared" ref="D124:D126" ca="1" si="140">IF(ISNA(W124),"",W124)</f>
        <v/>
      </c>
      <c r="E124" s="53" t="str">
        <f t="shared" ref="E124:E126" ca="1" si="141">IF(ISNA(X124),"",X124)</f>
        <v/>
      </c>
      <c r="F124" s="53" t="str">
        <f t="shared" ref="F124:F126" ca="1" si="142">IF(ISNA(Y124),"",Y124)</f>
        <v/>
      </c>
      <c r="G124" s="53" t="str">
        <f t="shared" ref="G124:G126" ca="1" si="143">IF(ISNA(Z124),"",Z124)</f>
        <v/>
      </c>
      <c r="H124" s="53" t="str">
        <f t="shared" ref="H124:H126" ca="1" si="144">IF(ISNA(AA124),"",AA124)</f>
        <v/>
      </c>
      <c r="I124" s="53" t="str">
        <f t="shared" ref="I124:I126" ca="1" si="145">IF(ISNA(AB124),"",AB124)</f>
        <v/>
      </c>
      <c r="J124" s="53" t="str">
        <f t="shared" ref="J124:J126" ca="1" si="146">IF(ISNA(AC124),"",AC124)</f>
        <v/>
      </c>
      <c r="K124" s="53" t="str">
        <f t="shared" ref="K124:K126" ca="1" si="147">IF(ISNA(AD124),"",AD124)</f>
        <v/>
      </c>
      <c r="L124" s="53" t="str">
        <f t="shared" ref="L124:L126" ca="1" si="148">IF(ISNA(AE124),"",AE124)</f>
        <v/>
      </c>
      <c r="M124" s="53" t="str">
        <f t="shared" ref="M124:M126" ca="1" si="149">IF(ISNA(AF124),"",AF124)</f>
        <v/>
      </c>
      <c r="N124" s="53" t="str">
        <f t="shared" ref="N124:N126" ca="1" si="150">IF(ISNA(AG124),"",AG124)</f>
        <v/>
      </c>
      <c r="O124" s="53" t="str">
        <f t="shared" ref="O124:O126" ca="1" si="151">IF(ISNA(AH124),"",AH124)</f>
        <v/>
      </c>
      <c r="P124" s="53" t="str">
        <f t="shared" ref="P124:P126" ca="1" si="152">IF(ISNA(AI124),"",AI124)</f>
        <v/>
      </c>
      <c r="Q124" s="53" t="str">
        <f t="shared" ref="Q124:Q126" ca="1" si="153">IF(ISNA(AJ124),"",AJ124)</f>
        <v/>
      </c>
      <c r="R124" s="53" t="str">
        <f t="shared" ref="R124:R126" ca="1" si="154">IF(ISNA(AK124),"",AK124)</f>
        <v/>
      </c>
      <c r="S124" s="68">
        <f ca="1">SUM(C124:R124)</f>
        <v>0</v>
      </c>
      <c r="T124" s="49"/>
      <c r="V124" s="53" t="e">
        <f ca="1">IF(ISNA(VLOOKUP(V123,OFFSET(Pairings!$D$2,($B124-1)*gamesPerRound,0,gamesPerRound,3),3,FALSE)),VLOOKUP(V123,OFFSET(Pairings!$E$2,($B124-1)*gamesPerRound,0,gamesPerRound,3),3,FALSE),VLOOKUP(V123,OFFSET(Pairings!$D$2,($B124-1)*gamesPerRound,0,gamesPerRound,3),3,FALSE))</f>
        <v>#N/A</v>
      </c>
      <c r="W124" s="53" t="e">
        <f ca="1">IF(ISNA(VLOOKUP(W123,OFFSET(Pairings!$D$2,($B124-1)*gamesPerRound,0,gamesPerRound,3),3,FALSE)),VLOOKUP(W123,OFFSET(Pairings!$E$2,($B124-1)*gamesPerRound,0,gamesPerRound,3),3,FALSE),VLOOKUP(W123,OFFSET(Pairings!$D$2,($B124-1)*gamesPerRound,0,gamesPerRound,3),3,FALSE))</f>
        <v>#N/A</v>
      </c>
      <c r="X124" s="53" t="e">
        <f ca="1">IF(ISNA(VLOOKUP(X123,OFFSET(Pairings!$D$2,($B124-1)*gamesPerRound,0,gamesPerRound,3),3,FALSE)),VLOOKUP(X123,OFFSET(Pairings!$E$2,($B124-1)*gamesPerRound,0,gamesPerRound,3),3,FALSE),VLOOKUP(X123,OFFSET(Pairings!$D$2,($B124-1)*gamesPerRound,0,gamesPerRound,3),3,FALSE))</f>
        <v>#N/A</v>
      </c>
      <c r="Y124" s="53" t="e">
        <f ca="1">IF(ISNA(VLOOKUP(Y123,OFFSET(Pairings!$D$2,($B124-1)*gamesPerRound,0,gamesPerRound,3),3,FALSE)),VLOOKUP(Y123,OFFSET(Pairings!$E$2,($B124-1)*gamesPerRound,0,gamesPerRound,3),3,FALSE),VLOOKUP(Y123,OFFSET(Pairings!$D$2,($B124-1)*gamesPerRound,0,gamesPerRound,3),3,FALSE))</f>
        <v>#N/A</v>
      </c>
      <c r="Z124" s="53" t="e">
        <f ca="1">IF(ISNA(VLOOKUP(Z123,OFFSET(Pairings!$D$2,($B124-1)*gamesPerRound,0,gamesPerRound,3),3,FALSE)),VLOOKUP(Z123,OFFSET(Pairings!$E$2,($B124-1)*gamesPerRound,0,gamesPerRound,3),3,FALSE),VLOOKUP(Z123,OFFSET(Pairings!$D$2,($B124-1)*gamesPerRound,0,gamesPerRound,3),3,FALSE))</f>
        <v>#N/A</v>
      </c>
      <c r="AA124" s="53" t="e">
        <f ca="1">IF(ISNA(VLOOKUP(AA123,OFFSET(Pairings!$D$2,($B124-1)*gamesPerRound,0,gamesPerRound,3),3,FALSE)),VLOOKUP(AA123,OFFSET(Pairings!$E$2,($B124-1)*gamesPerRound,0,gamesPerRound,3),3,FALSE),VLOOKUP(AA123,OFFSET(Pairings!$D$2,($B124-1)*gamesPerRound,0,gamesPerRound,3),3,FALSE))</f>
        <v>#N/A</v>
      </c>
      <c r="AB124" s="53" t="e">
        <f ca="1">IF(ISNA(VLOOKUP(AB123,OFFSET(Pairings!$D$2,($B124-1)*gamesPerRound,0,gamesPerRound,3),3,FALSE)),VLOOKUP(AB123,OFFSET(Pairings!$E$2,($B124-1)*gamesPerRound,0,gamesPerRound,3),3,FALSE),VLOOKUP(AB123,OFFSET(Pairings!$D$2,($B124-1)*gamesPerRound,0,gamesPerRound,3),3,FALSE))</f>
        <v>#N/A</v>
      </c>
      <c r="AC124" s="53" t="e">
        <f ca="1">IF(ISNA(VLOOKUP(AC123,OFFSET(Pairings!$D$2,($B124-1)*gamesPerRound,0,gamesPerRound,3),3,FALSE)),VLOOKUP(AC123,OFFSET(Pairings!$E$2,($B124-1)*gamesPerRound,0,gamesPerRound,3),3,FALSE),VLOOKUP(AC123,OFFSET(Pairings!$D$2,($B124-1)*gamesPerRound,0,gamesPerRound,3),3,FALSE))</f>
        <v>#N/A</v>
      </c>
      <c r="AD124" s="53" t="e">
        <f ca="1">IF(ISNA(VLOOKUP(AD123,OFFSET(Pairings!$D$2,($B124-1)*gamesPerRound,0,gamesPerRound,3),3,FALSE)),VLOOKUP(AD123,OFFSET(Pairings!$E$2,($B124-1)*gamesPerRound,0,gamesPerRound,3),3,FALSE),VLOOKUP(AD123,OFFSET(Pairings!$D$2,($B124-1)*gamesPerRound,0,gamesPerRound,3),3,FALSE))</f>
        <v>#N/A</v>
      </c>
      <c r="AE124" s="53" t="e">
        <f ca="1">IF(ISNA(VLOOKUP(AE123,OFFSET(Pairings!$D$2,($B124-1)*gamesPerRound,0,gamesPerRound,3),3,FALSE)),VLOOKUP(AE123,OFFSET(Pairings!$E$2,($B124-1)*gamesPerRound,0,gamesPerRound,3),3,FALSE),VLOOKUP(AE123,OFFSET(Pairings!$D$2,($B124-1)*gamesPerRound,0,gamesPerRound,3),3,FALSE))</f>
        <v>#N/A</v>
      </c>
      <c r="AF124" s="53" t="e">
        <f ca="1">IF(ISNA(VLOOKUP(AF123,OFFSET(Pairings!$D$2,($B124-1)*gamesPerRound,0,gamesPerRound,3),3,FALSE)),VLOOKUP(AF123,OFFSET(Pairings!$E$2,($B124-1)*gamesPerRound,0,gamesPerRound,3),3,FALSE),VLOOKUP(AF123,OFFSET(Pairings!$D$2,($B124-1)*gamesPerRound,0,gamesPerRound,3),3,FALSE))</f>
        <v>#N/A</v>
      </c>
      <c r="AG124" s="54" t="e">
        <f ca="1">IF(ISNA(VLOOKUP(AG123,OFFSET(Pairings!$D$2,($B124-1)*gamesPerRound,0,gamesPerRound,3),3,FALSE)),VLOOKUP(AG123,OFFSET(Pairings!$E$2,($B124-1)*gamesPerRound,0,gamesPerRound,3),3,FALSE),VLOOKUP(AG123,OFFSET(Pairings!$D$2,($B124-1)*gamesPerRound,0,gamesPerRound,3),3,FALSE))</f>
        <v>#N/A</v>
      </c>
      <c r="AH124" s="54" t="e">
        <f ca="1">IF(ISNA(VLOOKUP(AH123,OFFSET(Pairings!$D$2,($B124-1)*gamesPerRound,0,gamesPerRound,3),3,FALSE)),VLOOKUP(AH123,OFFSET(Pairings!$E$2,($B124-1)*gamesPerRound,0,gamesPerRound,3),3,FALSE),VLOOKUP(AH123,OFFSET(Pairings!$D$2,($B124-1)*gamesPerRound,0,gamesPerRound,3),3,FALSE))</f>
        <v>#N/A</v>
      </c>
      <c r="AI124" s="54" t="e">
        <f ca="1">IF(ISNA(VLOOKUP(AI123,OFFSET(Pairings!$D$2,($B124-1)*gamesPerRound,0,gamesPerRound,3),3,FALSE)),VLOOKUP(AI123,OFFSET(Pairings!$E$2,($B124-1)*gamesPerRound,0,gamesPerRound,3),3,FALSE),VLOOKUP(AI123,OFFSET(Pairings!$D$2,($B124-1)*gamesPerRound,0,gamesPerRound,3),3,FALSE))</f>
        <v>#N/A</v>
      </c>
      <c r="AJ124" s="54" t="e">
        <f ca="1">IF(ISNA(VLOOKUP(AJ123,OFFSET(Pairings!$D$2,($B124-1)*gamesPerRound,0,gamesPerRound,3),3,FALSE)),VLOOKUP(AJ123,OFFSET(Pairings!$E$2,($B124-1)*gamesPerRound,0,gamesPerRound,3),3,FALSE),VLOOKUP(AJ123,OFFSET(Pairings!$D$2,($B124-1)*gamesPerRound,0,gamesPerRound,3),3,FALSE))</f>
        <v>#N/A</v>
      </c>
      <c r="AK124" s="54" t="e">
        <f ca="1">IF(ISNA(VLOOKUP(AK123,OFFSET(Pairings!$D$2,($B124-1)*gamesPerRound,0,gamesPerRound,3),3,FALSE)),VLOOKUP(AK123,OFFSET(Pairings!$E$2,($B124-1)*gamesPerRound,0,gamesPerRound,3),3,FALSE),VLOOKUP(AK123,OFFSET(Pairings!$D$2,($B124-1)*gamesPerRound,0,gamesPerRound,3),3,FALSE))</f>
        <v>#N/A</v>
      </c>
      <c r="AL124" s="54" t="e">
        <f ca="1">IF(ISNA(VLOOKUP(AL123,OFFSET(Pairings!$D$2,($B124-1)*gamesPerRound,0,gamesPerRound,3),3,FALSE)),VLOOKUP(AL123,OFFSET(Pairings!$E$2,($B124-1)*gamesPerRound,0,gamesPerRound,3),3,FALSE),VLOOKUP(AL123,OFFSET(Pairings!$D$2,($B124-1)*gamesPerRound,0,gamesPerRound,3),3,FALSE))</f>
        <v>#N/A</v>
      </c>
      <c r="AM124" s="54" t="e">
        <f ca="1">IF(ISNA(VLOOKUP(AM123,OFFSET(Pairings!$D$2,($B124-1)*gamesPerRound,0,gamesPerRound,3),3,FALSE)),VLOOKUP(AM123,OFFSET(Pairings!$E$2,($B124-1)*gamesPerRound,0,gamesPerRound,3),3,FALSE),VLOOKUP(AM123,OFFSET(Pairings!$D$2,($B124-1)*gamesPerRound,0,gamesPerRound,3),3,FALSE))</f>
        <v>#N/A</v>
      </c>
      <c r="AN124" s="54" t="e">
        <f ca="1">IF(ISNA(VLOOKUP(AN123,OFFSET(Pairings!$D$2,($B124-1)*gamesPerRound,0,gamesPerRound,3),3,FALSE)),VLOOKUP(AN123,OFFSET(Pairings!$E$2,($B124-1)*gamesPerRound,0,gamesPerRound,3),3,FALSE),VLOOKUP(AN123,OFFSET(Pairings!$D$2,($B124-1)*gamesPerRound,0,gamesPerRound,3),3,FALSE))</f>
        <v>#N/A</v>
      </c>
      <c r="AO124" s="54" t="e">
        <f ca="1">IF(ISNA(VLOOKUP(AO123,OFFSET(Pairings!$D$2,($B124-1)*gamesPerRound,0,gamesPerRound,3),3,FALSE)),VLOOKUP(AO123,OFFSET(Pairings!$E$2,($B124-1)*gamesPerRound,0,gamesPerRound,3),3,FALSE),VLOOKUP(AO123,OFFSET(Pairings!$D$2,($B124-1)*gamesPerRound,0,gamesPerRound,3),3,FALSE))</f>
        <v>#N/A</v>
      </c>
      <c r="AP124" s="49" t="e">
        <f ca="1">SUM(V124:AO124)</f>
        <v>#N/A</v>
      </c>
    </row>
    <row r="125" spans="1:42" x14ac:dyDescent="0.2">
      <c r="B125" s="48">
        <v>2</v>
      </c>
      <c r="C125" s="55" t="str">
        <f t="shared" ca="1" si="139"/>
        <v/>
      </c>
      <c r="D125" s="33" t="str">
        <f t="shared" ca="1" si="140"/>
        <v/>
      </c>
      <c r="E125" s="33" t="str">
        <f t="shared" ca="1" si="141"/>
        <v/>
      </c>
      <c r="F125" s="33" t="str">
        <f t="shared" ca="1" si="142"/>
        <v/>
      </c>
      <c r="G125" s="33" t="str">
        <f t="shared" ca="1" si="143"/>
        <v/>
      </c>
      <c r="H125" s="33" t="str">
        <f t="shared" ca="1" si="144"/>
        <v/>
      </c>
      <c r="I125" s="33" t="str">
        <f t="shared" ca="1" si="145"/>
        <v/>
      </c>
      <c r="J125" s="33" t="str">
        <f t="shared" ca="1" si="146"/>
        <v/>
      </c>
      <c r="K125" s="33" t="str">
        <f t="shared" ca="1" si="147"/>
        <v/>
      </c>
      <c r="L125" s="33" t="str">
        <f t="shared" ca="1" si="148"/>
        <v/>
      </c>
      <c r="M125" s="33" t="str">
        <f t="shared" ca="1" si="149"/>
        <v/>
      </c>
      <c r="N125" s="33" t="str">
        <f t="shared" ca="1" si="150"/>
        <v/>
      </c>
      <c r="O125" s="33" t="str">
        <f t="shared" ca="1" si="151"/>
        <v/>
      </c>
      <c r="P125" s="33" t="str">
        <f t="shared" ca="1" si="152"/>
        <v/>
      </c>
      <c r="Q125" s="33" t="str">
        <f t="shared" ca="1" si="153"/>
        <v/>
      </c>
      <c r="R125" s="33" t="str">
        <f t="shared" ca="1" si="154"/>
        <v/>
      </c>
      <c r="S125" s="69">
        <f ca="1">SUM(C125:R125)</f>
        <v>0</v>
      </c>
      <c r="T125" s="49"/>
      <c r="V125" s="55" t="e">
        <f ca="1">IF(ISNA(VLOOKUP(V123,OFFSET(Pairings!$D$2,($B125-1)*gamesPerRound,0,gamesPerRound,3),3,FALSE)),VLOOKUP(V123,OFFSET(Pairings!$E$2,($B125-1)*gamesPerRound,0,gamesPerRound,3),3,FALSE),VLOOKUP(V123,OFFSET(Pairings!$D$2,($B125-1)*gamesPerRound,0,gamesPerRound,3),3,FALSE))</f>
        <v>#N/A</v>
      </c>
      <c r="W125" s="33" t="e">
        <f ca="1">IF(ISNA(VLOOKUP(W123,OFFSET(Pairings!$D$2,($B125-1)*gamesPerRound,0,gamesPerRound,3),3,FALSE)),VLOOKUP(W123,OFFSET(Pairings!$E$2,($B125-1)*gamesPerRound,0,gamesPerRound,3),3,FALSE),VLOOKUP(W123,OFFSET(Pairings!$D$2,($B125-1)*gamesPerRound,0,gamesPerRound,3),3,FALSE))</f>
        <v>#N/A</v>
      </c>
      <c r="X125" s="33" t="e">
        <f ca="1">IF(ISNA(VLOOKUP(X123,OFFSET(Pairings!$D$2,($B125-1)*gamesPerRound,0,gamesPerRound,3),3,FALSE)),VLOOKUP(X123,OFFSET(Pairings!$E$2,($B125-1)*gamesPerRound,0,gamesPerRound,3),3,FALSE),VLOOKUP(X123,OFFSET(Pairings!$D$2,($B125-1)*gamesPerRound,0,gamesPerRound,3),3,FALSE))</f>
        <v>#N/A</v>
      </c>
      <c r="Y125" s="33" t="e">
        <f ca="1">IF(ISNA(VLOOKUP(Y123,OFFSET(Pairings!$D$2,($B125-1)*gamesPerRound,0,gamesPerRound,3),3,FALSE)),VLOOKUP(Y123,OFFSET(Pairings!$E$2,($B125-1)*gamesPerRound,0,gamesPerRound,3),3,FALSE),VLOOKUP(Y123,OFFSET(Pairings!$D$2,($B125-1)*gamesPerRound,0,gamesPerRound,3),3,FALSE))</f>
        <v>#N/A</v>
      </c>
      <c r="Z125" s="33" t="e">
        <f ca="1">IF(ISNA(VLOOKUP(Z123,OFFSET(Pairings!$D$2,($B125-1)*gamesPerRound,0,gamesPerRound,3),3,FALSE)),VLOOKUP(Z123,OFFSET(Pairings!$E$2,($B125-1)*gamesPerRound,0,gamesPerRound,3),3,FALSE),VLOOKUP(Z123,OFFSET(Pairings!$D$2,($B125-1)*gamesPerRound,0,gamesPerRound,3),3,FALSE))</f>
        <v>#N/A</v>
      </c>
      <c r="AA125" s="33" t="e">
        <f ca="1">IF(ISNA(VLOOKUP(AA123,OFFSET(Pairings!$D$2,($B125-1)*gamesPerRound,0,gamesPerRound,3),3,FALSE)),VLOOKUP(AA123,OFFSET(Pairings!$E$2,($B125-1)*gamesPerRound,0,gamesPerRound,3),3,FALSE),VLOOKUP(AA123,OFFSET(Pairings!$D$2,($B125-1)*gamesPerRound,0,gamesPerRound,3),3,FALSE))</f>
        <v>#N/A</v>
      </c>
      <c r="AB125" s="33" t="e">
        <f ca="1">IF(ISNA(VLOOKUP(AB123,OFFSET(Pairings!$D$2,($B125-1)*gamesPerRound,0,gamesPerRound,3),3,FALSE)),VLOOKUP(AB123,OFFSET(Pairings!$E$2,($B125-1)*gamesPerRound,0,gamesPerRound,3),3,FALSE),VLOOKUP(AB123,OFFSET(Pairings!$D$2,($B125-1)*gamesPerRound,0,gamesPerRound,3),3,FALSE))</f>
        <v>#N/A</v>
      </c>
      <c r="AC125" s="33" t="e">
        <f ca="1">IF(ISNA(VLOOKUP(AC123,OFFSET(Pairings!$D$2,($B125-1)*gamesPerRound,0,gamesPerRound,3),3,FALSE)),VLOOKUP(AC123,OFFSET(Pairings!$E$2,($B125-1)*gamesPerRound,0,gamesPerRound,3),3,FALSE),VLOOKUP(AC123,OFFSET(Pairings!$D$2,($B125-1)*gamesPerRound,0,gamesPerRound,3),3,FALSE))</f>
        <v>#N/A</v>
      </c>
      <c r="AD125" s="33" t="e">
        <f ca="1">IF(ISNA(VLOOKUP(AD123,OFFSET(Pairings!$D$2,($B125-1)*gamesPerRound,0,gamesPerRound,3),3,FALSE)),VLOOKUP(AD123,OFFSET(Pairings!$E$2,($B125-1)*gamesPerRound,0,gamesPerRound,3),3,FALSE),VLOOKUP(AD123,OFFSET(Pairings!$D$2,($B125-1)*gamesPerRound,0,gamesPerRound,3),3,FALSE))</f>
        <v>#N/A</v>
      </c>
      <c r="AE125" s="33" t="e">
        <f ca="1">IF(ISNA(VLOOKUP(AE123,OFFSET(Pairings!$D$2,($B125-1)*gamesPerRound,0,gamesPerRound,3),3,FALSE)),VLOOKUP(AE123,OFFSET(Pairings!$E$2,($B125-1)*gamesPerRound,0,gamesPerRound,3),3,FALSE),VLOOKUP(AE123,OFFSET(Pairings!$D$2,($B125-1)*gamesPerRound,0,gamesPerRound,3),3,FALSE))</f>
        <v>#N/A</v>
      </c>
      <c r="AF125" s="33" t="e">
        <f ca="1">IF(ISNA(VLOOKUP(AF123,OFFSET(Pairings!$D$2,($B125-1)*gamesPerRound,0,gamesPerRound,3),3,FALSE)),VLOOKUP(AF123,OFFSET(Pairings!$E$2,($B125-1)*gamesPerRound,0,gamesPerRound,3),3,FALSE),VLOOKUP(AF123,OFFSET(Pairings!$D$2,($B125-1)*gamesPerRound,0,gamesPerRound,3),3,FALSE))</f>
        <v>#N/A</v>
      </c>
      <c r="AG125" s="56" t="e">
        <f ca="1">IF(ISNA(VLOOKUP(AG123,OFFSET(Pairings!$D$2,($B125-1)*gamesPerRound,0,gamesPerRound,3),3,FALSE)),VLOOKUP(AG123,OFFSET(Pairings!$E$2,($B125-1)*gamesPerRound,0,gamesPerRound,3),3,FALSE),VLOOKUP(AG123,OFFSET(Pairings!$D$2,($B125-1)*gamesPerRound,0,gamesPerRound,3),3,FALSE))</f>
        <v>#N/A</v>
      </c>
      <c r="AH125" s="56" t="e">
        <f ca="1">IF(ISNA(VLOOKUP(AH123,OFFSET(Pairings!$D$2,($B125-1)*gamesPerRound,0,gamesPerRound,3),3,FALSE)),VLOOKUP(AH123,OFFSET(Pairings!$E$2,($B125-1)*gamesPerRound,0,gamesPerRound,3),3,FALSE),VLOOKUP(AH123,OFFSET(Pairings!$D$2,($B125-1)*gamesPerRound,0,gamesPerRound,3),3,FALSE))</f>
        <v>#N/A</v>
      </c>
      <c r="AI125" s="56" t="e">
        <f ca="1">IF(ISNA(VLOOKUP(AI123,OFFSET(Pairings!$D$2,($B125-1)*gamesPerRound,0,gamesPerRound,3),3,FALSE)),VLOOKUP(AI123,OFFSET(Pairings!$E$2,($B125-1)*gamesPerRound,0,gamesPerRound,3),3,FALSE),VLOOKUP(AI123,OFFSET(Pairings!$D$2,($B125-1)*gamesPerRound,0,gamesPerRound,3),3,FALSE))</f>
        <v>#N/A</v>
      </c>
      <c r="AJ125" s="56" t="e">
        <f ca="1">IF(ISNA(VLOOKUP(AJ123,OFFSET(Pairings!$D$2,($B125-1)*gamesPerRound,0,gamesPerRound,3),3,FALSE)),VLOOKUP(AJ123,OFFSET(Pairings!$E$2,($B125-1)*gamesPerRound,0,gamesPerRound,3),3,FALSE),VLOOKUP(AJ123,OFFSET(Pairings!$D$2,($B125-1)*gamesPerRound,0,gamesPerRound,3),3,FALSE))</f>
        <v>#N/A</v>
      </c>
      <c r="AK125" s="56" t="e">
        <f ca="1">IF(ISNA(VLOOKUP(AK123,OFFSET(Pairings!$D$2,($B125-1)*gamesPerRound,0,gamesPerRound,3),3,FALSE)),VLOOKUP(AK123,OFFSET(Pairings!$E$2,($B125-1)*gamesPerRound,0,gamesPerRound,3),3,FALSE),VLOOKUP(AK123,OFFSET(Pairings!$D$2,($B125-1)*gamesPerRound,0,gamesPerRound,3),3,FALSE))</f>
        <v>#N/A</v>
      </c>
      <c r="AL125" s="56" t="e">
        <f ca="1">IF(ISNA(VLOOKUP(AL123,OFFSET(Pairings!$D$2,($B125-1)*gamesPerRound,0,gamesPerRound,3),3,FALSE)),VLOOKUP(AL123,OFFSET(Pairings!$E$2,($B125-1)*gamesPerRound,0,gamesPerRound,3),3,FALSE),VLOOKUP(AL123,OFFSET(Pairings!$D$2,($B125-1)*gamesPerRound,0,gamesPerRound,3),3,FALSE))</f>
        <v>#N/A</v>
      </c>
      <c r="AM125" s="56" t="e">
        <f ca="1">IF(ISNA(VLOOKUP(AM123,OFFSET(Pairings!$D$2,($B125-1)*gamesPerRound,0,gamesPerRound,3),3,FALSE)),VLOOKUP(AM123,OFFSET(Pairings!$E$2,($B125-1)*gamesPerRound,0,gamesPerRound,3),3,FALSE),VLOOKUP(AM123,OFFSET(Pairings!$D$2,($B125-1)*gamesPerRound,0,gamesPerRound,3),3,FALSE))</f>
        <v>#N/A</v>
      </c>
      <c r="AN125" s="56" t="e">
        <f ca="1">IF(ISNA(VLOOKUP(AN123,OFFSET(Pairings!$D$2,($B125-1)*gamesPerRound,0,gamesPerRound,3),3,FALSE)),VLOOKUP(AN123,OFFSET(Pairings!$E$2,($B125-1)*gamesPerRound,0,gamesPerRound,3),3,FALSE),VLOOKUP(AN123,OFFSET(Pairings!$D$2,($B125-1)*gamesPerRound,0,gamesPerRound,3),3,FALSE))</f>
        <v>#N/A</v>
      </c>
      <c r="AO125" s="56" t="e">
        <f ca="1">IF(ISNA(VLOOKUP(AO123,OFFSET(Pairings!$D$2,($B125-1)*gamesPerRound,0,gamesPerRound,3),3,FALSE)),VLOOKUP(AO123,OFFSET(Pairings!$E$2,($B125-1)*gamesPerRound,0,gamesPerRound,3),3,FALSE),VLOOKUP(AO123,OFFSET(Pairings!$D$2,($B125-1)*gamesPerRound,0,gamesPerRound,3),3,FALSE))</f>
        <v>#N/A</v>
      </c>
      <c r="AP125" s="49" t="e">
        <f ca="1">SUM(V125:AO125)</f>
        <v>#N/A</v>
      </c>
    </row>
    <row r="126" spans="1:42" x14ac:dyDescent="0.2">
      <c r="B126" s="48">
        <v>3</v>
      </c>
      <c r="C126" s="57" t="str">
        <f t="shared" ca="1" si="139"/>
        <v/>
      </c>
      <c r="D126" s="58" t="str">
        <f t="shared" ca="1" si="140"/>
        <v/>
      </c>
      <c r="E126" s="58" t="str">
        <f t="shared" ca="1" si="141"/>
        <v/>
      </c>
      <c r="F126" s="58" t="str">
        <f t="shared" ca="1" si="142"/>
        <v/>
      </c>
      <c r="G126" s="58" t="str">
        <f t="shared" ca="1" si="143"/>
        <v/>
      </c>
      <c r="H126" s="58" t="str">
        <f t="shared" ca="1" si="144"/>
        <v/>
      </c>
      <c r="I126" s="58" t="str">
        <f t="shared" ca="1" si="145"/>
        <v/>
      </c>
      <c r="J126" s="58" t="str">
        <f t="shared" ca="1" si="146"/>
        <v/>
      </c>
      <c r="K126" s="58" t="str">
        <f t="shared" ca="1" si="147"/>
        <v/>
      </c>
      <c r="L126" s="58" t="str">
        <f t="shared" ca="1" si="148"/>
        <v/>
      </c>
      <c r="M126" s="58" t="str">
        <f t="shared" ca="1" si="149"/>
        <v/>
      </c>
      <c r="N126" s="58" t="str">
        <f t="shared" ca="1" si="150"/>
        <v/>
      </c>
      <c r="O126" s="58" t="str">
        <f t="shared" ca="1" si="151"/>
        <v/>
      </c>
      <c r="P126" s="58" t="str">
        <f t="shared" ca="1" si="152"/>
        <v/>
      </c>
      <c r="Q126" s="58" t="str">
        <f t="shared" ca="1" si="153"/>
        <v/>
      </c>
      <c r="R126" s="58" t="str">
        <f t="shared" ca="1" si="154"/>
        <v/>
      </c>
      <c r="S126" s="69">
        <f ca="1">SUM(C126:R126)</f>
        <v>0</v>
      </c>
      <c r="T126" s="49"/>
      <c r="V126" s="57" t="e">
        <f ca="1">IF(ISNA(VLOOKUP(V123,OFFSET(Pairings!$D$2,($B126-1)*gamesPerRound,0,gamesPerRound,3),3,FALSE)),VLOOKUP(V123,OFFSET(Pairings!$E$2,($B126-1)*gamesPerRound,0,gamesPerRound,3),3,FALSE),VLOOKUP(V123,OFFSET(Pairings!$D$2,($B126-1)*gamesPerRound,0,gamesPerRound,3),3,FALSE))</f>
        <v>#N/A</v>
      </c>
      <c r="W126" s="58" t="e">
        <f ca="1">IF(ISNA(VLOOKUP(W123,OFFSET(Pairings!$D$2,($B126-1)*gamesPerRound,0,gamesPerRound,3),3,FALSE)),VLOOKUP(W123,OFFSET(Pairings!$E$2,($B126-1)*gamesPerRound,0,gamesPerRound,3),3,FALSE),VLOOKUP(W123,OFFSET(Pairings!$D$2,($B126-1)*gamesPerRound,0,gamesPerRound,3),3,FALSE))</f>
        <v>#N/A</v>
      </c>
      <c r="X126" s="58" t="e">
        <f ca="1">IF(ISNA(VLOOKUP(X123,OFFSET(Pairings!$D$2,($B126-1)*gamesPerRound,0,gamesPerRound,3),3,FALSE)),VLOOKUP(X123,OFFSET(Pairings!$E$2,($B126-1)*gamesPerRound,0,gamesPerRound,3),3,FALSE),VLOOKUP(X123,OFFSET(Pairings!$D$2,($B126-1)*gamesPerRound,0,gamesPerRound,3),3,FALSE))</f>
        <v>#N/A</v>
      </c>
      <c r="Y126" s="58" t="e">
        <f ca="1">IF(ISNA(VLOOKUP(Y123,OFFSET(Pairings!$D$2,($B126-1)*gamesPerRound,0,gamesPerRound,3),3,FALSE)),VLOOKUP(Y123,OFFSET(Pairings!$E$2,($B126-1)*gamesPerRound,0,gamesPerRound,3),3,FALSE),VLOOKUP(Y123,OFFSET(Pairings!$D$2,($B126-1)*gamesPerRound,0,gamesPerRound,3),3,FALSE))</f>
        <v>#N/A</v>
      </c>
      <c r="Z126" s="58" t="e">
        <f ca="1">IF(ISNA(VLOOKUP(Z123,OFFSET(Pairings!$D$2,($B126-1)*gamesPerRound,0,gamesPerRound,3),3,FALSE)),VLOOKUP(Z123,OFFSET(Pairings!$E$2,($B126-1)*gamesPerRound,0,gamesPerRound,3),3,FALSE),VLOOKUP(Z123,OFFSET(Pairings!$D$2,($B126-1)*gamesPerRound,0,gamesPerRound,3),3,FALSE))</f>
        <v>#N/A</v>
      </c>
      <c r="AA126" s="58" t="e">
        <f ca="1">IF(ISNA(VLOOKUP(AA123,OFFSET(Pairings!$D$2,($B126-1)*gamesPerRound,0,gamesPerRound,3),3,FALSE)),VLOOKUP(AA123,OFFSET(Pairings!$E$2,($B126-1)*gamesPerRound,0,gamesPerRound,3),3,FALSE),VLOOKUP(AA123,OFFSET(Pairings!$D$2,($B126-1)*gamesPerRound,0,gamesPerRound,3),3,FALSE))</f>
        <v>#N/A</v>
      </c>
      <c r="AB126" s="58" t="e">
        <f ca="1">IF(ISNA(VLOOKUP(AB123,OFFSET(Pairings!$D$2,($B126-1)*gamesPerRound,0,gamesPerRound,3),3,FALSE)),VLOOKUP(AB123,OFFSET(Pairings!$E$2,($B126-1)*gamesPerRound,0,gamesPerRound,3),3,FALSE),VLOOKUP(AB123,OFFSET(Pairings!$D$2,($B126-1)*gamesPerRound,0,gamesPerRound,3),3,FALSE))</f>
        <v>#N/A</v>
      </c>
      <c r="AC126" s="58" t="e">
        <f ca="1">IF(ISNA(VLOOKUP(AC123,OFFSET(Pairings!$D$2,($B126-1)*gamesPerRound,0,gamesPerRound,3),3,FALSE)),VLOOKUP(AC123,OFFSET(Pairings!$E$2,($B126-1)*gamesPerRound,0,gamesPerRound,3),3,FALSE),VLOOKUP(AC123,OFFSET(Pairings!$D$2,($B126-1)*gamesPerRound,0,gamesPerRound,3),3,FALSE))</f>
        <v>#N/A</v>
      </c>
      <c r="AD126" s="58" t="e">
        <f ca="1">IF(ISNA(VLOOKUP(AD123,OFFSET(Pairings!$D$2,($B126-1)*gamesPerRound,0,gamesPerRound,3),3,FALSE)),VLOOKUP(AD123,OFFSET(Pairings!$E$2,($B126-1)*gamesPerRound,0,gamesPerRound,3),3,FALSE),VLOOKUP(AD123,OFFSET(Pairings!$D$2,($B126-1)*gamesPerRound,0,gamesPerRound,3),3,FALSE))</f>
        <v>#N/A</v>
      </c>
      <c r="AE126" s="58" t="e">
        <f ca="1">IF(ISNA(VLOOKUP(AE123,OFFSET(Pairings!$D$2,($B126-1)*gamesPerRound,0,gamesPerRound,3),3,FALSE)),VLOOKUP(AE123,OFFSET(Pairings!$E$2,($B126-1)*gamesPerRound,0,gamesPerRound,3),3,FALSE),VLOOKUP(AE123,OFFSET(Pairings!$D$2,($B126-1)*gamesPerRound,0,gamesPerRound,3),3,FALSE))</f>
        <v>#N/A</v>
      </c>
      <c r="AF126" s="58" t="e">
        <f ca="1">IF(ISNA(VLOOKUP(AF123,OFFSET(Pairings!$D$2,($B126-1)*gamesPerRound,0,gamesPerRound,3),3,FALSE)),VLOOKUP(AF123,OFFSET(Pairings!$E$2,($B126-1)*gamesPerRound,0,gamesPerRound,3),3,FALSE),VLOOKUP(AF123,OFFSET(Pairings!$D$2,($B126-1)*gamesPerRound,0,gamesPerRound,3),3,FALSE))</f>
        <v>#N/A</v>
      </c>
      <c r="AG126" s="59" t="e">
        <f ca="1">IF(ISNA(VLOOKUP(AG123,OFFSET(Pairings!$D$2,($B126-1)*gamesPerRound,0,gamesPerRound,3),3,FALSE)),VLOOKUP(AG123,OFFSET(Pairings!$E$2,($B126-1)*gamesPerRound,0,gamesPerRound,3),3,FALSE),VLOOKUP(AG123,OFFSET(Pairings!$D$2,($B126-1)*gamesPerRound,0,gamesPerRound,3),3,FALSE))</f>
        <v>#N/A</v>
      </c>
      <c r="AH126" s="59" t="e">
        <f ca="1">IF(ISNA(VLOOKUP(AH123,OFFSET(Pairings!$D$2,($B126-1)*gamesPerRound,0,gamesPerRound,3),3,FALSE)),VLOOKUP(AH123,OFFSET(Pairings!$E$2,($B126-1)*gamesPerRound,0,gamesPerRound,3),3,FALSE),VLOOKUP(AH123,OFFSET(Pairings!$D$2,($B126-1)*gamesPerRound,0,gamesPerRound,3),3,FALSE))</f>
        <v>#N/A</v>
      </c>
      <c r="AI126" s="59" t="e">
        <f ca="1">IF(ISNA(VLOOKUP(AI123,OFFSET(Pairings!$D$2,($B126-1)*gamesPerRound,0,gamesPerRound,3),3,FALSE)),VLOOKUP(AI123,OFFSET(Pairings!$E$2,($B126-1)*gamesPerRound,0,gamesPerRound,3),3,FALSE),VLOOKUP(AI123,OFFSET(Pairings!$D$2,($B126-1)*gamesPerRound,0,gamesPerRound,3),3,FALSE))</f>
        <v>#N/A</v>
      </c>
      <c r="AJ126" s="59" t="e">
        <f ca="1">IF(ISNA(VLOOKUP(AJ123,OFFSET(Pairings!$D$2,($B126-1)*gamesPerRound,0,gamesPerRound,3),3,FALSE)),VLOOKUP(AJ123,OFFSET(Pairings!$E$2,($B126-1)*gamesPerRound,0,gamesPerRound,3),3,FALSE),VLOOKUP(AJ123,OFFSET(Pairings!$D$2,($B126-1)*gamesPerRound,0,gamesPerRound,3),3,FALSE))</f>
        <v>#N/A</v>
      </c>
      <c r="AK126" s="59" t="e">
        <f ca="1">IF(ISNA(VLOOKUP(AK123,OFFSET(Pairings!$D$2,($B126-1)*gamesPerRound,0,gamesPerRound,3),3,FALSE)),VLOOKUP(AK123,OFFSET(Pairings!$E$2,($B126-1)*gamesPerRound,0,gamesPerRound,3),3,FALSE),VLOOKUP(AK123,OFFSET(Pairings!$D$2,($B126-1)*gamesPerRound,0,gamesPerRound,3),3,FALSE))</f>
        <v>#N/A</v>
      </c>
      <c r="AL126" s="59" t="e">
        <f ca="1">IF(ISNA(VLOOKUP(AL123,OFFSET(Pairings!$D$2,($B126-1)*gamesPerRound,0,gamesPerRound,3),3,FALSE)),VLOOKUP(AL123,OFFSET(Pairings!$E$2,($B126-1)*gamesPerRound,0,gamesPerRound,3),3,FALSE),VLOOKUP(AL123,OFFSET(Pairings!$D$2,($B126-1)*gamesPerRound,0,gamesPerRound,3),3,FALSE))</f>
        <v>#N/A</v>
      </c>
      <c r="AM126" s="59" t="e">
        <f ca="1">IF(ISNA(VLOOKUP(AM123,OFFSET(Pairings!$D$2,($B126-1)*gamesPerRound,0,gamesPerRound,3),3,FALSE)),VLOOKUP(AM123,OFFSET(Pairings!$E$2,($B126-1)*gamesPerRound,0,gamesPerRound,3),3,FALSE),VLOOKUP(AM123,OFFSET(Pairings!$D$2,($B126-1)*gamesPerRound,0,gamesPerRound,3),3,FALSE))</f>
        <v>#N/A</v>
      </c>
      <c r="AN126" s="59" t="e">
        <f ca="1">IF(ISNA(VLOOKUP(AN123,OFFSET(Pairings!$D$2,($B126-1)*gamesPerRound,0,gamesPerRound,3),3,FALSE)),VLOOKUP(AN123,OFFSET(Pairings!$E$2,($B126-1)*gamesPerRound,0,gamesPerRound,3),3,FALSE),VLOOKUP(AN123,OFFSET(Pairings!$D$2,($B126-1)*gamesPerRound,0,gamesPerRound,3),3,FALSE))</f>
        <v>#N/A</v>
      </c>
      <c r="AO126" s="59" t="e">
        <f ca="1">IF(ISNA(VLOOKUP(AO123,OFFSET(Pairings!$D$2,($B126-1)*gamesPerRound,0,gamesPerRound,3),3,FALSE)),VLOOKUP(AO123,OFFSET(Pairings!$E$2,($B126-1)*gamesPerRound,0,gamesPerRound,3),3,FALSE),VLOOKUP(AO123,OFFSET(Pairings!$D$2,($B126-1)*gamesPerRound,0,gamesPerRound,3),3,FALSE))</f>
        <v>#N/A</v>
      </c>
      <c r="AP126" s="49" t="e">
        <f ca="1">SUM(V126:AO126)</f>
        <v>#N/A</v>
      </c>
    </row>
    <row r="127" spans="1:42" ht="15.75" thickBot="1" x14ac:dyDescent="0.25">
      <c r="B127" s="18" t="s">
        <v>110</v>
      </c>
      <c r="C127" s="61">
        <f t="shared" ref="C127:S127" ca="1" si="155">SUM(C124:C126)</f>
        <v>0</v>
      </c>
      <c r="D127" s="51">
        <f t="shared" ca="1" si="155"/>
        <v>0</v>
      </c>
      <c r="E127" s="51">
        <f t="shared" ca="1" si="155"/>
        <v>0</v>
      </c>
      <c r="F127" s="51">
        <f t="shared" ca="1" si="155"/>
        <v>0</v>
      </c>
      <c r="G127" s="51">
        <f t="shared" ca="1" si="155"/>
        <v>0</v>
      </c>
      <c r="H127" s="51">
        <f t="shared" ca="1" si="155"/>
        <v>0</v>
      </c>
      <c r="I127" s="51">
        <f t="shared" ca="1" si="155"/>
        <v>0</v>
      </c>
      <c r="J127" s="51">
        <f t="shared" ca="1" si="155"/>
        <v>0</v>
      </c>
      <c r="K127" s="51">
        <f t="shared" ca="1" si="155"/>
        <v>0</v>
      </c>
      <c r="L127" s="51">
        <f t="shared" ca="1" si="155"/>
        <v>0</v>
      </c>
      <c r="M127" s="51">
        <f t="shared" ca="1" si="155"/>
        <v>0</v>
      </c>
      <c r="N127" s="51">
        <f t="shared" ca="1" si="155"/>
        <v>0</v>
      </c>
      <c r="O127" s="51">
        <f t="shared" ca="1" si="155"/>
        <v>0</v>
      </c>
      <c r="P127" s="51">
        <f t="shared" ca="1" si="155"/>
        <v>0</v>
      </c>
      <c r="Q127" s="51">
        <f t="shared" ca="1" si="155"/>
        <v>0</v>
      </c>
      <c r="R127" s="51">
        <f t="shared" ca="1" si="155"/>
        <v>0</v>
      </c>
      <c r="S127" s="70">
        <f t="shared" ca="1" si="155"/>
        <v>0</v>
      </c>
      <c r="T127" s="65" t="e">
        <f ca="1">VLOOKUP(A123,OFFSET(Teams!$B$1,1,0,teams,4),4,FALSE)</f>
        <v>#N/A</v>
      </c>
      <c r="V127" s="61" t="e">
        <f t="shared" ref="V127:AP127" ca="1" si="156">SUM(V124:V126)</f>
        <v>#N/A</v>
      </c>
      <c r="W127" s="51" t="e">
        <f t="shared" ca="1" si="156"/>
        <v>#N/A</v>
      </c>
      <c r="X127" s="51" t="e">
        <f t="shared" ca="1" si="156"/>
        <v>#N/A</v>
      </c>
      <c r="Y127" s="51" t="e">
        <f t="shared" ca="1" si="156"/>
        <v>#N/A</v>
      </c>
      <c r="Z127" s="51" t="e">
        <f t="shared" ca="1" si="156"/>
        <v>#N/A</v>
      </c>
      <c r="AA127" s="51" t="e">
        <f t="shared" ca="1" si="156"/>
        <v>#N/A</v>
      </c>
      <c r="AB127" s="51" t="e">
        <f t="shared" ca="1" si="156"/>
        <v>#N/A</v>
      </c>
      <c r="AC127" s="51" t="e">
        <f t="shared" ca="1" si="156"/>
        <v>#N/A</v>
      </c>
      <c r="AD127" s="51" t="e">
        <f t="shared" ca="1" si="156"/>
        <v>#N/A</v>
      </c>
      <c r="AE127" s="51" t="e">
        <f t="shared" ca="1" si="156"/>
        <v>#N/A</v>
      </c>
      <c r="AF127" s="51" t="e">
        <f t="shared" ca="1" si="156"/>
        <v>#N/A</v>
      </c>
      <c r="AG127" s="51" t="e">
        <f t="shared" ca="1" si="156"/>
        <v>#N/A</v>
      </c>
      <c r="AH127" s="51" t="e">
        <f t="shared" ca="1" si="156"/>
        <v>#N/A</v>
      </c>
      <c r="AI127" s="51" t="e">
        <f t="shared" ca="1" si="156"/>
        <v>#N/A</v>
      </c>
      <c r="AJ127" s="51" t="e">
        <f t="shared" ca="1" si="156"/>
        <v>#N/A</v>
      </c>
      <c r="AK127" s="51" t="e">
        <f t="shared" ca="1" si="156"/>
        <v>#N/A</v>
      </c>
      <c r="AL127" s="51" t="e">
        <f t="shared" ca="1" si="156"/>
        <v>#N/A</v>
      </c>
      <c r="AM127" s="51" t="e">
        <f t="shared" ca="1" si="156"/>
        <v>#N/A</v>
      </c>
      <c r="AN127" s="51" t="e">
        <f t="shared" ca="1" si="156"/>
        <v>#N/A</v>
      </c>
      <c r="AO127" s="51" t="e">
        <f t="shared" ca="1" si="156"/>
        <v>#N/A</v>
      </c>
      <c r="AP127" s="37" t="e">
        <f t="shared" ca="1" si="156"/>
        <v>#N/A</v>
      </c>
    </row>
    <row r="128" spans="1:42" ht="15.75" thickBot="1" x14ac:dyDescent="0.25"/>
    <row r="129" spans="1:42" x14ac:dyDescent="0.2">
      <c r="A129" s="12" t="s">
        <v>495</v>
      </c>
      <c r="B129" s="38">
        <f>VLOOKUP(A129,TeamLookup,2,FALSE)</f>
        <v>0</v>
      </c>
      <c r="C129" s="60" t="str">
        <f>$A129&amp;"."&amp;TEXT(C$1,"00")</f>
        <v>V.01</v>
      </c>
      <c r="D129" s="50" t="str">
        <f t="shared" ref="D129:R129" si="157">$A129&amp;"."&amp;TEXT(D$1,"00")</f>
        <v>V.02</v>
      </c>
      <c r="E129" s="50" t="str">
        <f t="shared" si="157"/>
        <v>V.03</v>
      </c>
      <c r="F129" s="50" t="str">
        <f t="shared" si="157"/>
        <v>V.04</v>
      </c>
      <c r="G129" s="50" t="str">
        <f t="shared" si="157"/>
        <v>V.05</v>
      </c>
      <c r="H129" s="50" t="str">
        <f t="shared" si="157"/>
        <v>V.06</v>
      </c>
      <c r="I129" s="50" t="str">
        <f t="shared" si="157"/>
        <v>V.07</v>
      </c>
      <c r="J129" s="50" t="str">
        <f t="shared" si="157"/>
        <v>V.08</v>
      </c>
      <c r="K129" s="50" t="str">
        <f t="shared" si="157"/>
        <v>V.09</v>
      </c>
      <c r="L129" s="50" t="str">
        <f t="shared" si="157"/>
        <v>V.10</v>
      </c>
      <c r="M129" s="50" t="str">
        <f t="shared" si="157"/>
        <v>V.11</v>
      </c>
      <c r="N129" s="50" t="str">
        <f t="shared" si="157"/>
        <v>V.12</v>
      </c>
      <c r="O129" s="50" t="str">
        <f t="shared" si="157"/>
        <v>V.13</v>
      </c>
      <c r="P129" s="50" t="str">
        <f t="shared" si="157"/>
        <v>V.14</v>
      </c>
      <c r="Q129" s="50" t="str">
        <f t="shared" si="157"/>
        <v>V.15</v>
      </c>
      <c r="R129" s="50" t="str">
        <f t="shared" si="157"/>
        <v>V.16</v>
      </c>
      <c r="S129" s="67" t="s">
        <v>110</v>
      </c>
      <c r="T129" s="66" t="s">
        <v>137</v>
      </c>
      <c r="V129" s="60" t="str">
        <f>$A129&amp;"."&amp;TEXT(V$1,"00")</f>
        <v>V.01</v>
      </c>
      <c r="W129" s="50" t="str">
        <f t="shared" ref="W129:AO129" si="158">$A129&amp;"."&amp;TEXT(W$1,"00")</f>
        <v>V.02</v>
      </c>
      <c r="X129" s="50" t="str">
        <f t="shared" si="158"/>
        <v>V.03</v>
      </c>
      <c r="Y129" s="50" t="str">
        <f t="shared" si="158"/>
        <v>V.04</v>
      </c>
      <c r="Z129" s="50" t="str">
        <f t="shared" si="158"/>
        <v>V.05</v>
      </c>
      <c r="AA129" s="50" t="str">
        <f t="shared" si="158"/>
        <v>V.06</v>
      </c>
      <c r="AB129" s="50" t="str">
        <f t="shared" si="158"/>
        <v>V.07</v>
      </c>
      <c r="AC129" s="50" t="str">
        <f t="shared" si="158"/>
        <v>V.08</v>
      </c>
      <c r="AD129" s="50" t="str">
        <f t="shared" si="158"/>
        <v>V.09</v>
      </c>
      <c r="AE129" s="50" t="str">
        <f t="shared" si="158"/>
        <v>V.10</v>
      </c>
      <c r="AF129" s="50" t="str">
        <f t="shared" si="158"/>
        <v>V.11</v>
      </c>
      <c r="AG129" s="50" t="str">
        <f t="shared" si="158"/>
        <v>V.12</v>
      </c>
      <c r="AH129" s="50" t="str">
        <f t="shared" si="158"/>
        <v>V.13</v>
      </c>
      <c r="AI129" s="50" t="str">
        <f t="shared" si="158"/>
        <v>V.14</v>
      </c>
      <c r="AJ129" s="50" t="str">
        <f t="shared" si="158"/>
        <v>V.15</v>
      </c>
      <c r="AK129" s="50" t="str">
        <f t="shared" si="158"/>
        <v>V.16</v>
      </c>
      <c r="AL129" s="50" t="str">
        <f t="shared" si="158"/>
        <v>V.17</v>
      </c>
      <c r="AM129" s="50" t="str">
        <f t="shared" si="158"/>
        <v>V.18</v>
      </c>
      <c r="AN129" s="50" t="str">
        <f t="shared" si="158"/>
        <v>V.19</v>
      </c>
      <c r="AO129" s="50" t="str">
        <f t="shared" si="158"/>
        <v>V.20</v>
      </c>
      <c r="AP129" s="36" t="s">
        <v>110</v>
      </c>
    </row>
    <row r="130" spans="1:42" x14ac:dyDescent="0.2">
      <c r="B130" s="48">
        <v>1</v>
      </c>
      <c r="C130" s="52" t="str">
        <f t="shared" ref="C130:C132" ca="1" si="159">IF(ISNA(V130),"",V130)</f>
        <v/>
      </c>
      <c r="D130" s="53" t="str">
        <f t="shared" ref="D130:D132" ca="1" si="160">IF(ISNA(W130),"",W130)</f>
        <v/>
      </c>
      <c r="E130" s="53" t="str">
        <f t="shared" ref="E130:E132" ca="1" si="161">IF(ISNA(X130),"",X130)</f>
        <v/>
      </c>
      <c r="F130" s="53" t="str">
        <f t="shared" ref="F130:F132" ca="1" si="162">IF(ISNA(Y130),"",Y130)</f>
        <v/>
      </c>
      <c r="G130" s="53" t="str">
        <f t="shared" ref="G130:G132" ca="1" si="163">IF(ISNA(Z130),"",Z130)</f>
        <v/>
      </c>
      <c r="H130" s="53" t="str">
        <f t="shared" ref="H130:H132" ca="1" si="164">IF(ISNA(AA130),"",AA130)</f>
        <v/>
      </c>
      <c r="I130" s="53" t="str">
        <f t="shared" ref="I130:I132" ca="1" si="165">IF(ISNA(AB130),"",AB130)</f>
        <v/>
      </c>
      <c r="J130" s="53" t="str">
        <f t="shared" ref="J130:J132" ca="1" si="166">IF(ISNA(AC130),"",AC130)</f>
        <v/>
      </c>
      <c r="K130" s="53" t="str">
        <f t="shared" ref="K130:K132" ca="1" si="167">IF(ISNA(AD130),"",AD130)</f>
        <v/>
      </c>
      <c r="L130" s="53" t="str">
        <f t="shared" ref="L130:L132" ca="1" si="168">IF(ISNA(AE130),"",AE130)</f>
        <v/>
      </c>
      <c r="M130" s="53" t="str">
        <f t="shared" ref="M130:M132" ca="1" si="169">IF(ISNA(AF130),"",AF130)</f>
        <v/>
      </c>
      <c r="N130" s="53" t="str">
        <f t="shared" ref="N130:N132" ca="1" si="170">IF(ISNA(AG130),"",AG130)</f>
        <v/>
      </c>
      <c r="O130" s="53" t="str">
        <f t="shared" ref="O130:O132" ca="1" si="171">IF(ISNA(AH130),"",AH130)</f>
        <v/>
      </c>
      <c r="P130" s="53" t="str">
        <f t="shared" ref="P130:P132" ca="1" si="172">IF(ISNA(AI130),"",AI130)</f>
        <v/>
      </c>
      <c r="Q130" s="53" t="str">
        <f t="shared" ref="Q130:Q132" ca="1" si="173">IF(ISNA(AJ130),"",AJ130)</f>
        <v/>
      </c>
      <c r="R130" s="53" t="str">
        <f t="shared" ref="R130:R132" ca="1" si="174">IF(ISNA(AK130),"",AK130)</f>
        <v/>
      </c>
      <c r="S130" s="68">
        <f ca="1">SUM(C130:R130)</f>
        <v>0</v>
      </c>
      <c r="T130" s="49"/>
      <c r="V130" s="53" t="e">
        <f ca="1">IF(ISNA(VLOOKUP(V129,OFFSET(Pairings!$D$2,($B130-1)*gamesPerRound,0,gamesPerRound,3),3,FALSE)),VLOOKUP(V129,OFFSET(Pairings!$E$2,($B130-1)*gamesPerRound,0,gamesPerRound,3),3,FALSE),VLOOKUP(V129,OFFSET(Pairings!$D$2,($B130-1)*gamesPerRound,0,gamesPerRound,3),3,FALSE))</f>
        <v>#N/A</v>
      </c>
      <c r="W130" s="53" t="e">
        <f ca="1">IF(ISNA(VLOOKUP(W129,OFFSET(Pairings!$D$2,($B130-1)*gamesPerRound,0,gamesPerRound,3),3,FALSE)),VLOOKUP(W129,OFFSET(Pairings!$E$2,($B130-1)*gamesPerRound,0,gamesPerRound,3),3,FALSE),VLOOKUP(W129,OFFSET(Pairings!$D$2,($B130-1)*gamesPerRound,0,gamesPerRound,3),3,FALSE))</f>
        <v>#N/A</v>
      </c>
      <c r="X130" s="53" t="e">
        <f ca="1">IF(ISNA(VLOOKUP(X129,OFFSET(Pairings!$D$2,($B130-1)*gamesPerRound,0,gamesPerRound,3),3,FALSE)),VLOOKUP(X129,OFFSET(Pairings!$E$2,($B130-1)*gamesPerRound,0,gamesPerRound,3),3,FALSE),VLOOKUP(X129,OFFSET(Pairings!$D$2,($B130-1)*gamesPerRound,0,gamesPerRound,3),3,FALSE))</f>
        <v>#N/A</v>
      </c>
      <c r="Y130" s="53" t="e">
        <f ca="1">IF(ISNA(VLOOKUP(Y129,OFFSET(Pairings!$D$2,($B130-1)*gamesPerRound,0,gamesPerRound,3),3,FALSE)),VLOOKUP(Y129,OFFSET(Pairings!$E$2,($B130-1)*gamesPerRound,0,gamesPerRound,3),3,FALSE),VLOOKUP(Y129,OFFSET(Pairings!$D$2,($B130-1)*gamesPerRound,0,gamesPerRound,3),3,FALSE))</f>
        <v>#N/A</v>
      </c>
      <c r="Z130" s="53" t="e">
        <f ca="1">IF(ISNA(VLOOKUP(Z129,OFFSET(Pairings!$D$2,($B130-1)*gamesPerRound,0,gamesPerRound,3),3,FALSE)),VLOOKUP(Z129,OFFSET(Pairings!$E$2,($B130-1)*gamesPerRound,0,gamesPerRound,3),3,FALSE),VLOOKUP(Z129,OFFSET(Pairings!$D$2,($B130-1)*gamesPerRound,0,gamesPerRound,3),3,FALSE))</f>
        <v>#N/A</v>
      </c>
      <c r="AA130" s="53" t="e">
        <f ca="1">IF(ISNA(VLOOKUP(AA129,OFFSET(Pairings!$D$2,($B130-1)*gamesPerRound,0,gamesPerRound,3),3,FALSE)),VLOOKUP(AA129,OFFSET(Pairings!$E$2,($B130-1)*gamesPerRound,0,gamesPerRound,3),3,FALSE),VLOOKUP(AA129,OFFSET(Pairings!$D$2,($B130-1)*gamesPerRound,0,gamesPerRound,3),3,FALSE))</f>
        <v>#N/A</v>
      </c>
      <c r="AB130" s="53" t="e">
        <f ca="1">IF(ISNA(VLOOKUP(AB129,OFFSET(Pairings!$D$2,($B130-1)*gamesPerRound,0,gamesPerRound,3),3,FALSE)),VLOOKUP(AB129,OFFSET(Pairings!$E$2,($B130-1)*gamesPerRound,0,gamesPerRound,3),3,FALSE),VLOOKUP(AB129,OFFSET(Pairings!$D$2,($B130-1)*gamesPerRound,0,gamesPerRound,3),3,FALSE))</f>
        <v>#N/A</v>
      </c>
      <c r="AC130" s="53" t="e">
        <f ca="1">IF(ISNA(VLOOKUP(AC129,OFFSET(Pairings!$D$2,($B130-1)*gamesPerRound,0,gamesPerRound,3),3,FALSE)),VLOOKUP(AC129,OFFSET(Pairings!$E$2,($B130-1)*gamesPerRound,0,gamesPerRound,3),3,FALSE),VLOOKUP(AC129,OFFSET(Pairings!$D$2,($B130-1)*gamesPerRound,0,gamesPerRound,3),3,FALSE))</f>
        <v>#N/A</v>
      </c>
      <c r="AD130" s="53" t="e">
        <f ca="1">IF(ISNA(VLOOKUP(AD129,OFFSET(Pairings!$D$2,($B130-1)*gamesPerRound,0,gamesPerRound,3),3,FALSE)),VLOOKUP(AD129,OFFSET(Pairings!$E$2,($B130-1)*gamesPerRound,0,gamesPerRound,3),3,FALSE),VLOOKUP(AD129,OFFSET(Pairings!$D$2,($B130-1)*gamesPerRound,0,gamesPerRound,3),3,FALSE))</f>
        <v>#N/A</v>
      </c>
      <c r="AE130" s="53" t="e">
        <f ca="1">IF(ISNA(VLOOKUP(AE129,OFFSET(Pairings!$D$2,($B130-1)*gamesPerRound,0,gamesPerRound,3),3,FALSE)),VLOOKUP(AE129,OFFSET(Pairings!$E$2,($B130-1)*gamesPerRound,0,gamesPerRound,3),3,FALSE),VLOOKUP(AE129,OFFSET(Pairings!$D$2,($B130-1)*gamesPerRound,0,gamesPerRound,3),3,FALSE))</f>
        <v>#N/A</v>
      </c>
      <c r="AF130" s="53" t="e">
        <f ca="1">IF(ISNA(VLOOKUP(AF129,OFFSET(Pairings!$D$2,($B130-1)*gamesPerRound,0,gamesPerRound,3),3,FALSE)),VLOOKUP(AF129,OFFSET(Pairings!$E$2,($B130-1)*gamesPerRound,0,gamesPerRound,3),3,FALSE),VLOOKUP(AF129,OFFSET(Pairings!$D$2,($B130-1)*gamesPerRound,0,gamesPerRound,3),3,FALSE))</f>
        <v>#N/A</v>
      </c>
      <c r="AG130" s="54" t="e">
        <f ca="1">IF(ISNA(VLOOKUP(AG129,OFFSET(Pairings!$D$2,($B130-1)*gamesPerRound,0,gamesPerRound,3),3,FALSE)),VLOOKUP(AG129,OFFSET(Pairings!$E$2,($B130-1)*gamesPerRound,0,gamesPerRound,3),3,FALSE),VLOOKUP(AG129,OFFSET(Pairings!$D$2,($B130-1)*gamesPerRound,0,gamesPerRound,3),3,FALSE))</f>
        <v>#N/A</v>
      </c>
      <c r="AH130" s="54" t="e">
        <f ca="1">IF(ISNA(VLOOKUP(AH129,OFFSET(Pairings!$D$2,($B130-1)*gamesPerRound,0,gamesPerRound,3),3,FALSE)),VLOOKUP(AH129,OFFSET(Pairings!$E$2,($B130-1)*gamesPerRound,0,gamesPerRound,3),3,FALSE),VLOOKUP(AH129,OFFSET(Pairings!$D$2,($B130-1)*gamesPerRound,0,gamesPerRound,3),3,FALSE))</f>
        <v>#N/A</v>
      </c>
      <c r="AI130" s="54" t="e">
        <f ca="1">IF(ISNA(VLOOKUP(AI129,OFFSET(Pairings!$D$2,($B130-1)*gamesPerRound,0,gamesPerRound,3),3,FALSE)),VLOOKUP(AI129,OFFSET(Pairings!$E$2,($B130-1)*gamesPerRound,0,gamesPerRound,3),3,FALSE),VLOOKUP(AI129,OFFSET(Pairings!$D$2,($B130-1)*gamesPerRound,0,gamesPerRound,3),3,FALSE))</f>
        <v>#N/A</v>
      </c>
      <c r="AJ130" s="54" t="e">
        <f ca="1">IF(ISNA(VLOOKUP(AJ129,OFFSET(Pairings!$D$2,($B130-1)*gamesPerRound,0,gamesPerRound,3),3,FALSE)),VLOOKUP(AJ129,OFFSET(Pairings!$E$2,($B130-1)*gamesPerRound,0,gamesPerRound,3),3,FALSE),VLOOKUP(AJ129,OFFSET(Pairings!$D$2,($B130-1)*gamesPerRound,0,gamesPerRound,3),3,FALSE))</f>
        <v>#N/A</v>
      </c>
      <c r="AK130" s="54" t="e">
        <f ca="1">IF(ISNA(VLOOKUP(AK129,OFFSET(Pairings!$D$2,($B130-1)*gamesPerRound,0,gamesPerRound,3),3,FALSE)),VLOOKUP(AK129,OFFSET(Pairings!$E$2,($B130-1)*gamesPerRound,0,gamesPerRound,3),3,FALSE),VLOOKUP(AK129,OFFSET(Pairings!$D$2,($B130-1)*gamesPerRound,0,gamesPerRound,3),3,FALSE))</f>
        <v>#N/A</v>
      </c>
      <c r="AL130" s="54" t="e">
        <f ca="1">IF(ISNA(VLOOKUP(AL129,OFFSET(Pairings!$D$2,($B130-1)*gamesPerRound,0,gamesPerRound,3),3,FALSE)),VLOOKUP(AL129,OFFSET(Pairings!$E$2,($B130-1)*gamesPerRound,0,gamesPerRound,3),3,FALSE),VLOOKUP(AL129,OFFSET(Pairings!$D$2,($B130-1)*gamesPerRound,0,gamesPerRound,3),3,FALSE))</f>
        <v>#N/A</v>
      </c>
      <c r="AM130" s="54" t="e">
        <f ca="1">IF(ISNA(VLOOKUP(AM129,OFFSET(Pairings!$D$2,($B130-1)*gamesPerRound,0,gamesPerRound,3),3,FALSE)),VLOOKUP(AM129,OFFSET(Pairings!$E$2,($B130-1)*gamesPerRound,0,gamesPerRound,3),3,FALSE),VLOOKUP(AM129,OFFSET(Pairings!$D$2,($B130-1)*gamesPerRound,0,gamesPerRound,3),3,FALSE))</f>
        <v>#N/A</v>
      </c>
      <c r="AN130" s="54" t="e">
        <f ca="1">IF(ISNA(VLOOKUP(AN129,OFFSET(Pairings!$D$2,($B130-1)*gamesPerRound,0,gamesPerRound,3),3,FALSE)),VLOOKUP(AN129,OFFSET(Pairings!$E$2,($B130-1)*gamesPerRound,0,gamesPerRound,3),3,FALSE),VLOOKUP(AN129,OFFSET(Pairings!$D$2,($B130-1)*gamesPerRound,0,gamesPerRound,3),3,FALSE))</f>
        <v>#N/A</v>
      </c>
      <c r="AO130" s="54" t="e">
        <f ca="1">IF(ISNA(VLOOKUP(AO129,OFFSET(Pairings!$D$2,($B130-1)*gamesPerRound,0,gamesPerRound,3),3,FALSE)),VLOOKUP(AO129,OFFSET(Pairings!$E$2,($B130-1)*gamesPerRound,0,gamesPerRound,3),3,FALSE),VLOOKUP(AO129,OFFSET(Pairings!$D$2,($B130-1)*gamesPerRound,0,gamesPerRound,3),3,FALSE))</f>
        <v>#N/A</v>
      </c>
      <c r="AP130" s="49" t="e">
        <f ca="1">SUM(V130:AO130)</f>
        <v>#N/A</v>
      </c>
    </row>
    <row r="131" spans="1:42" x14ac:dyDescent="0.2">
      <c r="B131" s="48">
        <v>2</v>
      </c>
      <c r="C131" s="55" t="str">
        <f t="shared" ca="1" si="159"/>
        <v/>
      </c>
      <c r="D131" s="33" t="str">
        <f t="shared" ca="1" si="160"/>
        <v/>
      </c>
      <c r="E131" s="33" t="str">
        <f t="shared" ca="1" si="161"/>
        <v/>
      </c>
      <c r="F131" s="33" t="str">
        <f t="shared" ca="1" si="162"/>
        <v/>
      </c>
      <c r="G131" s="33" t="str">
        <f t="shared" ca="1" si="163"/>
        <v/>
      </c>
      <c r="H131" s="33" t="str">
        <f t="shared" ca="1" si="164"/>
        <v/>
      </c>
      <c r="I131" s="33" t="str">
        <f t="shared" ca="1" si="165"/>
        <v/>
      </c>
      <c r="J131" s="33" t="str">
        <f t="shared" ca="1" si="166"/>
        <v/>
      </c>
      <c r="K131" s="33" t="str">
        <f t="shared" ca="1" si="167"/>
        <v/>
      </c>
      <c r="L131" s="33" t="str">
        <f t="shared" ca="1" si="168"/>
        <v/>
      </c>
      <c r="M131" s="33" t="str">
        <f t="shared" ca="1" si="169"/>
        <v/>
      </c>
      <c r="N131" s="33" t="str">
        <f t="shared" ca="1" si="170"/>
        <v/>
      </c>
      <c r="O131" s="33" t="str">
        <f t="shared" ca="1" si="171"/>
        <v/>
      </c>
      <c r="P131" s="33" t="str">
        <f t="shared" ca="1" si="172"/>
        <v/>
      </c>
      <c r="Q131" s="33" t="str">
        <f t="shared" ca="1" si="173"/>
        <v/>
      </c>
      <c r="R131" s="33" t="str">
        <f t="shared" ca="1" si="174"/>
        <v/>
      </c>
      <c r="S131" s="69">
        <f ca="1">SUM(C131:R131)</f>
        <v>0</v>
      </c>
      <c r="T131" s="49"/>
      <c r="V131" s="55" t="e">
        <f ca="1">IF(ISNA(VLOOKUP(V129,OFFSET(Pairings!$D$2,($B131-1)*gamesPerRound,0,gamesPerRound,3),3,FALSE)),VLOOKUP(V129,OFFSET(Pairings!$E$2,($B131-1)*gamesPerRound,0,gamesPerRound,3),3,FALSE),VLOOKUP(V129,OFFSET(Pairings!$D$2,($B131-1)*gamesPerRound,0,gamesPerRound,3),3,FALSE))</f>
        <v>#N/A</v>
      </c>
      <c r="W131" s="33" t="e">
        <f ca="1">IF(ISNA(VLOOKUP(W129,OFFSET(Pairings!$D$2,($B131-1)*gamesPerRound,0,gamesPerRound,3),3,FALSE)),VLOOKUP(W129,OFFSET(Pairings!$E$2,($B131-1)*gamesPerRound,0,gamesPerRound,3),3,FALSE),VLOOKUP(W129,OFFSET(Pairings!$D$2,($B131-1)*gamesPerRound,0,gamesPerRound,3),3,FALSE))</f>
        <v>#N/A</v>
      </c>
      <c r="X131" s="33" t="e">
        <f ca="1">IF(ISNA(VLOOKUP(X129,OFFSET(Pairings!$D$2,($B131-1)*gamesPerRound,0,gamesPerRound,3),3,FALSE)),VLOOKUP(X129,OFFSET(Pairings!$E$2,($B131-1)*gamesPerRound,0,gamesPerRound,3),3,FALSE),VLOOKUP(X129,OFFSET(Pairings!$D$2,($B131-1)*gamesPerRound,0,gamesPerRound,3),3,FALSE))</f>
        <v>#N/A</v>
      </c>
      <c r="Y131" s="33" t="e">
        <f ca="1">IF(ISNA(VLOOKUP(Y129,OFFSET(Pairings!$D$2,($B131-1)*gamesPerRound,0,gamesPerRound,3),3,FALSE)),VLOOKUP(Y129,OFFSET(Pairings!$E$2,($B131-1)*gamesPerRound,0,gamesPerRound,3),3,FALSE),VLOOKUP(Y129,OFFSET(Pairings!$D$2,($B131-1)*gamesPerRound,0,gamesPerRound,3),3,FALSE))</f>
        <v>#N/A</v>
      </c>
      <c r="Z131" s="33" t="e">
        <f ca="1">IF(ISNA(VLOOKUP(Z129,OFFSET(Pairings!$D$2,($B131-1)*gamesPerRound,0,gamesPerRound,3),3,FALSE)),VLOOKUP(Z129,OFFSET(Pairings!$E$2,($B131-1)*gamesPerRound,0,gamesPerRound,3),3,FALSE),VLOOKUP(Z129,OFFSET(Pairings!$D$2,($B131-1)*gamesPerRound,0,gamesPerRound,3),3,FALSE))</f>
        <v>#N/A</v>
      </c>
      <c r="AA131" s="33" t="e">
        <f ca="1">IF(ISNA(VLOOKUP(AA129,OFFSET(Pairings!$D$2,($B131-1)*gamesPerRound,0,gamesPerRound,3),3,FALSE)),VLOOKUP(AA129,OFFSET(Pairings!$E$2,($B131-1)*gamesPerRound,0,gamesPerRound,3),3,FALSE),VLOOKUP(AA129,OFFSET(Pairings!$D$2,($B131-1)*gamesPerRound,0,gamesPerRound,3),3,FALSE))</f>
        <v>#N/A</v>
      </c>
      <c r="AB131" s="33" t="e">
        <f ca="1">IF(ISNA(VLOOKUP(AB129,OFFSET(Pairings!$D$2,($B131-1)*gamesPerRound,0,gamesPerRound,3),3,FALSE)),VLOOKUP(AB129,OFFSET(Pairings!$E$2,($B131-1)*gamesPerRound,0,gamesPerRound,3),3,FALSE),VLOOKUP(AB129,OFFSET(Pairings!$D$2,($B131-1)*gamesPerRound,0,gamesPerRound,3),3,FALSE))</f>
        <v>#N/A</v>
      </c>
      <c r="AC131" s="33" t="e">
        <f ca="1">IF(ISNA(VLOOKUP(AC129,OFFSET(Pairings!$D$2,($B131-1)*gamesPerRound,0,gamesPerRound,3),3,FALSE)),VLOOKUP(AC129,OFFSET(Pairings!$E$2,($B131-1)*gamesPerRound,0,gamesPerRound,3),3,FALSE),VLOOKUP(AC129,OFFSET(Pairings!$D$2,($B131-1)*gamesPerRound,0,gamesPerRound,3),3,FALSE))</f>
        <v>#N/A</v>
      </c>
      <c r="AD131" s="33" t="e">
        <f ca="1">IF(ISNA(VLOOKUP(AD129,OFFSET(Pairings!$D$2,($B131-1)*gamesPerRound,0,gamesPerRound,3),3,FALSE)),VLOOKUP(AD129,OFFSET(Pairings!$E$2,($B131-1)*gamesPerRound,0,gamesPerRound,3),3,FALSE),VLOOKUP(AD129,OFFSET(Pairings!$D$2,($B131-1)*gamesPerRound,0,gamesPerRound,3),3,FALSE))</f>
        <v>#N/A</v>
      </c>
      <c r="AE131" s="33" t="e">
        <f ca="1">IF(ISNA(VLOOKUP(AE129,OFFSET(Pairings!$D$2,($B131-1)*gamesPerRound,0,gamesPerRound,3),3,FALSE)),VLOOKUP(AE129,OFFSET(Pairings!$E$2,($B131-1)*gamesPerRound,0,gamesPerRound,3),3,FALSE),VLOOKUP(AE129,OFFSET(Pairings!$D$2,($B131-1)*gamesPerRound,0,gamesPerRound,3),3,FALSE))</f>
        <v>#N/A</v>
      </c>
      <c r="AF131" s="33" t="e">
        <f ca="1">IF(ISNA(VLOOKUP(AF129,OFFSET(Pairings!$D$2,($B131-1)*gamesPerRound,0,gamesPerRound,3),3,FALSE)),VLOOKUP(AF129,OFFSET(Pairings!$E$2,($B131-1)*gamesPerRound,0,gamesPerRound,3),3,FALSE),VLOOKUP(AF129,OFFSET(Pairings!$D$2,($B131-1)*gamesPerRound,0,gamesPerRound,3),3,FALSE))</f>
        <v>#N/A</v>
      </c>
      <c r="AG131" s="56" t="e">
        <f ca="1">IF(ISNA(VLOOKUP(AG129,OFFSET(Pairings!$D$2,($B131-1)*gamesPerRound,0,gamesPerRound,3),3,FALSE)),VLOOKUP(AG129,OFFSET(Pairings!$E$2,($B131-1)*gamesPerRound,0,gamesPerRound,3),3,FALSE),VLOOKUP(AG129,OFFSET(Pairings!$D$2,($B131-1)*gamesPerRound,0,gamesPerRound,3),3,FALSE))</f>
        <v>#N/A</v>
      </c>
      <c r="AH131" s="56" t="e">
        <f ca="1">IF(ISNA(VLOOKUP(AH129,OFFSET(Pairings!$D$2,($B131-1)*gamesPerRound,0,gamesPerRound,3),3,FALSE)),VLOOKUP(AH129,OFFSET(Pairings!$E$2,($B131-1)*gamesPerRound,0,gamesPerRound,3),3,FALSE),VLOOKUP(AH129,OFFSET(Pairings!$D$2,($B131-1)*gamesPerRound,0,gamesPerRound,3),3,FALSE))</f>
        <v>#N/A</v>
      </c>
      <c r="AI131" s="56" t="e">
        <f ca="1">IF(ISNA(VLOOKUP(AI129,OFFSET(Pairings!$D$2,($B131-1)*gamesPerRound,0,gamesPerRound,3),3,FALSE)),VLOOKUP(AI129,OFFSET(Pairings!$E$2,($B131-1)*gamesPerRound,0,gamesPerRound,3),3,FALSE),VLOOKUP(AI129,OFFSET(Pairings!$D$2,($B131-1)*gamesPerRound,0,gamesPerRound,3),3,FALSE))</f>
        <v>#N/A</v>
      </c>
      <c r="AJ131" s="56" t="e">
        <f ca="1">IF(ISNA(VLOOKUP(AJ129,OFFSET(Pairings!$D$2,($B131-1)*gamesPerRound,0,gamesPerRound,3),3,FALSE)),VLOOKUP(AJ129,OFFSET(Pairings!$E$2,($B131-1)*gamesPerRound,0,gamesPerRound,3),3,FALSE),VLOOKUP(AJ129,OFFSET(Pairings!$D$2,($B131-1)*gamesPerRound,0,gamesPerRound,3),3,FALSE))</f>
        <v>#N/A</v>
      </c>
      <c r="AK131" s="56" t="e">
        <f ca="1">IF(ISNA(VLOOKUP(AK129,OFFSET(Pairings!$D$2,($B131-1)*gamesPerRound,0,gamesPerRound,3),3,FALSE)),VLOOKUP(AK129,OFFSET(Pairings!$E$2,($B131-1)*gamesPerRound,0,gamesPerRound,3),3,FALSE),VLOOKUP(AK129,OFFSET(Pairings!$D$2,($B131-1)*gamesPerRound,0,gamesPerRound,3),3,FALSE))</f>
        <v>#N/A</v>
      </c>
      <c r="AL131" s="56" t="e">
        <f ca="1">IF(ISNA(VLOOKUP(AL129,OFFSET(Pairings!$D$2,($B131-1)*gamesPerRound,0,gamesPerRound,3),3,FALSE)),VLOOKUP(AL129,OFFSET(Pairings!$E$2,($B131-1)*gamesPerRound,0,gamesPerRound,3),3,FALSE),VLOOKUP(AL129,OFFSET(Pairings!$D$2,($B131-1)*gamesPerRound,0,gamesPerRound,3),3,FALSE))</f>
        <v>#N/A</v>
      </c>
      <c r="AM131" s="56" t="e">
        <f ca="1">IF(ISNA(VLOOKUP(AM129,OFFSET(Pairings!$D$2,($B131-1)*gamesPerRound,0,gamesPerRound,3),3,FALSE)),VLOOKUP(AM129,OFFSET(Pairings!$E$2,($B131-1)*gamesPerRound,0,gamesPerRound,3),3,FALSE),VLOOKUP(AM129,OFFSET(Pairings!$D$2,($B131-1)*gamesPerRound,0,gamesPerRound,3),3,FALSE))</f>
        <v>#N/A</v>
      </c>
      <c r="AN131" s="56" t="e">
        <f ca="1">IF(ISNA(VLOOKUP(AN129,OFFSET(Pairings!$D$2,($B131-1)*gamesPerRound,0,gamesPerRound,3),3,FALSE)),VLOOKUP(AN129,OFFSET(Pairings!$E$2,($B131-1)*gamesPerRound,0,gamesPerRound,3),3,FALSE),VLOOKUP(AN129,OFFSET(Pairings!$D$2,($B131-1)*gamesPerRound,0,gamesPerRound,3),3,FALSE))</f>
        <v>#N/A</v>
      </c>
      <c r="AO131" s="56" t="e">
        <f ca="1">IF(ISNA(VLOOKUP(AO129,OFFSET(Pairings!$D$2,($B131-1)*gamesPerRound,0,gamesPerRound,3),3,FALSE)),VLOOKUP(AO129,OFFSET(Pairings!$E$2,($B131-1)*gamesPerRound,0,gamesPerRound,3),3,FALSE),VLOOKUP(AO129,OFFSET(Pairings!$D$2,($B131-1)*gamesPerRound,0,gamesPerRound,3),3,FALSE))</f>
        <v>#N/A</v>
      </c>
      <c r="AP131" s="49" t="e">
        <f ca="1">SUM(V131:AO131)</f>
        <v>#N/A</v>
      </c>
    </row>
    <row r="132" spans="1:42" x14ac:dyDescent="0.2">
      <c r="B132" s="48">
        <v>3</v>
      </c>
      <c r="C132" s="57" t="str">
        <f t="shared" ca="1" si="159"/>
        <v/>
      </c>
      <c r="D132" s="58" t="str">
        <f t="shared" ca="1" si="160"/>
        <v/>
      </c>
      <c r="E132" s="58" t="str">
        <f t="shared" ca="1" si="161"/>
        <v/>
      </c>
      <c r="F132" s="58" t="str">
        <f t="shared" ca="1" si="162"/>
        <v/>
      </c>
      <c r="G132" s="58" t="str">
        <f t="shared" ca="1" si="163"/>
        <v/>
      </c>
      <c r="H132" s="58" t="str">
        <f t="shared" ca="1" si="164"/>
        <v/>
      </c>
      <c r="I132" s="58" t="str">
        <f t="shared" ca="1" si="165"/>
        <v/>
      </c>
      <c r="J132" s="58" t="str">
        <f t="shared" ca="1" si="166"/>
        <v/>
      </c>
      <c r="K132" s="58" t="str">
        <f t="shared" ca="1" si="167"/>
        <v/>
      </c>
      <c r="L132" s="58" t="str">
        <f t="shared" ca="1" si="168"/>
        <v/>
      </c>
      <c r="M132" s="58" t="str">
        <f t="shared" ca="1" si="169"/>
        <v/>
      </c>
      <c r="N132" s="58" t="str">
        <f t="shared" ca="1" si="170"/>
        <v/>
      </c>
      <c r="O132" s="58" t="str">
        <f t="shared" ca="1" si="171"/>
        <v/>
      </c>
      <c r="P132" s="58" t="str">
        <f t="shared" ca="1" si="172"/>
        <v/>
      </c>
      <c r="Q132" s="58" t="str">
        <f t="shared" ca="1" si="173"/>
        <v/>
      </c>
      <c r="R132" s="58" t="str">
        <f t="shared" ca="1" si="174"/>
        <v/>
      </c>
      <c r="S132" s="69">
        <f ca="1">SUM(C132:R132)</f>
        <v>0</v>
      </c>
      <c r="T132" s="49"/>
      <c r="V132" s="57" t="e">
        <f ca="1">IF(ISNA(VLOOKUP(V129,OFFSET(Pairings!$D$2,($B132-1)*gamesPerRound,0,gamesPerRound,3),3,FALSE)),VLOOKUP(V129,OFFSET(Pairings!$E$2,($B132-1)*gamesPerRound,0,gamesPerRound,3),3,FALSE),VLOOKUP(V129,OFFSET(Pairings!$D$2,($B132-1)*gamesPerRound,0,gamesPerRound,3),3,FALSE))</f>
        <v>#N/A</v>
      </c>
      <c r="W132" s="58" t="e">
        <f ca="1">IF(ISNA(VLOOKUP(W129,OFFSET(Pairings!$D$2,($B132-1)*gamesPerRound,0,gamesPerRound,3),3,FALSE)),VLOOKUP(W129,OFFSET(Pairings!$E$2,($B132-1)*gamesPerRound,0,gamesPerRound,3),3,FALSE),VLOOKUP(W129,OFFSET(Pairings!$D$2,($B132-1)*gamesPerRound,0,gamesPerRound,3),3,FALSE))</f>
        <v>#N/A</v>
      </c>
      <c r="X132" s="58" t="e">
        <f ca="1">IF(ISNA(VLOOKUP(X129,OFFSET(Pairings!$D$2,($B132-1)*gamesPerRound,0,gamesPerRound,3),3,FALSE)),VLOOKUP(X129,OFFSET(Pairings!$E$2,($B132-1)*gamesPerRound,0,gamesPerRound,3),3,FALSE),VLOOKUP(X129,OFFSET(Pairings!$D$2,($B132-1)*gamesPerRound,0,gamesPerRound,3),3,FALSE))</f>
        <v>#N/A</v>
      </c>
      <c r="Y132" s="58" t="e">
        <f ca="1">IF(ISNA(VLOOKUP(Y129,OFFSET(Pairings!$D$2,($B132-1)*gamesPerRound,0,gamesPerRound,3),3,FALSE)),VLOOKUP(Y129,OFFSET(Pairings!$E$2,($B132-1)*gamesPerRound,0,gamesPerRound,3),3,FALSE),VLOOKUP(Y129,OFFSET(Pairings!$D$2,($B132-1)*gamesPerRound,0,gamesPerRound,3),3,FALSE))</f>
        <v>#N/A</v>
      </c>
      <c r="Z132" s="58" t="e">
        <f ca="1">IF(ISNA(VLOOKUP(Z129,OFFSET(Pairings!$D$2,($B132-1)*gamesPerRound,0,gamesPerRound,3),3,FALSE)),VLOOKUP(Z129,OFFSET(Pairings!$E$2,($B132-1)*gamesPerRound,0,gamesPerRound,3),3,FALSE),VLOOKUP(Z129,OFFSET(Pairings!$D$2,($B132-1)*gamesPerRound,0,gamesPerRound,3),3,FALSE))</f>
        <v>#N/A</v>
      </c>
      <c r="AA132" s="58" t="e">
        <f ca="1">IF(ISNA(VLOOKUP(AA129,OFFSET(Pairings!$D$2,($B132-1)*gamesPerRound,0,gamesPerRound,3),3,FALSE)),VLOOKUP(AA129,OFFSET(Pairings!$E$2,($B132-1)*gamesPerRound,0,gamesPerRound,3),3,FALSE),VLOOKUP(AA129,OFFSET(Pairings!$D$2,($B132-1)*gamesPerRound,0,gamesPerRound,3),3,FALSE))</f>
        <v>#N/A</v>
      </c>
      <c r="AB132" s="58" t="e">
        <f ca="1">IF(ISNA(VLOOKUP(AB129,OFFSET(Pairings!$D$2,($B132-1)*gamesPerRound,0,gamesPerRound,3),3,FALSE)),VLOOKUP(AB129,OFFSET(Pairings!$E$2,($B132-1)*gamesPerRound,0,gamesPerRound,3),3,FALSE),VLOOKUP(AB129,OFFSET(Pairings!$D$2,($B132-1)*gamesPerRound,0,gamesPerRound,3),3,FALSE))</f>
        <v>#N/A</v>
      </c>
      <c r="AC132" s="58" t="e">
        <f ca="1">IF(ISNA(VLOOKUP(AC129,OFFSET(Pairings!$D$2,($B132-1)*gamesPerRound,0,gamesPerRound,3),3,FALSE)),VLOOKUP(AC129,OFFSET(Pairings!$E$2,($B132-1)*gamesPerRound,0,gamesPerRound,3),3,FALSE),VLOOKUP(AC129,OFFSET(Pairings!$D$2,($B132-1)*gamesPerRound,0,gamesPerRound,3),3,FALSE))</f>
        <v>#N/A</v>
      </c>
      <c r="AD132" s="58" t="e">
        <f ca="1">IF(ISNA(VLOOKUP(AD129,OFFSET(Pairings!$D$2,($B132-1)*gamesPerRound,0,gamesPerRound,3),3,FALSE)),VLOOKUP(AD129,OFFSET(Pairings!$E$2,($B132-1)*gamesPerRound,0,gamesPerRound,3),3,FALSE),VLOOKUP(AD129,OFFSET(Pairings!$D$2,($B132-1)*gamesPerRound,0,gamesPerRound,3),3,FALSE))</f>
        <v>#N/A</v>
      </c>
      <c r="AE132" s="58" t="e">
        <f ca="1">IF(ISNA(VLOOKUP(AE129,OFFSET(Pairings!$D$2,($B132-1)*gamesPerRound,0,gamesPerRound,3),3,FALSE)),VLOOKUP(AE129,OFFSET(Pairings!$E$2,($B132-1)*gamesPerRound,0,gamesPerRound,3),3,FALSE),VLOOKUP(AE129,OFFSET(Pairings!$D$2,($B132-1)*gamesPerRound,0,gamesPerRound,3),3,FALSE))</f>
        <v>#N/A</v>
      </c>
      <c r="AF132" s="58" t="e">
        <f ca="1">IF(ISNA(VLOOKUP(AF129,OFFSET(Pairings!$D$2,($B132-1)*gamesPerRound,0,gamesPerRound,3),3,FALSE)),VLOOKUP(AF129,OFFSET(Pairings!$E$2,($B132-1)*gamesPerRound,0,gamesPerRound,3),3,FALSE),VLOOKUP(AF129,OFFSET(Pairings!$D$2,($B132-1)*gamesPerRound,0,gamesPerRound,3),3,FALSE))</f>
        <v>#N/A</v>
      </c>
      <c r="AG132" s="59" t="e">
        <f ca="1">IF(ISNA(VLOOKUP(AG129,OFFSET(Pairings!$D$2,($B132-1)*gamesPerRound,0,gamesPerRound,3),3,FALSE)),VLOOKUP(AG129,OFFSET(Pairings!$E$2,($B132-1)*gamesPerRound,0,gamesPerRound,3),3,FALSE),VLOOKUP(AG129,OFFSET(Pairings!$D$2,($B132-1)*gamesPerRound,0,gamesPerRound,3),3,FALSE))</f>
        <v>#N/A</v>
      </c>
      <c r="AH132" s="59" t="e">
        <f ca="1">IF(ISNA(VLOOKUP(AH129,OFFSET(Pairings!$D$2,($B132-1)*gamesPerRound,0,gamesPerRound,3),3,FALSE)),VLOOKUP(AH129,OFFSET(Pairings!$E$2,($B132-1)*gamesPerRound,0,gamesPerRound,3),3,FALSE),VLOOKUP(AH129,OFFSET(Pairings!$D$2,($B132-1)*gamesPerRound,0,gamesPerRound,3),3,FALSE))</f>
        <v>#N/A</v>
      </c>
      <c r="AI132" s="59" t="e">
        <f ca="1">IF(ISNA(VLOOKUP(AI129,OFFSET(Pairings!$D$2,($B132-1)*gamesPerRound,0,gamesPerRound,3),3,FALSE)),VLOOKUP(AI129,OFFSET(Pairings!$E$2,($B132-1)*gamesPerRound,0,gamesPerRound,3),3,FALSE),VLOOKUP(AI129,OFFSET(Pairings!$D$2,($B132-1)*gamesPerRound,0,gamesPerRound,3),3,FALSE))</f>
        <v>#N/A</v>
      </c>
      <c r="AJ132" s="59" t="e">
        <f ca="1">IF(ISNA(VLOOKUP(AJ129,OFFSET(Pairings!$D$2,($B132-1)*gamesPerRound,0,gamesPerRound,3),3,FALSE)),VLOOKUP(AJ129,OFFSET(Pairings!$E$2,($B132-1)*gamesPerRound,0,gamesPerRound,3),3,FALSE),VLOOKUP(AJ129,OFFSET(Pairings!$D$2,($B132-1)*gamesPerRound,0,gamesPerRound,3),3,FALSE))</f>
        <v>#N/A</v>
      </c>
      <c r="AK132" s="59" t="e">
        <f ca="1">IF(ISNA(VLOOKUP(AK129,OFFSET(Pairings!$D$2,($B132-1)*gamesPerRound,0,gamesPerRound,3),3,FALSE)),VLOOKUP(AK129,OFFSET(Pairings!$E$2,($B132-1)*gamesPerRound,0,gamesPerRound,3),3,FALSE),VLOOKUP(AK129,OFFSET(Pairings!$D$2,($B132-1)*gamesPerRound,0,gamesPerRound,3),3,FALSE))</f>
        <v>#N/A</v>
      </c>
      <c r="AL132" s="59" t="e">
        <f ca="1">IF(ISNA(VLOOKUP(AL129,OFFSET(Pairings!$D$2,($B132-1)*gamesPerRound,0,gamesPerRound,3),3,FALSE)),VLOOKUP(AL129,OFFSET(Pairings!$E$2,($B132-1)*gamesPerRound,0,gamesPerRound,3),3,FALSE),VLOOKUP(AL129,OFFSET(Pairings!$D$2,($B132-1)*gamesPerRound,0,gamesPerRound,3),3,FALSE))</f>
        <v>#N/A</v>
      </c>
      <c r="AM132" s="59" t="e">
        <f ca="1">IF(ISNA(VLOOKUP(AM129,OFFSET(Pairings!$D$2,($B132-1)*gamesPerRound,0,gamesPerRound,3),3,FALSE)),VLOOKUP(AM129,OFFSET(Pairings!$E$2,($B132-1)*gamesPerRound,0,gamesPerRound,3),3,FALSE),VLOOKUP(AM129,OFFSET(Pairings!$D$2,($B132-1)*gamesPerRound,0,gamesPerRound,3),3,FALSE))</f>
        <v>#N/A</v>
      </c>
      <c r="AN132" s="59" t="e">
        <f ca="1">IF(ISNA(VLOOKUP(AN129,OFFSET(Pairings!$D$2,($B132-1)*gamesPerRound,0,gamesPerRound,3),3,FALSE)),VLOOKUP(AN129,OFFSET(Pairings!$E$2,($B132-1)*gamesPerRound,0,gamesPerRound,3),3,FALSE),VLOOKUP(AN129,OFFSET(Pairings!$D$2,($B132-1)*gamesPerRound,0,gamesPerRound,3),3,FALSE))</f>
        <v>#N/A</v>
      </c>
      <c r="AO132" s="59" t="e">
        <f ca="1">IF(ISNA(VLOOKUP(AO129,OFFSET(Pairings!$D$2,($B132-1)*gamesPerRound,0,gamesPerRound,3),3,FALSE)),VLOOKUP(AO129,OFFSET(Pairings!$E$2,($B132-1)*gamesPerRound,0,gamesPerRound,3),3,FALSE),VLOOKUP(AO129,OFFSET(Pairings!$D$2,($B132-1)*gamesPerRound,0,gamesPerRound,3),3,FALSE))</f>
        <v>#N/A</v>
      </c>
      <c r="AP132" s="49" t="e">
        <f ca="1">SUM(V132:AO132)</f>
        <v>#N/A</v>
      </c>
    </row>
    <row r="133" spans="1:42" ht="15.75" thickBot="1" x14ac:dyDescent="0.25">
      <c r="B133" s="18" t="s">
        <v>110</v>
      </c>
      <c r="C133" s="61">
        <f t="shared" ref="C133:S133" ca="1" si="175">SUM(C130:C132)</f>
        <v>0</v>
      </c>
      <c r="D133" s="51">
        <f t="shared" ca="1" si="175"/>
        <v>0</v>
      </c>
      <c r="E133" s="51">
        <f t="shared" ca="1" si="175"/>
        <v>0</v>
      </c>
      <c r="F133" s="51">
        <f t="shared" ca="1" si="175"/>
        <v>0</v>
      </c>
      <c r="G133" s="51">
        <f t="shared" ca="1" si="175"/>
        <v>0</v>
      </c>
      <c r="H133" s="51">
        <f t="shared" ca="1" si="175"/>
        <v>0</v>
      </c>
      <c r="I133" s="51">
        <f t="shared" ca="1" si="175"/>
        <v>0</v>
      </c>
      <c r="J133" s="51">
        <f t="shared" ca="1" si="175"/>
        <v>0</v>
      </c>
      <c r="K133" s="51">
        <f t="shared" ca="1" si="175"/>
        <v>0</v>
      </c>
      <c r="L133" s="51">
        <f t="shared" ca="1" si="175"/>
        <v>0</v>
      </c>
      <c r="M133" s="51">
        <f t="shared" ca="1" si="175"/>
        <v>0</v>
      </c>
      <c r="N133" s="51">
        <f t="shared" ca="1" si="175"/>
        <v>0</v>
      </c>
      <c r="O133" s="51">
        <f t="shared" ca="1" si="175"/>
        <v>0</v>
      </c>
      <c r="P133" s="51">
        <f t="shared" ca="1" si="175"/>
        <v>0</v>
      </c>
      <c r="Q133" s="51">
        <f t="shared" ca="1" si="175"/>
        <v>0</v>
      </c>
      <c r="R133" s="51">
        <f t="shared" ca="1" si="175"/>
        <v>0</v>
      </c>
      <c r="S133" s="70">
        <f t="shared" ca="1" si="175"/>
        <v>0</v>
      </c>
      <c r="T133" s="65" t="e">
        <f ca="1">VLOOKUP(A129,OFFSET(Teams!$B$1,1,0,teams,4),4,FALSE)</f>
        <v>#N/A</v>
      </c>
      <c r="V133" s="61" t="e">
        <f t="shared" ref="V133:AP133" ca="1" si="176">SUM(V130:V132)</f>
        <v>#N/A</v>
      </c>
      <c r="W133" s="51" t="e">
        <f t="shared" ca="1" si="176"/>
        <v>#N/A</v>
      </c>
      <c r="X133" s="51" t="e">
        <f t="shared" ca="1" si="176"/>
        <v>#N/A</v>
      </c>
      <c r="Y133" s="51" t="e">
        <f t="shared" ca="1" si="176"/>
        <v>#N/A</v>
      </c>
      <c r="Z133" s="51" t="e">
        <f t="shared" ca="1" si="176"/>
        <v>#N/A</v>
      </c>
      <c r="AA133" s="51" t="e">
        <f t="shared" ca="1" si="176"/>
        <v>#N/A</v>
      </c>
      <c r="AB133" s="51" t="e">
        <f t="shared" ca="1" si="176"/>
        <v>#N/A</v>
      </c>
      <c r="AC133" s="51" t="e">
        <f t="shared" ca="1" si="176"/>
        <v>#N/A</v>
      </c>
      <c r="AD133" s="51" t="e">
        <f t="shared" ca="1" si="176"/>
        <v>#N/A</v>
      </c>
      <c r="AE133" s="51" t="e">
        <f t="shared" ca="1" si="176"/>
        <v>#N/A</v>
      </c>
      <c r="AF133" s="51" t="e">
        <f t="shared" ca="1" si="176"/>
        <v>#N/A</v>
      </c>
      <c r="AG133" s="51" t="e">
        <f t="shared" ca="1" si="176"/>
        <v>#N/A</v>
      </c>
      <c r="AH133" s="51" t="e">
        <f t="shared" ca="1" si="176"/>
        <v>#N/A</v>
      </c>
      <c r="AI133" s="51" t="e">
        <f t="shared" ca="1" si="176"/>
        <v>#N/A</v>
      </c>
      <c r="AJ133" s="51" t="e">
        <f t="shared" ca="1" si="176"/>
        <v>#N/A</v>
      </c>
      <c r="AK133" s="51" t="e">
        <f t="shared" ca="1" si="176"/>
        <v>#N/A</v>
      </c>
      <c r="AL133" s="51" t="e">
        <f t="shared" ca="1" si="176"/>
        <v>#N/A</v>
      </c>
      <c r="AM133" s="51" t="e">
        <f t="shared" ca="1" si="176"/>
        <v>#N/A</v>
      </c>
      <c r="AN133" s="51" t="e">
        <f t="shared" ca="1" si="176"/>
        <v>#N/A</v>
      </c>
      <c r="AO133" s="51" t="e">
        <f t="shared" ca="1" si="176"/>
        <v>#N/A</v>
      </c>
      <c r="AP133" s="37" t="e">
        <f t="shared" ca="1" si="176"/>
        <v>#N/A</v>
      </c>
    </row>
    <row r="134" spans="1:42" ht="15.75" thickBot="1" x14ac:dyDescent="0.25"/>
    <row r="135" spans="1:42" x14ac:dyDescent="0.2">
      <c r="A135" s="12" t="s">
        <v>494</v>
      </c>
      <c r="B135" s="38">
        <f>VLOOKUP(A135,TeamLookup,2,FALSE)</f>
        <v>0</v>
      </c>
      <c r="C135" s="60" t="str">
        <f>$A135&amp;"."&amp;TEXT(C$1,"00")</f>
        <v>W.01</v>
      </c>
      <c r="D135" s="50" t="str">
        <f t="shared" ref="D135:R135" si="177">$A135&amp;"."&amp;TEXT(D$1,"00")</f>
        <v>W.02</v>
      </c>
      <c r="E135" s="50" t="str">
        <f t="shared" si="177"/>
        <v>W.03</v>
      </c>
      <c r="F135" s="50" t="str">
        <f t="shared" si="177"/>
        <v>W.04</v>
      </c>
      <c r="G135" s="50" t="str">
        <f t="shared" si="177"/>
        <v>W.05</v>
      </c>
      <c r="H135" s="50" t="str">
        <f t="shared" si="177"/>
        <v>W.06</v>
      </c>
      <c r="I135" s="50" t="str">
        <f t="shared" si="177"/>
        <v>W.07</v>
      </c>
      <c r="J135" s="50" t="str">
        <f t="shared" si="177"/>
        <v>W.08</v>
      </c>
      <c r="K135" s="50" t="str">
        <f t="shared" si="177"/>
        <v>W.09</v>
      </c>
      <c r="L135" s="50" t="str">
        <f t="shared" si="177"/>
        <v>W.10</v>
      </c>
      <c r="M135" s="50" t="str">
        <f t="shared" si="177"/>
        <v>W.11</v>
      </c>
      <c r="N135" s="50" t="str">
        <f t="shared" si="177"/>
        <v>W.12</v>
      </c>
      <c r="O135" s="50" t="str">
        <f t="shared" si="177"/>
        <v>W.13</v>
      </c>
      <c r="P135" s="50" t="str">
        <f t="shared" si="177"/>
        <v>W.14</v>
      </c>
      <c r="Q135" s="50" t="str">
        <f t="shared" si="177"/>
        <v>W.15</v>
      </c>
      <c r="R135" s="50" t="str">
        <f t="shared" si="177"/>
        <v>W.16</v>
      </c>
      <c r="S135" s="67" t="s">
        <v>110</v>
      </c>
      <c r="T135" s="66" t="s">
        <v>137</v>
      </c>
      <c r="V135" s="60" t="str">
        <f>$A135&amp;"."&amp;TEXT(V$1,"00")</f>
        <v>W.01</v>
      </c>
      <c r="W135" s="50" t="str">
        <f t="shared" ref="W135:AO135" si="178">$A135&amp;"."&amp;TEXT(W$1,"00")</f>
        <v>W.02</v>
      </c>
      <c r="X135" s="50" t="str">
        <f t="shared" si="178"/>
        <v>W.03</v>
      </c>
      <c r="Y135" s="50" t="str">
        <f t="shared" si="178"/>
        <v>W.04</v>
      </c>
      <c r="Z135" s="50" t="str">
        <f t="shared" si="178"/>
        <v>W.05</v>
      </c>
      <c r="AA135" s="50" t="str">
        <f t="shared" si="178"/>
        <v>W.06</v>
      </c>
      <c r="AB135" s="50" t="str">
        <f t="shared" si="178"/>
        <v>W.07</v>
      </c>
      <c r="AC135" s="50" t="str">
        <f t="shared" si="178"/>
        <v>W.08</v>
      </c>
      <c r="AD135" s="50" t="str">
        <f t="shared" si="178"/>
        <v>W.09</v>
      </c>
      <c r="AE135" s="50" t="str">
        <f t="shared" si="178"/>
        <v>W.10</v>
      </c>
      <c r="AF135" s="50" t="str">
        <f t="shared" si="178"/>
        <v>W.11</v>
      </c>
      <c r="AG135" s="50" t="str">
        <f t="shared" si="178"/>
        <v>W.12</v>
      </c>
      <c r="AH135" s="50" t="str">
        <f t="shared" si="178"/>
        <v>W.13</v>
      </c>
      <c r="AI135" s="50" t="str">
        <f t="shared" si="178"/>
        <v>W.14</v>
      </c>
      <c r="AJ135" s="50" t="str">
        <f t="shared" si="178"/>
        <v>W.15</v>
      </c>
      <c r="AK135" s="50" t="str">
        <f t="shared" si="178"/>
        <v>W.16</v>
      </c>
      <c r="AL135" s="50" t="str">
        <f t="shared" si="178"/>
        <v>W.17</v>
      </c>
      <c r="AM135" s="50" t="str">
        <f t="shared" si="178"/>
        <v>W.18</v>
      </c>
      <c r="AN135" s="50" t="str">
        <f t="shared" si="178"/>
        <v>W.19</v>
      </c>
      <c r="AO135" s="50" t="str">
        <f t="shared" si="178"/>
        <v>W.20</v>
      </c>
      <c r="AP135" s="36" t="s">
        <v>110</v>
      </c>
    </row>
    <row r="136" spans="1:42" x14ac:dyDescent="0.2">
      <c r="B136" s="48">
        <v>1</v>
      </c>
      <c r="C136" s="52" t="str">
        <f t="shared" ref="C136:C138" ca="1" si="179">IF(ISNA(V136),"",V136)</f>
        <v/>
      </c>
      <c r="D136" s="53" t="str">
        <f t="shared" ref="D136:D138" ca="1" si="180">IF(ISNA(W136),"",W136)</f>
        <v/>
      </c>
      <c r="E136" s="53" t="str">
        <f t="shared" ref="E136:E138" ca="1" si="181">IF(ISNA(X136),"",X136)</f>
        <v/>
      </c>
      <c r="F136" s="53" t="str">
        <f t="shared" ref="F136:F138" ca="1" si="182">IF(ISNA(Y136),"",Y136)</f>
        <v/>
      </c>
      <c r="G136" s="53" t="str">
        <f t="shared" ref="G136:G138" ca="1" si="183">IF(ISNA(Z136),"",Z136)</f>
        <v/>
      </c>
      <c r="H136" s="53" t="str">
        <f t="shared" ref="H136:H138" ca="1" si="184">IF(ISNA(AA136),"",AA136)</f>
        <v/>
      </c>
      <c r="I136" s="53" t="str">
        <f t="shared" ref="I136:I138" ca="1" si="185">IF(ISNA(AB136),"",AB136)</f>
        <v/>
      </c>
      <c r="J136" s="53" t="str">
        <f t="shared" ref="J136:J138" ca="1" si="186">IF(ISNA(AC136),"",AC136)</f>
        <v/>
      </c>
      <c r="K136" s="53" t="str">
        <f t="shared" ref="K136:K138" ca="1" si="187">IF(ISNA(AD136),"",AD136)</f>
        <v/>
      </c>
      <c r="L136" s="53" t="str">
        <f t="shared" ref="L136:L138" ca="1" si="188">IF(ISNA(AE136),"",AE136)</f>
        <v/>
      </c>
      <c r="M136" s="53" t="str">
        <f t="shared" ref="M136:M138" ca="1" si="189">IF(ISNA(AF136),"",AF136)</f>
        <v/>
      </c>
      <c r="N136" s="53" t="str">
        <f t="shared" ref="N136:N138" ca="1" si="190">IF(ISNA(AG136),"",AG136)</f>
        <v/>
      </c>
      <c r="O136" s="53" t="str">
        <f t="shared" ref="O136:O138" ca="1" si="191">IF(ISNA(AH136),"",AH136)</f>
        <v/>
      </c>
      <c r="P136" s="53" t="str">
        <f t="shared" ref="P136:P138" ca="1" si="192">IF(ISNA(AI136),"",AI136)</f>
        <v/>
      </c>
      <c r="Q136" s="53" t="str">
        <f t="shared" ref="Q136:Q138" ca="1" si="193">IF(ISNA(AJ136),"",AJ136)</f>
        <v/>
      </c>
      <c r="R136" s="53" t="str">
        <f t="shared" ref="R136:R138" ca="1" si="194">IF(ISNA(AK136),"",AK136)</f>
        <v/>
      </c>
      <c r="S136" s="68">
        <f ca="1">SUM(C136:R136)</f>
        <v>0</v>
      </c>
      <c r="T136" s="49"/>
      <c r="V136" s="53" t="e">
        <f ca="1">IF(ISNA(VLOOKUP(V135,OFFSET(Pairings!$D$2,($B136-1)*gamesPerRound,0,gamesPerRound,3),3,FALSE)),VLOOKUP(V135,OFFSET(Pairings!$E$2,($B136-1)*gamesPerRound,0,gamesPerRound,3),3,FALSE),VLOOKUP(V135,OFFSET(Pairings!$D$2,($B136-1)*gamesPerRound,0,gamesPerRound,3),3,FALSE))</f>
        <v>#N/A</v>
      </c>
      <c r="W136" s="53" t="e">
        <f ca="1">IF(ISNA(VLOOKUP(W135,OFFSET(Pairings!$D$2,($B136-1)*gamesPerRound,0,gamesPerRound,3),3,FALSE)),VLOOKUP(W135,OFFSET(Pairings!$E$2,($B136-1)*gamesPerRound,0,gamesPerRound,3),3,FALSE),VLOOKUP(W135,OFFSET(Pairings!$D$2,($B136-1)*gamesPerRound,0,gamesPerRound,3),3,FALSE))</f>
        <v>#N/A</v>
      </c>
      <c r="X136" s="53" t="e">
        <f ca="1">IF(ISNA(VLOOKUP(X135,OFFSET(Pairings!$D$2,($B136-1)*gamesPerRound,0,gamesPerRound,3),3,FALSE)),VLOOKUP(X135,OFFSET(Pairings!$E$2,($B136-1)*gamesPerRound,0,gamesPerRound,3),3,FALSE),VLOOKUP(X135,OFFSET(Pairings!$D$2,($B136-1)*gamesPerRound,0,gamesPerRound,3),3,FALSE))</f>
        <v>#N/A</v>
      </c>
      <c r="Y136" s="53" t="e">
        <f ca="1">IF(ISNA(VLOOKUP(Y135,OFFSET(Pairings!$D$2,($B136-1)*gamesPerRound,0,gamesPerRound,3),3,FALSE)),VLOOKUP(Y135,OFFSET(Pairings!$E$2,($B136-1)*gamesPerRound,0,gamesPerRound,3),3,FALSE),VLOOKUP(Y135,OFFSET(Pairings!$D$2,($B136-1)*gamesPerRound,0,gamesPerRound,3),3,FALSE))</f>
        <v>#N/A</v>
      </c>
      <c r="Z136" s="53" t="e">
        <f ca="1">IF(ISNA(VLOOKUP(Z135,OFFSET(Pairings!$D$2,($B136-1)*gamesPerRound,0,gamesPerRound,3),3,FALSE)),VLOOKUP(Z135,OFFSET(Pairings!$E$2,($B136-1)*gamesPerRound,0,gamesPerRound,3),3,FALSE),VLOOKUP(Z135,OFFSET(Pairings!$D$2,($B136-1)*gamesPerRound,0,gamesPerRound,3),3,FALSE))</f>
        <v>#N/A</v>
      </c>
      <c r="AA136" s="53" t="e">
        <f ca="1">IF(ISNA(VLOOKUP(AA135,OFFSET(Pairings!$D$2,($B136-1)*gamesPerRound,0,gamesPerRound,3),3,FALSE)),VLOOKUP(AA135,OFFSET(Pairings!$E$2,($B136-1)*gamesPerRound,0,gamesPerRound,3),3,FALSE),VLOOKUP(AA135,OFFSET(Pairings!$D$2,($B136-1)*gamesPerRound,0,gamesPerRound,3),3,FALSE))</f>
        <v>#N/A</v>
      </c>
      <c r="AB136" s="53" t="e">
        <f ca="1">IF(ISNA(VLOOKUP(AB135,OFFSET(Pairings!$D$2,($B136-1)*gamesPerRound,0,gamesPerRound,3),3,FALSE)),VLOOKUP(AB135,OFFSET(Pairings!$E$2,($B136-1)*gamesPerRound,0,gamesPerRound,3),3,FALSE),VLOOKUP(AB135,OFFSET(Pairings!$D$2,($B136-1)*gamesPerRound,0,gamesPerRound,3),3,FALSE))</f>
        <v>#N/A</v>
      </c>
      <c r="AC136" s="53" t="e">
        <f ca="1">IF(ISNA(VLOOKUP(AC135,OFFSET(Pairings!$D$2,($B136-1)*gamesPerRound,0,gamesPerRound,3),3,FALSE)),VLOOKUP(AC135,OFFSET(Pairings!$E$2,($B136-1)*gamesPerRound,0,gamesPerRound,3),3,FALSE),VLOOKUP(AC135,OFFSET(Pairings!$D$2,($B136-1)*gamesPerRound,0,gamesPerRound,3),3,FALSE))</f>
        <v>#N/A</v>
      </c>
      <c r="AD136" s="53" t="e">
        <f ca="1">IF(ISNA(VLOOKUP(AD135,OFFSET(Pairings!$D$2,($B136-1)*gamesPerRound,0,gamesPerRound,3),3,FALSE)),VLOOKUP(AD135,OFFSET(Pairings!$E$2,($B136-1)*gamesPerRound,0,gamesPerRound,3),3,FALSE),VLOOKUP(AD135,OFFSET(Pairings!$D$2,($B136-1)*gamesPerRound,0,gamesPerRound,3),3,FALSE))</f>
        <v>#N/A</v>
      </c>
      <c r="AE136" s="53" t="e">
        <f ca="1">IF(ISNA(VLOOKUP(AE135,OFFSET(Pairings!$D$2,($B136-1)*gamesPerRound,0,gamesPerRound,3),3,FALSE)),VLOOKUP(AE135,OFFSET(Pairings!$E$2,($B136-1)*gamesPerRound,0,gamesPerRound,3),3,FALSE),VLOOKUP(AE135,OFFSET(Pairings!$D$2,($B136-1)*gamesPerRound,0,gamesPerRound,3),3,FALSE))</f>
        <v>#N/A</v>
      </c>
      <c r="AF136" s="53" t="e">
        <f ca="1">IF(ISNA(VLOOKUP(AF135,OFFSET(Pairings!$D$2,($B136-1)*gamesPerRound,0,gamesPerRound,3),3,FALSE)),VLOOKUP(AF135,OFFSET(Pairings!$E$2,($B136-1)*gamesPerRound,0,gamesPerRound,3),3,FALSE),VLOOKUP(AF135,OFFSET(Pairings!$D$2,($B136-1)*gamesPerRound,0,gamesPerRound,3),3,FALSE))</f>
        <v>#N/A</v>
      </c>
      <c r="AG136" s="54" t="e">
        <f ca="1">IF(ISNA(VLOOKUP(AG135,OFFSET(Pairings!$D$2,($B136-1)*gamesPerRound,0,gamesPerRound,3),3,FALSE)),VLOOKUP(AG135,OFFSET(Pairings!$E$2,($B136-1)*gamesPerRound,0,gamesPerRound,3),3,FALSE),VLOOKUP(AG135,OFFSET(Pairings!$D$2,($B136-1)*gamesPerRound,0,gamesPerRound,3),3,FALSE))</f>
        <v>#N/A</v>
      </c>
      <c r="AH136" s="54" t="e">
        <f ca="1">IF(ISNA(VLOOKUP(AH135,OFFSET(Pairings!$D$2,($B136-1)*gamesPerRound,0,gamesPerRound,3),3,FALSE)),VLOOKUP(AH135,OFFSET(Pairings!$E$2,($B136-1)*gamesPerRound,0,gamesPerRound,3),3,FALSE),VLOOKUP(AH135,OFFSET(Pairings!$D$2,($B136-1)*gamesPerRound,0,gamesPerRound,3),3,FALSE))</f>
        <v>#N/A</v>
      </c>
      <c r="AI136" s="54" t="e">
        <f ca="1">IF(ISNA(VLOOKUP(AI135,OFFSET(Pairings!$D$2,($B136-1)*gamesPerRound,0,gamesPerRound,3),3,FALSE)),VLOOKUP(AI135,OFFSET(Pairings!$E$2,($B136-1)*gamesPerRound,0,gamesPerRound,3),3,FALSE),VLOOKUP(AI135,OFFSET(Pairings!$D$2,($B136-1)*gamesPerRound,0,gamesPerRound,3),3,FALSE))</f>
        <v>#N/A</v>
      </c>
      <c r="AJ136" s="54" t="e">
        <f ca="1">IF(ISNA(VLOOKUP(AJ135,OFFSET(Pairings!$D$2,($B136-1)*gamesPerRound,0,gamesPerRound,3),3,FALSE)),VLOOKUP(AJ135,OFFSET(Pairings!$E$2,($B136-1)*gamesPerRound,0,gamesPerRound,3),3,FALSE),VLOOKUP(AJ135,OFFSET(Pairings!$D$2,($B136-1)*gamesPerRound,0,gamesPerRound,3),3,FALSE))</f>
        <v>#N/A</v>
      </c>
      <c r="AK136" s="54" t="e">
        <f ca="1">IF(ISNA(VLOOKUP(AK135,OFFSET(Pairings!$D$2,($B136-1)*gamesPerRound,0,gamesPerRound,3),3,FALSE)),VLOOKUP(AK135,OFFSET(Pairings!$E$2,($B136-1)*gamesPerRound,0,gamesPerRound,3),3,FALSE),VLOOKUP(AK135,OFFSET(Pairings!$D$2,($B136-1)*gamesPerRound,0,gamesPerRound,3),3,FALSE))</f>
        <v>#N/A</v>
      </c>
      <c r="AL136" s="54" t="e">
        <f ca="1">IF(ISNA(VLOOKUP(AL135,OFFSET(Pairings!$D$2,($B136-1)*gamesPerRound,0,gamesPerRound,3),3,FALSE)),VLOOKUP(AL135,OFFSET(Pairings!$E$2,($B136-1)*gamesPerRound,0,gamesPerRound,3),3,FALSE),VLOOKUP(AL135,OFFSET(Pairings!$D$2,($B136-1)*gamesPerRound,0,gamesPerRound,3),3,FALSE))</f>
        <v>#N/A</v>
      </c>
      <c r="AM136" s="54" t="e">
        <f ca="1">IF(ISNA(VLOOKUP(AM135,OFFSET(Pairings!$D$2,($B136-1)*gamesPerRound,0,gamesPerRound,3),3,FALSE)),VLOOKUP(AM135,OFFSET(Pairings!$E$2,($B136-1)*gamesPerRound,0,gamesPerRound,3),3,FALSE),VLOOKUP(AM135,OFFSET(Pairings!$D$2,($B136-1)*gamesPerRound,0,gamesPerRound,3),3,FALSE))</f>
        <v>#N/A</v>
      </c>
      <c r="AN136" s="54" t="e">
        <f ca="1">IF(ISNA(VLOOKUP(AN135,OFFSET(Pairings!$D$2,($B136-1)*gamesPerRound,0,gamesPerRound,3),3,FALSE)),VLOOKUP(AN135,OFFSET(Pairings!$E$2,($B136-1)*gamesPerRound,0,gamesPerRound,3),3,FALSE),VLOOKUP(AN135,OFFSET(Pairings!$D$2,($B136-1)*gamesPerRound,0,gamesPerRound,3),3,FALSE))</f>
        <v>#N/A</v>
      </c>
      <c r="AO136" s="54" t="e">
        <f ca="1">IF(ISNA(VLOOKUP(AO135,OFFSET(Pairings!$D$2,($B136-1)*gamesPerRound,0,gamesPerRound,3),3,FALSE)),VLOOKUP(AO135,OFFSET(Pairings!$E$2,($B136-1)*gamesPerRound,0,gamesPerRound,3),3,FALSE),VLOOKUP(AO135,OFFSET(Pairings!$D$2,($B136-1)*gamesPerRound,0,gamesPerRound,3),3,FALSE))</f>
        <v>#N/A</v>
      </c>
      <c r="AP136" s="49" t="e">
        <f ca="1">SUM(V136:AO136)</f>
        <v>#N/A</v>
      </c>
    </row>
    <row r="137" spans="1:42" x14ac:dyDescent="0.2">
      <c r="B137" s="48">
        <v>2</v>
      </c>
      <c r="C137" s="55" t="str">
        <f t="shared" ca="1" si="179"/>
        <v/>
      </c>
      <c r="D137" s="33" t="str">
        <f t="shared" ca="1" si="180"/>
        <v/>
      </c>
      <c r="E137" s="33" t="str">
        <f t="shared" ca="1" si="181"/>
        <v/>
      </c>
      <c r="F137" s="33" t="str">
        <f t="shared" ca="1" si="182"/>
        <v/>
      </c>
      <c r="G137" s="33" t="str">
        <f t="shared" ca="1" si="183"/>
        <v/>
      </c>
      <c r="H137" s="33" t="str">
        <f t="shared" ca="1" si="184"/>
        <v/>
      </c>
      <c r="I137" s="33" t="str">
        <f t="shared" ca="1" si="185"/>
        <v/>
      </c>
      <c r="J137" s="33" t="str">
        <f t="shared" ca="1" si="186"/>
        <v/>
      </c>
      <c r="K137" s="33" t="str">
        <f t="shared" ca="1" si="187"/>
        <v/>
      </c>
      <c r="L137" s="33" t="str">
        <f t="shared" ca="1" si="188"/>
        <v/>
      </c>
      <c r="M137" s="33" t="str">
        <f t="shared" ca="1" si="189"/>
        <v/>
      </c>
      <c r="N137" s="33" t="str">
        <f t="shared" ca="1" si="190"/>
        <v/>
      </c>
      <c r="O137" s="33" t="str">
        <f t="shared" ca="1" si="191"/>
        <v/>
      </c>
      <c r="P137" s="33" t="str">
        <f t="shared" ca="1" si="192"/>
        <v/>
      </c>
      <c r="Q137" s="33" t="str">
        <f t="shared" ca="1" si="193"/>
        <v/>
      </c>
      <c r="R137" s="33" t="str">
        <f t="shared" ca="1" si="194"/>
        <v/>
      </c>
      <c r="S137" s="69">
        <f ca="1">SUM(C137:R137)</f>
        <v>0</v>
      </c>
      <c r="T137" s="49"/>
      <c r="V137" s="55" t="e">
        <f ca="1">IF(ISNA(VLOOKUP(V135,OFFSET(Pairings!$D$2,($B137-1)*gamesPerRound,0,gamesPerRound,3),3,FALSE)),VLOOKUP(V135,OFFSET(Pairings!$E$2,($B137-1)*gamesPerRound,0,gamesPerRound,3),3,FALSE),VLOOKUP(V135,OFFSET(Pairings!$D$2,($B137-1)*gamesPerRound,0,gamesPerRound,3),3,FALSE))</f>
        <v>#N/A</v>
      </c>
      <c r="W137" s="33" t="e">
        <f ca="1">IF(ISNA(VLOOKUP(W135,OFFSET(Pairings!$D$2,($B137-1)*gamesPerRound,0,gamesPerRound,3),3,FALSE)),VLOOKUP(W135,OFFSET(Pairings!$E$2,($B137-1)*gamesPerRound,0,gamesPerRound,3),3,FALSE),VLOOKUP(W135,OFFSET(Pairings!$D$2,($B137-1)*gamesPerRound,0,gamesPerRound,3),3,FALSE))</f>
        <v>#N/A</v>
      </c>
      <c r="X137" s="33" t="e">
        <f ca="1">IF(ISNA(VLOOKUP(X135,OFFSET(Pairings!$D$2,($B137-1)*gamesPerRound,0,gamesPerRound,3),3,FALSE)),VLOOKUP(X135,OFFSET(Pairings!$E$2,($B137-1)*gamesPerRound,0,gamesPerRound,3),3,FALSE),VLOOKUP(X135,OFFSET(Pairings!$D$2,($B137-1)*gamesPerRound,0,gamesPerRound,3),3,FALSE))</f>
        <v>#N/A</v>
      </c>
      <c r="Y137" s="33" t="e">
        <f ca="1">IF(ISNA(VLOOKUP(Y135,OFFSET(Pairings!$D$2,($B137-1)*gamesPerRound,0,gamesPerRound,3),3,FALSE)),VLOOKUP(Y135,OFFSET(Pairings!$E$2,($B137-1)*gamesPerRound,0,gamesPerRound,3),3,FALSE),VLOOKUP(Y135,OFFSET(Pairings!$D$2,($B137-1)*gamesPerRound,0,gamesPerRound,3),3,FALSE))</f>
        <v>#N/A</v>
      </c>
      <c r="Z137" s="33" t="e">
        <f ca="1">IF(ISNA(VLOOKUP(Z135,OFFSET(Pairings!$D$2,($B137-1)*gamesPerRound,0,gamesPerRound,3),3,FALSE)),VLOOKUP(Z135,OFFSET(Pairings!$E$2,($B137-1)*gamesPerRound,0,gamesPerRound,3),3,FALSE),VLOOKUP(Z135,OFFSET(Pairings!$D$2,($B137-1)*gamesPerRound,0,gamesPerRound,3),3,FALSE))</f>
        <v>#N/A</v>
      </c>
      <c r="AA137" s="33" t="e">
        <f ca="1">IF(ISNA(VLOOKUP(AA135,OFFSET(Pairings!$D$2,($B137-1)*gamesPerRound,0,gamesPerRound,3),3,FALSE)),VLOOKUP(AA135,OFFSET(Pairings!$E$2,($B137-1)*gamesPerRound,0,gamesPerRound,3),3,FALSE),VLOOKUP(AA135,OFFSET(Pairings!$D$2,($B137-1)*gamesPerRound,0,gamesPerRound,3),3,FALSE))</f>
        <v>#N/A</v>
      </c>
      <c r="AB137" s="33" t="e">
        <f ca="1">IF(ISNA(VLOOKUP(AB135,OFFSET(Pairings!$D$2,($B137-1)*gamesPerRound,0,gamesPerRound,3),3,FALSE)),VLOOKUP(AB135,OFFSET(Pairings!$E$2,($B137-1)*gamesPerRound,0,gamesPerRound,3),3,FALSE),VLOOKUP(AB135,OFFSET(Pairings!$D$2,($B137-1)*gamesPerRound,0,gamesPerRound,3),3,FALSE))</f>
        <v>#N/A</v>
      </c>
      <c r="AC137" s="33" t="e">
        <f ca="1">IF(ISNA(VLOOKUP(AC135,OFFSET(Pairings!$D$2,($B137-1)*gamesPerRound,0,gamesPerRound,3),3,FALSE)),VLOOKUP(AC135,OFFSET(Pairings!$E$2,($B137-1)*gamesPerRound,0,gamesPerRound,3),3,FALSE),VLOOKUP(AC135,OFFSET(Pairings!$D$2,($B137-1)*gamesPerRound,0,gamesPerRound,3),3,FALSE))</f>
        <v>#N/A</v>
      </c>
      <c r="AD137" s="33" t="e">
        <f ca="1">IF(ISNA(VLOOKUP(AD135,OFFSET(Pairings!$D$2,($B137-1)*gamesPerRound,0,gamesPerRound,3),3,FALSE)),VLOOKUP(AD135,OFFSET(Pairings!$E$2,($B137-1)*gamesPerRound,0,gamesPerRound,3),3,FALSE),VLOOKUP(AD135,OFFSET(Pairings!$D$2,($B137-1)*gamesPerRound,0,gamesPerRound,3),3,FALSE))</f>
        <v>#N/A</v>
      </c>
      <c r="AE137" s="33" t="e">
        <f ca="1">IF(ISNA(VLOOKUP(AE135,OFFSET(Pairings!$D$2,($B137-1)*gamesPerRound,0,gamesPerRound,3),3,FALSE)),VLOOKUP(AE135,OFFSET(Pairings!$E$2,($B137-1)*gamesPerRound,0,gamesPerRound,3),3,FALSE),VLOOKUP(AE135,OFFSET(Pairings!$D$2,($B137-1)*gamesPerRound,0,gamesPerRound,3),3,FALSE))</f>
        <v>#N/A</v>
      </c>
      <c r="AF137" s="33" t="e">
        <f ca="1">IF(ISNA(VLOOKUP(AF135,OFFSET(Pairings!$D$2,($B137-1)*gamesPerRound,0,gamesPerRound,3),3,FALSE)),VLOOKUP(AF135,OFFSET(Pairings!$E$2,($B137-1)*gamesPerRound,0,gamesPerRound,3),3,FALSE),VLOOKUP(AF135,OFFSET(Pairings!$D$2,($B137-1)*gamesPerRound,0,gamesPerRound,3),3,FALSE))</f>
        <v>#N/A</v>
      </c>
      <c r="AG137" s="56" t="e">
        <f ca="1">IF(ISNA(VLOOKUP(AG135,OFFSET(Pairings!$D$2,($B137-1)*gamesPerRound,0,gamesPerRound,3),3,FALSE)),VLOOKUP(AG135,OFFSET(Pairings!$E$2,($B137-1)*gamesPerRound,0,gamesPerRound,3),3,FALSE),VLOOKUP(AG135,OFFSET(Pairings!$D$2,($B137-1)*gamesPerRound,0,gamesPerRound,3),3,FALSE))</f>
        <v>#N/A</v>
      </c>
      <c r="AH137" s="56" t="e">
        <f ca="1">IF(ISNA(VLOOKUP(AH135,OFFSET(Pairings!$D$2,($B137-1)*gamesPerRound,0,gamesPerRound,3),3,FALSE)),VLOOKUP(AH135,OFFSET(Pairings!$E$2,($B137-1)*gamesPerRound,0,gamesPerRound,3),3,FALSE),VLOOKUP(AH135,OFFSET(Pairings!$D$2,($B137-1)*gamesPerRound,0,gamesPerRound,3),3,FALSE))</f>
        <v>#N/A</v>
      </c>
      <c r="AI137" s="56" t="e">
        <f ca="1">IF(ISNA(VLOOKUP(AI135,OFFSET(Pairings!$D$2,($B137-1)*gamesPerRound,0,gamesPerRound,3),3,FALSE)),VLOOKUP(AI135,OFFSET(Pairings!$E$2,($B137-1)*gamesPerRound,0,gamesPerRound,3),3,FALSE),VLOOKUP(AI135,OFFSET(Pairings!$D$2,($B137-1)*gamesPerRound,0,gamesPerRound,3),3,FALSE))</f>
        <v>#N/A</v>
      </c>
      <c r="AJ137" s="56" t="e">
        <f ca="1">IF(ISNA(VLOOKUP(AJ135,OFFSET(Pairings!$D$2,($B137-1)*gamesPerRound,0,gamesPerRound,3),3,FALSE)),VLOOKUP(AJ135,OFFSET(Pairings!$E$2,($B137-1)*gamesPerRound,0,gamesPerRound,3),3,FALSE),VLOOKUP(AJ135,OFFSET(Pairings!$D$2,($B137-1)*gamesPerRound,0,gamesPerRound,3),3,FALSE))</f>
        <v>#N/A</v>
      </c>
      <c r="AK137" s="56" t="e">
        <f ca="1">IF(ISNA(VLOOKUP(AK135,OFFSET(Pairings!$D$2,($B137-1)*gamesPerRound,0,gamesPerRound,3),3,FALSE)),VLOOKUP(AK135,OFFSET(Pairings!$E$2,($B137-1)*gamesPerRound,0,gamesPerRound,3),3,FALSE),VLOOKUP(AK135,OFFSET(Pairings!$D$2,($B137-1)*gamesPerRound,0,gamesPerRound,3),3,FALSE))</f>
        <v>#N/A</v>
      </c>
      <c r="AL137" s="56" t="e">
        <f ca="1">IF(ISNA(VLOOKUP(AL135,OFFSET(Pairings!$D$2,($B137-1)*gamesPerRound,0,gamesPerRound,3),3,FALSE)),VLOOKUP(AL135,OFFSET(Pairings!$E$2,($B137-1)*gamesPerRound,0,gamesPerRound,3),3,FALSE),VLOOKUP(AL135,OFFSET(Pairings!$D$2,($B137-1)*gamesPerRound,0,gamesPerRound,3),3,FALSE))</f>
        <v>#N/A</v>
      </c>
      <c r="AM137" s="56" t="e">
        <f ca="1">IF(ISNA(VLOOKUP(AM135,OFFSET(Pairings!$D$2,($B137-1)*gamesPerRound,0,gamesPerRound,3),3,FALSE)),VLOOKUP(AM135,OFFSET(Pairings!$E$2,($B137-1)*gamesPerRound,0,gamesPerRound,3),3,FALSE),VLOOKUP(AM135,OFFSET(Pairings!$D$2,($B137-1)*gamesPerRound,0,gamesPerRound,3),3,FALSE))</f>
        <v>#N/A</v>
      </c>
      <c r="AN137" s="56" t="e">
        <f ca="1">IF(ISNA(VLOOKUP(AN135,OFFSET(Pairings!$D$2,($B137-1)*gamesPerRound,0,gamesPerRound,3),3,FALSE)),VLOOKUP(AN135,OFFSET(Pairings!$E$2,($B137-1)*gamesPerRound,0,gamesPerRound,3),3,FALSE),VLOOKUP(AN135,OFFSET(Pairings!$D$2,($B137-1)*gamesPerRound,0,gamesPerRound,3),3,FALSE))</f>
        <v>#N/A</v>
      </c>
      <c r="AO137" s="56" t="e">
        <f ca="1">IF(ISNA(VLOOKUP(AO135,OFFSET(Pairings!$D$2,($B137-1)*gamesPerRound,0,gamesPerRound,3),3,FALSE)),VLOOKUP(AO135,OFFSET(Pairings!$E$2,($B137-1)*gamesPerRound,0,gamesPerRound,3),3,FALSE),VLOOKUP(AO135,OFFSET(Pairings!$D$2,($B137-1)*gamesPerRound,0,gamesPerRound,3),3,FALSE))</f>
        <v>#N/A</v>
      </c>
      <c r="AP137" s="49" t="e">
        <f ca="1">SUM(V137:AO137)</f>
        <v>#N/A</v>
      </c>
    </row>
    <row r="138" spans="1:42" x14ac:dyDescent="0.2">
      <c r="B138" s="48">
        <v>3</v>
      </c>
      <c r="C138" s="57" t="str">
        <f t="shared" ca="1" si="179"/>
        <v/>
      </c>
      <c r="D138" s="58" t="str">
        <f t="shared" ca="1" si="180"/>
        <v/>
      </c>
      <c r="E138" s="58" t="str">
        <f t="shared" ca="1" si="181"/>
        <v/>
      </c>
      <c r="F138" s="58" t="str">
        <f t="shared" ca="1" si="182"/>
        <v/>
      </c>
      <c r="G138" s="58" t="str">
        <f t="shared" ca="1" si="183"/>
        <v/>
      </c>
      <c r="H138" s="58" t="str">
        <f t="shared" ca="1" si="184"/>
        <v/>
      </c>
      <c r="I138" s="58" t="str">
        <f t="shared" ca="1" si="185"/>
        <v/>
      </c>
      <c r="J138" s="58" t="str">
        <f t="shared" ca="1" si="186"/>
        <v/>
      </c>
      <c r="K138" s="58" t="str">
        <f t="shared" ca="1" si="187"/>
        <v/>
      </c>
      <c r="L138" s="58" t="str">
        <f t="shared" ca="1" si="188"/>
        <v/>
      </c>
      <c r="M138" s="58" t="str">
        <f t="shared" ca="1" si="189"/>
        <v/>
      </c>
      <c r="N138" s="58" t="str">
        <f t="shared" ca="1" si="190"/>
        <v/>
      </c>
      <c r="O138" s="58" t="str">
        <f t="shared" ca="1" si="191"/>
        <v/>
      </c>
      <c r="P138" s="58" t="str">
        <f t="shared" ca="1" si="192"/>
        <v/>
      </c>
      <c r="Q138" s="58" t="str">
        <f t="shared" ca="1" si="193"/>
        <v/>
      </c>
      <c r="R138" s="58" t="str">
        <f t="shared" ca="1" si="194"/>
        <v/>
      </c>
      <c r="S138" s="69">
        <f ca="1">SUM(C138:R138)</f>
        <v>0</v>
      </c>
      <c r="T138" s="49"/>
      <c r="V138" s="57" t="e">
        <f ca="1">IF(ISNA(VLOOKUP(V135,OFFSET(Pairings!$D$2,($B138-1)*gamesPerRound,0,gamesPerRound,3),3,FALSE)),VLOOKUP(V135,OFFSET(Pairings!$E$2,($B138-1)*gamesPerRound,0,gamesPerRound,3),3,FALSE),VLOOKUP(V135,OFFSET(Pairings!$D$2,($B138-1)*gamesPerRound,0,gamesPerRound,3),3,FALSE))</f>
        <v>#N/A</v>
      </c>
      <c r="W138" s="58" t="e">
        <f ca="1">IF(ISNA(VLOOKUP(W135,OFFSET(Pairings!$D$2,($B138-1)*gamesPerRound,0,gamesPerRound,3),3,FALSE)),VLOOKUP(W135,OFFSET(Pairings!$E$2,($B138-1)*gamesPerRound,0,gamesPerRound,3),3,FALSE),VLOOKUP(W135,OFFSET(Pairings!$D$2,($B138-1)*gamesPerRound,0,gamesPerRound,3),3,FALSE))</f>
        <v>#N/A</v>
      </c>
      <c r="X138" s="58" t="e">
        <f ca="1">IF(ISNA(VLOOKUP(X135,OFFSET(Pairings!$D$2,($B138-1)*gamesPerRound,0,gamesPerRound,3),3,FALSE)),VLOOKUP(X135,OFFSET(Pairings!$E$2,($B138-1)*gamesPerRound,0,gamesPerRound,3),3,FALSE),VLOOKUP(X135,OFFSET(Pairings!$D$2,($B138-1)*gamesPerRound,0,gamesPerRound,3),3,FALSE))</f>
        <v>#N/A</v>
      </c>
      <c r="Y138" s="58" t="e">
        <f ca="1">IF(ISNA(VLOOKUP(Y135,OFFSET(Pairings!$D$2,($B138-1)*gamesPerRound,0,gamesPerRound,3),3,FALSE)),VLOOKUP(Y135,OFFSET(Pairings!$E$2,($B138-1)*gamesPerRound,0,gamesPerRound,3),3,FALSE),VLOOKUP(Y135,OFFSET(Pairings!$D$2,($B138-1)*gamesPerRound,0,gamesPerRound,3),3,FALSE))</f>
        <v>#N/A</v>
      </c>
      <c r="Z138" s="58" t="e">
        <f ca="1">IF(ISNA(VLOOKUP(Z135,OFFSET(Pairings!$D$2,($B138-1)*gamesPerRound,0,gamesPerRound,3),3,FALSE)),VLOOKUP(Z135,OFFSET(Pairings!$E$2,($B138-1)*gamesPerRound,0,gamesPerRound,3),3,FALSE),VLOOKUP(Z135,OFFSET(Pairings!$D$2,($B138-1)*gamesPerRound,0,gamesPerRound,3),3,FALSE))</f>
        <v>#N/A</v>
      </c>
      <c r="AA138" s="58" t="e">
        <f ca="1">IF(ISNA(VLOOKUP(AA135,OFFSET(Pairings!$D$2,($B138-1)*gamesPerRound,0,gamesPerRound,3),3,FALSE)),VLOOKUP(AA135,OFFSET(Pairings!$E$2,($B138-1)*gamesPerRound,0,gamesPerRound,3),3,FALSE),VLOOKUP(AA135,OFFSET(Pairings!$D$2,($B138-1)*gamesPerRound,0,gamesPerRound,3),3,FALSE))</f>
        <v>#N/A</v>
      </c>
      <c r="AB138" s="58" t="e">
        <f ca="1">IF(ISNA(VLOOKUP(AB135,OFFSET(Pairings!$D$2,($B138-1)*gamesPerRound,0,gamesPerRound,3),3,FALSE)),VLOOKUP(AB135,OFFSET(Pairings!$E$2,($B138-1)*gamesPerRound,0,gamesPerRound,3),3,FALSE),VLOOKUP(AB135,OFFSET(Pairings!$D$2,($B138-1)*gamesPerRound,0,gamesPerRound,3),3,FALSE))</f>
        <v>#N/A</v>
      </c>
      <c r="AC138" s="58" t="e">
        <f ca="1">IF(ISNA(VLOOKUP(AC135,OFFSET(Pairings!$D$2,($B138-1)*gamesPerRound,0,gamesPerRound,3),3,FALSE)),VLOOKUP(AC135,OFFSET(Pairings!$E$2,($B138-1)*gamesPerRound,0,gamesPerRound,3),3,FALSE),VLOOKUP(AC135,OFFSET(Pairings!$D$2,($B138-1)*gamesPerRound,0,gamesPerRound,3),3,FALSE))</f>
        <v>#N/A</v>
      </c>
      <c r="AD138" s="58" t="e">
        <f ca="1">IF(ISNA(VLOOKUP(AD135,OFFSET(Pairings!$D$2,($B138-1)*gamesPerRound,0,gamesPerRound,3),3,FALSE)),VLOOKUP(AD135,OFFSET(Pairings!$E$2,($B138-1)*gamesPerRound,0,gamesPerRound,3),3,FALSE),VLOOKUP(AD135,OFFSET(Pairings!$D$2,($B138-1)*gamesPerRound,0,gamesPerRound,3),3,FALSE))</f>
        <v>#N/A</v>
      </c>
      <c r="AE138" s="58" t="e">
        <f ca="1">IF(ISNA(VLOOKUP(AE135,OFFSET(Pairings!$D$2,($B138-1)*gamesPerRound,0,gamesPerRound,3),3,FALSE)),VLOOKUP(AE135,OFFSET(Pairings!$E$2,($B138-1)*gamesPerRound,0,gamesPerRound,3),3,FALSE),VLOOKUP(AE135,OFFSET(Pairings!$D$2,($B138-1)*gamesPerRound,0,gamesPerRound,3),3,FALSE))</f>
        <v>#N/A</v>
      </c>
      <c r="AF138" s="58" t="e">
        <f ca="1">IF(ISNA(VLOOKUP(AF135,OFFSET(Pairings!$D$2,($B138-1)*gamesPerRound,0,gamesPerRound,3),3,FALSE)),VLOOKUP(AF135,OFFSET(Pairings!$E$2,($B138-1)*gamesPerRound,0,gamesPerRound,3),3,FALSE),VLOOKUP(AF135,OFFSET(Pairings!$D$2,($B138-1)*gamesPerRound,0,gamesPerRound,3),3,FALSE))</f>
        <v>#N/A</v>
      </c>
      <c r="AG138" s="59" t="e">
        <f ca="1">IF(ISNA(VLOOKUP(AG135,OFFSET(Pairings!$D$2,($B138-1)*gamesPerRound,0,gamesPerRound,3),3,FALSE)),VLOOKUP(AG135,OFFSET(Pairings!$E$2,($B138-1)*gamesPerRound,0,gamesPerRound,3),3,FALSE),VLOOKUP(AG135,OFFSET(Pairings!$D$2,($B138-1)*gamesPerRound,0,gamesPerRound,3),3,FALSE))</f>
        <v>#N/A</v>
      </c>
      <c r="AH138" s="59" t="e">
        <f ca="1">IF(ISNA(VLOOKUP(AH135,OFFSET(Pairings!$D$2,($B138-1)*gamesPerRound,0,gamesPerRound,3),3,FALSE)),VLOOKUP(AH135,OFFSET(Pairings!$E$2,($B138-1)*gamesPerRound,0,gamesPerRound,3),3,FALSE),VLOOKUP(AH135,OFFSET(Pairings!$D$2,($B138-1)*gamesPerRound,0,gamesPerRound,3),3,FALSE))</f>
        <v>#N/A</v>
      </c>
      <c r="AI138" s="59" t="e">
        <f ca="1">IF(ISNA(VLOOKUP(AI135,OFFSET(Pairings!$D$2,($B138-1)*gamesPerRound,0,gamesPerRound,3),3,FALSE)),VLOOKUP(AI135,OFFSET(Pairings!$E$2,($B138-1)*gamesPerRound,0,gamesPerRound,3),3,FALSE),VLOOKUP(AI135,OFFSET(Pairings!$D$2,($B138-1)*gamesPerRound,0,gamesPerRound,3),3,FALSE))</f>
        <v>#N/A</v>
      </c>
      <c r="AJ138" s="59" t="e">
        <f ca="1">IF(ISNA(VLOOKUP(AJ135,OFFSET(Pairings!$D$2,($B138-1)*gamesPerRound,0,gamesPerRound,3),3,FALSE)),VLOOKUP(AJ135,OFFSET(Pairings!$E$2,($B138-1)*gamesPerRound,0,gamesPerRound,3),3,FALSE),VLOOKUP(AJ135,OFFSET(Pairings!$D$2,($B138-1)*gamesPerRound,0,gamesPerRound,3),3,FALSE))</f>
        <v>#N/A</v>
      </c>
      <c r="AK138" s="59" t="e">
        <f ca="1">IF(ISNA(VLOOKUP(AK135,OFFSET(Pairings!$D$2,($B138-1)*gamesPerRound,0,gamesPerRound,3),3,FALSE)),VLOOKUP(AK135,OFFSET(Pairings!$E$2,($B138-1)*gamesPerRound,0,gamesPerRound,3),3,FALSE),VLOOKUP(AK135,OFFSET(Pairings!$D$2,($B138-1)*gamesPerRound,0,gamesPerRound,3),3,FALSE))</f>
        <v>#N/A</v>
      </c>
      <c r="AL138" s="59" t="e">
        <f ca="1">IF(ISNA(VLOOKUP(AL135,OFFSET(Pairings!$D$2,($B138-1)*gamesPerRound,0,gamesPerRound,3),3,FALSE)),VLOOKUP(AL135,OFFSET(Pairings!$E$2,($B138-1)*gamesPerRound,0,gamesPerRound,3),3,FALSE),VLOOKUP(AL135,OFFSET(Pairings!$D$2,($B138-1)*gamesPerRound,0,gamesPerRound,3),3,FALSE))</f>
        <v>#N/A</v>
      </c>
      <c r="AM138" s="59" t="e">
        <f ca="1">IF(ISNA(VLOOKUP(AM135,OFFSET(Pairings!$D$2,($B138-1)*gamesPerRound,0,gamesPerRound,3),3,FALSE)),VLOOKUP(AM135,OFFSET(Pairings!$E$2,($B138-1)*gamesPerRound,0,gamesPerRound,3),3,FALSE),VLOOKUP(AM135,OFFSET(Pairings!$D$2,($B138-1)*gamesPerRound,0,gamesPerRound,3),3,FALSE))</f>
        <v>#N/A</v>
      </c>
      <c r="AN138" s="59" t="e">
        <f ca="1">IF(ISNA(VLOOKUP(AN135,OFFSET(Pairings!$D$2,($B138-1)*gamesPerRound,0,gamesPerRound,3),3,FALSE)),VLOOKUP(AN135,OFFSET(Pairings!$E$2,($B138-1)*gamesPerRound,0,gamesPerRound,3),3,FALSE),VLOOKUP(AN135,OFFSET(Pairings!$D$2,($B138-1)*gamesPerRound,0,gamesPerRound,3),3,FALSE))</f>
        <v>#N/A</v>
      </c>
      <c r="AO138" s="59" t="e">
        <f ca="1">IF(ISNA(VLOOKUP(AO135,OFFSET(Pairings!$D$2,($B138-1)*gamesPerRound,0,gamesPerRound,3),3,FALSE)),VLOOKUP(AO135,OFFSET(Pairings!$E$2,($B138-1)*gamesPerRound,0,gamesPerRound,3),3,FALSE),VLOOKUP(AO135,OFFSET(Pairings!$D$2,($B138-1)*gamesPerRound,0,gamesPerRound,3),3,FALSE))</f>
        <v>#N/A</v>
      </c>
      <c r="AP138" s="49" t="e">
        <f ca="1">SUM(V138:AO138)</f>
        <v>#N/A</v>
      </c>
    </row>
    <row r="139" spans="1:42" ht="15.75" thickBot="1" x14ac:dyDescent="0.25">
      <c r="B139" s="18" t="s">
        <v>110</v>
      </c>
      <c r="C139" s="61">
        <f t="shared" ref="C139:S139" ca="1" si="195">SUM(C136:C138)</f>
        <v>0</v>
      </c>
      <c r="D139" s="51">
        <f t="shared" ca="1" si="195"/>
        <v>0</v>
      </c>
      <c r="E139" s="51">
        <f t="shared" ca="1" si="195"/>
        <v>0</v>
      </c>
      <c r="F139" s="51">
        <f t="shared" ca="1" si="195"/>
        <v>0</v>
      </c>
      <c r="G139" s="51">
        <f t="shared" ca="1" si="195"/>
        <v>0</v>
      </c>
      <c r="H139" s="51">
        <f t="shared" ca="1" si="195"/>
        <v>0</v>
      </c>
      <c r="I139" s="51">
        <f t="shared" ca="1" si="195"/>
        <v>0</v>
      </c>
      <c r="J139" s="51">
        <f t="shared" ca="1" si="195"/>
        <v>0</v>
      </c>
      <c r="K139" s="51">
        <f t="shared" ca="1" si="195"/>
        <v>0</v>
      </c>
      <c r="L139" s="51">
        <f t="shared" ca="1" si="195"/>
        <v>0</v>
      </c>
      <c r="M139" s="51">
        <f t="shared" ca="1" si="195"/>
        <v>0</v>
      </c>
      <c r="N139" s="51">
        <f t="shared" ca="1" si="195"/>
        <v>0</v>
      </c>
      <c r="O139" s="51">
        <f t="shared" ca="1" si="195"/>
        <v>0</v>
      </c>
      <c r="P139" s="51">
        <f t="shared" ca="1" si="195"/>
        <v>0</v>
      </c>
      <c r="Q139" s="51">
        <f t="shared" ca="1" si="195"/>
        <v>0</v>
      </c>
      <c r="R139" s="51">
        <f t="shared" ca="1" si="195"/>
        <v>0</v>
      </c>
      <c r="S139" s="70">
        <f t="shared" ca="1" si="195"/>
        <v>0</v>
      </c>
      <c r="T139" s="65" t="e">
        <f ca="1">VLOOKUP(A135,OFFSET(Teams!$B$1,1,0,teams,4),4,FALSE)</f>
        <v>#N/A</v>
      </c>
      <c r="V139" s="61" t="e">
        <f t="shared" ref="V139:AP139" ca="1" si="196">SUM(V136:V138)</f>
        <v>#N/A</v>
      </c>
      <c r="W139" s="51" t="e">
        <f t="shared" ca="1" si="196"/>
        <v>#N/A</v>
      </c>
      <c r="X139" s="51" t="e">
        <f t="shared" ca="1" si="196"/>
        <v>#N/A</v>
      </c>
      <c r="Y139" s="51" t="e">
        <f t="shared" ca="1" si="196"/>
        <v>#N/A</v>
      </c>
      <c r="Z139" s="51" t="e">
        <f t="shared" ca="1" si="196"/>
        <v>#N/A</v>
      </c>
      <c r="AA139" s="51" t="e">
        <f t="shared" ca="1" si="196"/>
        <v>#N/A</v>
      </c>
      <c r="AB139" s="51" t="e">
        <f t="shared" ca="1" si="196"/>
        <v>#N/A</v>
      </c>
      <c r="AC139" s="51" t="e">
        <f t="shared" ca="1" si="196"/>
        <v>#N/A</v>
      </c>
      <c r="AD139" s="51" t="e">
        <f t="shared" ca="1" si="196"/>
        <v>#N/A</v>
      </c>
      <c r="AE139" s="51" t="e">
        <f t="shared" ca="1" si="196"/>
        <v>#N/A</v>
      </c>
      <c r="AF139" s="51" t="e">
        <f t="shared" ca="1" si="196"/>
        <v>#N/A</v>
      </c>
      <c r="AG139" s="51" t="e">
        <f t="shared" ca="1" si="196"/>
        <v>#N/A</v>
      </c>
      <c r="AH139" s="51" t="e">
        <f t="shared" ca="1" si="196"/>
        <v>#N/A</v>
      </c>
      <c r="AI139" s="51" t="e">
        <f t="shared" ca="1" si="196"/>
        <v>#N/A</v>
      </c>
      <c r="AJ139" s="51" t="e">
        <f t="shared" ca="1" si="196"/>
        <v>#N/A</v>
      </c>
      <c r="AK139" s="51" t="e">
        <f t="shared" ca="1" si="196"/>
        <v>#N/A</v>
      </c>
      <c r="AL139" s="51" t="e">
        <f t="shared" ca="1" si="196"/>
        <v>#N/A</v>
      </c>
      <c r="AM139" s="51" t="e">
        <f t="shared" ca="1" si="196"/>
        <v>#N/A</v>
      </c>
      <c r="AN139" s="51" t="e">
        <f t="shared" ca="1" si="196"/>
        <v>#N/A</v>
      </c>
      <c r="AO139" s="51" t="e">
        <f t="shared" ca="1" si="196"/>
        <v>#N/A</v>
      </c>
      <c r="AP139" s="37" t="e">
        <f t="shared" ca="1" si="196"/>
        <v>#N/A</v>
      </c>
    </row>
    <row r="140" spans="1:42" ht="15.75" thickBot="1" x14ac:dyDescent="0.25"/>
    <row r="141" spans="1:42" x14ac:dyDescent="0.2">
      <c r="A141" s="12" t="s">
        <v>493</v>
      </c>
      <c r="B141" s="38">
        <f>VLOOKUP(A141,TeamLookup,2,FALSE)</f>
        <v>0</v>
      </c>
      <c r="C141" s="60" t="str">
        <f>$A141&amp;"."&amp;TEXT(C$1,"00")</f>
        <v>X.01</v>
      </c>
      <c r="D141" s="50" t="str">
        <f t="shared" ref="D141:R141" si="197">$A141&amp;"."&amp;TEXT(D$1,"00")</f>
        <v>X.02</v>
      </c>
      <c r="E141" s="50" t="str">
        <f t="shared" si="197"/>
        <v>X.03</v>
      </c>
      <c r="F141" s="50" t="str">
        <f t="shared" si="197"/>
        <v>X.04</v>
      </c>
      <c r="G141" s="50" t="str">
        <f t="shared" si="197"/>
        <v>X.05</v>
      </c>
      <c r="H141" s="50" t="str">
        <f t="shared" si="197"/>
        <v>X.06</v>
      </c>
      <c r="I141" s="50" t="str">
        <f t="shared" si="197"/>
        <v>X.07</v>
      </c>
      <c r="J141" s="50" t="str">
        <f t="shared" si="197"/>
        <v>X.08</v>
      </c>
      <c r="K141" s="50" t="str">
        <f t="shared" si="197"/>
        <v>X.09</v>
      </c>
      <c r="L141" s="50" t="str">
        <f t="shared" si="197"/>
        <v>X.10</v>
      </c>
      <c r="M141" s="50" t="str">
        <f t="shared" si="197"/>
        <v>X.11</v>
      </c>
      <c r="N141" s="50" t="str">
        <f t="shared" si="197"/>
        <v>X.12</v>
      </c>
      <c r="O141" s="50" t="str">
        <f t="shared" si="197"/>
        <v>X.13</v>
      </c>
      <c r="P141" s="50" t="str">
        <f t="shared" si="197"/>
        <v>X.14</v>
      </c>
      <c r="Q141" s="50" t="str">
        <f t="shared" si="197"/>
        <v>X.15</v>
      </c>
      <c r="R141" s="50" t="str">
        <f t="shared" si="197"/>
        <v>X.16</v>
      </c>
      <c r="S141" s="67" t="s">
        <v>110</v>
      </c>
      <c r="T141" s="66" t="s">
        <v>137</v>
      </c>
      <c r="V141" s="60" t="str">
        <f>$A141&amp;"."&amp;TEXT(V$1,"00")</f>
        <v>X.01</v>
      </c>
      <c r="W141" s="50" t="str">
        <f t="shared" ref="W141:AO141" si="198">$A141&amp;"."&amp;TEXT(W$1,"00")</f>
        <v>X.02</v>
      </c>
      <c r="X141" s="50" t="str">
        <f t="shared" si="198"/>
        <v>X.03</v>
      </c>
      <c r="Y141" s="50" t="str">
        <f t="shared" si="198"/>
        <v>X.04</v>
      </c>
      <c r="Z141" s="50" t="str">
        <f t="shared" si="198"/>
        <v>X.05</v>
      </c>
      <c r="AA141" s="50" t="str">
        <f t="shared" si="198"/>
        <v>X.06</v>
      </c>
      <c r="AB141" s="50" t="str">
        <f t="shared" si="198"/>
        <v>X.07</v>
      </c>
      <c r="AC141" s="50" t="str">
        <f t="shared" si="198"/>
        <v>X.08</v>
      </c>
      <c r="AD141" s="50" t="str">
        <f t="shared" si="198"/>
        <v>X.09</v>
      </c>
      <c r="AE141" s="50" t="str">
        <f t="shared" si="198"/>
        <v>X.10</v>
      </c>
      <c r="AF141" s="50" t="str">
        <f t="shared" si="198"/>
        <v>X.11</v>
      </c>
      <c r="AG141" s="50" t="str">
        <f t="shared" si="198"/>
        <v>X.12</v>
      </c>
      <c r="AH141" s="50" t="str">
        <f t="shared" si="198"/>
        <v>X.13</v>
      </c>
      <c r="AI141" s="50" t="str">
        <f t="shared" si="198"/>
        <v>X.14</v>
      </c>
      <c r="AJ141" s="50" t="str">
        <f t="shared" si="198"/>
        <v>X.15</v>
      </c>
      <c r="AK141" s="50" t="str">
        <f t="shared" si="198"/>
        <v>X.16</v>
      </c>
      <c r="AL141" s="50" t="str">
        <f t="shared" si="198"/>
        <v>X.17</v>
      </c>
      <c r="AM141" s="50" t="str">
        <f t="shared" si="198"/>
        <v>X.18</v>
      </c>
      <c r="AN141" s="50" t="str">
        <f t="shared" si="198"/>
        <v>X.19</v>
      </c>
      <c r="AO141" s="50" t="str">
        <f t="shared" si="198"/>
        <v>X.20</v>
      </c>
      <c r="AP141" s="36" t="s">
        <v>110</v>
      </c>
    </row>
    <row r="142" spans="1:42" x14ac:dyDescent="0.2">
      <c r="B142" s="48">
        <v>1</v>
      </c>
      <c r="C142" s="52" t="str">
        <f t="shared" ref="C142:C144" ca="1" si="199">IF(ISNA(V142),"",V142)</f>
        <v/>
      </c>
      <c r="D142" s="53" t="str">
        <f t="shared" ref="D142:D144" ca="1" si="200">IF(ISNA(W142),"",W142)</f>
        <v/>
      </c>
      <c r="E142" s="53" t="str">
        <f t="shared" ref="E142:E144" ca="1" si="201">IF(ISNA(X142),"",X142)</f>
        <v/>
      </c>
      <c r="F142" s="53" t="str">
        <f t="shared" ref="F142:F144" ca="1" si="202">IF(ISNA(Y142),"",Y142)</f>
        <v/>
      </c>
      <c r="G142" s="53" t="str">
        <f t="shared" ref="G142:G144" ca="1" si="203">IF(ISNA(Z142),"",Z142)</f>
        <v/>
      </c>
      <c r="H142" s="53" t="str">
        <f t="shared" ref="H142:H144" ca="1" si="204">IF(ISNA(AA142),"",AA142)</f>
        <v/>
      </c>
      <c r="I142" s="53" t="str">
        <f t="shared" ref="I142:I144" ca="1" si="205">IF(ISNA(AB142),"",AB142)</f>
        <v/>
      </c>
      <c r="J142" s="53" t="str">
        <f t="shared" ref="J142:J144" ca="1" si="206">IF(ISNA(AC142),"",AC142)</f>
        <v/>
      </c>
      <c r="K142" s="53" t="str">
        <f t="shared" ref="K142:K144" ca="1" si="207">IF(ISNA(AD142),"",AD142)</f>
        <v/>
      </c>
      <c r="L142" s="53" t="str">
        <f t="shared" ref="L142:L144" ca="1" si="208">IF(ISNA(AE142),"",AE142)</f>
        <v/>
      </c>
      <c r="M142" s="53" t="str">
        <f t="shared" ref="M142:M144" ca="1" si="209">IF(ISNA(AF142),"",AF142)</f>
        <v/>
      </c>
      <c r="N142" s="53" t="str">
        <f t="shared" ref="N142:N144" ca="1" si="210">IF(ISNA(AG142),"",AG142)</f>
        <v/>
      </c>
      <c r="O142" s="53" t="str">
        <f t="shared" ref="O142:O144" ca="1" si="211">IF(ISNA(AH142),"",AH142)</f>
        <v/>
      </c>
      <c r="P142" s="53" t="str">
        <f t="shared" ref="P142:P144" ca="1" si="212">IF(ISNA(AI142),"",AI142)</f>
        <v/>
      </c>
      <c r="Q142" s="53" t="str">
        <f t="shared" ref="Q142:Q144" ca="1" si="213">IF(ISNA(AJ142),"",AJ142)</f>
        <v/>
      </c>
      <c r="R142" s="53" t="str">
        <f t="shared" ref="R142:R144" ca="1" si="214">IF(ISNA(AK142),"",AK142)</f>
        <v/>
      </c>
      <c r="S142" s="68">
        <f ca="1">SUM(C142:R142)</f>
        <v>0</v>
      </c>
      <c r="T142" s="49"/>
      <c r="V142" s="53" t="e">
        <f ca="1">IF(ISNA(VLOOKUP(V141,OFFSET(Pairings!$D$2,($B142-1)*gamesPerRound,0,gamesPerRound,3),3,FALSE)),VLOOKUP(V141,OFFSET(Pairings!$E$2,($B142-1)*gamesPerRound,0,gamesPerRound,3),3,FALSE),VLOOKUP(V141,OFFSET(Pairings!$D$2,($B142-1)*gamesPerRound,0,gamesPerRound,3),3,FALSE))</f>
        <v>#N/A</v>
      </c>
      <c r="W142" s="53" t="e">
        <f ca="1">IF(ISNA(VLOOKUP(W141,OFFSET(Pairings!$D$2,($B142-1)*gamesPerRound,0,gamesPerRound,3),3,FALSE)),VLOOKUP(W141,OFFSET(Pairings!$E$2,($B142-1)*gamesPerRound,0,gamesPerRound,3),3,FALSE),VLOOKUP(W141,OFFSET(Pairings!$D$2,($B142-1)*gamesPerRound,0,gamesPerRound,3),3,FALSE))</f>
        <v>#N/A</v>
      </c>
      <c r="X142" s="53" t="e">
        <f ca="1">IF(ISNA(VLOOKUP(X141,OFFSET(Pairings!$D$2,($B142-1)*gamesPerRound,0,gamesPerRound,3),3,FALSE)),VLOOKUP(X141,OFFSET(Pairings!$E$2,($B142-1)*gamesPerRound,0,gamesPerRound,3),3,FALSE),VLOOKUP(X141,OFFSET(Pairings!$D$2,($B142-1)*gamesPerRound,0,gamesPerRound,3),3,FALSE))</f>
        <v>#N/A</v>
      </c>
      <c r="Y142" s="53" t="e">
        <f ca="1">IF(ISNA(VLOOKUP(Y141,OFFSET(Pairings!$D$2,($B142-1)*gamesPerRound,0,gamesPerRound,3),3,FALSE)),VLOOKUP(Y141,OFFSET(Pairings!$E$2,($B142-1)*gamesPerRound,0,gamesPerRound,3),3,FALSE),VLOOKUP(Y141,OFFSET(Pairings!$D$2,($B142-1)*gamesPerRound,0,gamesPerRound,3),3,FALSE))</f>
        <v>#N/A</v>
      </c>
      <c r="Z142" s="53" t="e">
        <f ca="1">IF(ISNA(VLOOKUP(Z141,OFFSET(Pairings!$D$2,($B142-1)*gamesPerRound,0,gamesPerRound,3),3,FALSE)),VLOOKUP(Z141,OFFSET(Pairings!$E$2,($B142-1)*gamesPerRound,0,gamesPerRound,3),3,FALSE),VLOOKUP(Z141,OFFSET(Pairings!$D$2,($B142-1)*gamesPerRound,0,gamesPerRound,3),3,FALSE))</f>
        <v>#N/A</v>
      </c>
      <c r="AA142" s="53" t="e">
        <f ca="1">IF(ISNA(VLOOKUP(AA141,OFFSET(Pairings!$D$2,($B142-1)*gamesPerRound,0,gamesPerRound,3),3,FALSE)),VLOOKUP(AA141,OFFSET(Pairings!$E$2,($B142-1)*gamesPerRound,0,gamesPerRound,3),3,FALSE),VLOOKUP(AA141,OFFSET(Pairings!$D$2,($B142-1)*gamesPerRound,0,gamesPerRound,3),3,FALSE))</f>
        <v>#N/A</v>
      </c>
      <c r="AB142" s="53" t="e">
        <f ca="1">IF(ISNA(VLOOKUP(AB141,OFFSET(Pairings!$D$2,($B142-1)*gamesPerRound,0,gamesPerRound,3),3,FALSE)),VLOOKUP(AB141,OFFSET(Pairings!$E$2,($B142-1)*gamesPerRound,0,gamesPerRound,3),3,FALSE),VLOOKUP(AB141,OFFSET(Pairings!$D$2,($B142-1)*gamesPerRound,0,gamesPerRound,3),3,FALSE))</f>
        <v>#N/A</v>
      </c>
      <c r="AC142" s="53" t="e">
        <f ca="1">IF(ISNA(VLOOKUP(AC141,OFFSET(Pairings!$D$2,($B142-1)*gamesPerRound,0,gamesPerRound,3),3,FALSE)),VLOOKUP(AC141,OFFSET(Pairings!$E$2,($B142-1)*gamesPerRound,0,gamesPerRound,3),3,FALSE),VLOOKUP(AC141,OFFSET(Pairings!$D$2,($B142-1)*gamesPerRound,0,gamesPerRound,3),3,FALSE))</f>
        <v>#N/A</v>
      </c>
      <c r="AD142" s="53" t="e">
        <f ca="1">IF(ISNA(VLOOKUP(AD141,OFFSET(Pairings!$D$2,($B142-1)*gamesPerRound,0,gamesPerRound,3),3,FALSE)),VLOOKUP(AD141,OFFSET(Pairings!$E$2,($B142-1)*gamesPerRound,0,gamesPerRound,3),3,FALSE),VLOOKUP(AD141,OFFSET(Pairings!$D$2,($B142-1)*gamesPerRound,0,gamesPerRound,3),3,FALSE))</f>
        <v>#N/A</v>
      </c>
      <c r="AE142" s="53" t="e">
        <f ca="1">IF(ISNA(VLOOKUP(AE141,OFFSET(Pairings!$D$2,($B142-1)*gamesPerRound,0,gamesPerRound,3),3,FALSE)),VLOOKUP(AE141,OFFSET(Pairings!$E$2,($B142-1)*gamesPerRound,0,gamesPerRound,3),3,FALSE),VLOOKUP(AE141,OFFSET(Pairings!$D$2,($B142-1)*gamesPerRound,0,gamesPerRound,3),3,FALSE))</f>
        <v>#N/A</v>
      </c>
      <c r="AF142" s="53" t="e">
        <f ca="1">IF(ISNA(VLOOKUP(AF141,OFFSET(Pairings!$D$2,($B142-1)*gamesPerRound,0,gamesPerRound,3),3,FALSE)),VLOOKUP(AF141,OFFSET(Pairings!$E$2,($B142-1)*gamesPerRound,0,gamesPerRound,3),3,FALSE),VLOOKUP(AF141,OFFSET(Pairings!$D$2,($B142-1)*gamesPerRound,0,gamesPerRound,3),3,FALSE))</f>
        <v>#N/A</v>
      </c>
      <c r="AG142" s="54" t="e">
        <f ca="1">IF(ISNA(VLOOKUP(AG141,OFFSET(Pairings!$D$2,($B142-1)*gamesPerRound,0,gamesPerRound,3),3,FALSE)),VLOOKUP(AG141,OFFSET(Pairings!$E$2,($B142-1)*gamesPerRound,0,gamesPerRound,3),3,FALSE),VLOOKUP(AG141,OFFSET(Pairings!$D$2,($B142-1)*gamesPerRound,0,gamesPerRound,3),3,FALSE))</f>
        <v>#N/A</v>
      </c>
      <c r="AH142" s="54" t="e">
        <f ca="1">IF(ISNA(VLOOKUP(AH141,OFFSET(Pairings!$D$2,($B142-1)*gamesPerRound,0,gamesPerRound,3),3,FALSE)),VLOOKUP(AH141,OFFSET(Pairings!$E$2,($B142-1)*gamesPerRound,0,gamesPerRound,3),3,FALSE),VLOOKUP(AH141,OFFSET(Pairings!$D$2,($B142-1)*gamesPerRound,0,gamesPerRound,3),3,FALSE))</f>
        <v>#N/A</v>
      </c>
      <c r="AI142" s="54" t="e">
        <f ca="1">IF(ISNA(VLOOKUP(AI141,OFFSET(Pairings!$D$2,($B142-1)*gamesPerRound,0,gamesPerRound,3),3,FALSE)),VLOOKUP(AI141,OFFSET(Pairings!$E$2,($B142-1)*gamesPerRound,0,gamesPerRound,3),3,FALSE),VLOOKUP(AI141,OFFSET(Pairings!$D$2,($B142-1)*gamesPerRound,0,gamesPerRound,3),3,FALSE))</f>
        <v>#N/A</v>
      </c>
      <c r="AJ142" s="54" t="e">
        <f ca="1">IF(ISNA(VLOOKUP(AJ141,OFFSET(Pairings!$D$2,($B142-1)*gamesPerRound,0,gamesPerRound,3),3,FALSE)),VLOOKUP(AJ141,OFFSET(Pairings!$E$2,($B142-1)*gamesPerRound,0,gamesPerRound,3),3,FALSE),VLOOKUP(AJ141,OFFSET(Pairings!$D$2,($B142-1)*gamesPerRound,0,gamesPerRound,3),3,FALSE))</f>
        <v>#N/A</v>
      </c>
      <c r="AK142" s="54" t="e">
        <f ca="1">IF(ISNA(VLOOKUP(AK141,OFFSET(Pairings!$D$2,($B142-1)*gamesPerRound,0,gamesPerRound,3),3,FALSE)),VLOOKUP(AK141,OFFSET(Pairings!$E$2,($B142-1)*gamesPerRound,0,gamesPerRound,3),3,FALSE),VLOOKUP(AK141,OFFSET(Pairings!$D$2,($B142-1)*gamesPerRound,0,gamesPerRound,3),3,FALSE))</f>
        <v>#N/A</v>
      </c>
      <c r="AL142" s="54" t="e">
        <f ca="1">IF(ISNA(VLOOKUP(AL141,OFFSET(Pairings!$D$2,($B142-1)*gamesPerRound,0,gamesPerRound,3),3,FALSE)),VLOOKUP(AL141,OFFSET(Pairings!$E$2,($B142-1)*gamesPerRound,0,gamesPerRound,3),3,FALSE),VLOOKUP(AL141,OFFSET(Pairings!$D$2,($B142-1)*gamesPerRound,0,gamesPerRound,3),3,FALSE))</f>
        <v>#N/A</v>
      </c>
      <c r="AM142" s="54" t="e">
        <f ca="1">IF(ISNA(VLOOKUP(AM141,OFFSET(Pairings!$D$2,($B142-1)*gamesPerRound,0,gamesPerRound,3),3,FALSE)),VLOOKUP(AM141,OFFSET(Pairings!$E$2,($B142-1)*gamesPerRound,0,gamesPerRound,3),3,FALSE),VLOOKUP(AM141,OFFSET(Pairings!$D$2,($B142-1)*gamesPerRound,0,gamesPerRound,3),3,FALSE))</f>
        <v>#N/A</v>
      </c>
      <c r="AN142" s="54" t="e">
        <f ca="1">IF(ISNA(VLOOKUP(AN141,OFFSET(Pairings!$D$2,($B142-1)*gamesPerRound,0,gamesPerRound,3),3,FALSE)),VLOOKUP(AN141,OFFSET(Pairings!$E$2,($B142-1)*gamesPerRound,0,gamesPerRound,3),3,FALSE),VLOOKUP(AN141,OFFSET(Pairings!$D$2,($B142-1)*gamesPerRound,0,gamesPerRound,3),3,FALSE))</f>
        <v>#N/A</v>
      </c>
      <c r="AO142" s="54" t="e">
        <f ca="1">IF(ISNA(VLOOKUP(AO141,OFFSET(Pairings!$D$2,($B142-1)*gamesPerRound,0,gamesPerRound,3),3,FALSE)),VLOOKUP(AO141,OFFSET(Pairings!$E$2,($B142-1)*gamesPerRound,0,gamesPerRound,3),3,FALSE),VLOOKUP(AO141,OFFSET(Pairings!$D$2,($B142-1)*gamesPerRound,0,gamesPerRound,3),3,FALSE))</f>
        <v>#N/A</v>
      </c>
      <c r="AP142" s="49" t="e">
        <f ca="1">SUM(V142:AO142)</f>
        <v>#N/A</v>
      </c>
    </row>
    <row r="143" spans="1:42" x14ac:dyDescent="0.2">
      <c r="B143" s="48">
        <v>2</v>
      </c>
      <c r="C143" s="55" t="str">
        <f t="shared" ca="1" si="199"/>
        <v/>
      </c>
      <c r="D143" s="33" t="str">
        <f t="shared" ca="1" si="200"/>
        <v/>
      </c>
      <c r="E143" s="33" t="str">
        <f t="shared" ca="1" si="201"/>
        <v/>
      </c>
      <c r="F143" s="33" t="str">
        <f t="shared" ca="1" si="202"/>
        <v/>
      </c>
      <c r="G143" s="33" t="str">
        <f t="shared" ca="1" si="203"/>
        <v/>
      </c>
      <c r="H143" s="33" t="str">
        <f t="shared" ca="1" si="204"/>
        <v/>
      </c>
      <c r="I143" s="33" t="str">
        <f t="shared" ca="1" si="205"/>
        <v/>
      </c>
      <c r="J143" s="33" t="str">
        <f t="shared" ca="1" si="206"/>
        <v/>
      </c>
      <c r="K143" s="33" t="str">
        <f t="shared" ca="1" si="207"/>
        <v/>
      </c>
      <c r="L143" s="33" t="str">
        <f t="shared" ca="1" si="208"/>
        <v/>
      </c>
      <c r="M143" s="33" t="str">
        <f t="shared" ca="1" si="209"/>
        <v/>
      </c>
      <c r="N143" s="33" t="str">
        <f t="shared" ca="1" si="210"/>
        <v/>
      </c>
      <c r="O143" s="33" t="str">
        <f t="shared" ca="1" si="211"/>
        <v/>
      </c>
      <c r="P143" s="33" t="str">
        <f t="shared" ca="1" si="212"/>
        <v/>
      </c>
      <c r="Q143" s="33" t="str">
        <f t="shared" ca="1" si="213"/>
        <v/>
      </c>
      <c r="R143" s="33" t="str">
        <f t="shared" ca="1" si="214"/>
        <v/>
      </c>
      <c r="S143" s="69">
        <f ca="1">SUM(C143:R143)</f>
        <v>0</v>
      </c>
      <c r="T143" s="49"/>
      <c r="V143" s="55" t="e">
        <f ca="1">IF(ISNA(VLOOKUP(V141,OFFSET(Pairings!$D$2,($B143-1)*gamesPerRound,0,gamesPerRound,3),3,FALSE)),VLOOKUP(V141,OFFSET(Pairings!$E$2,($B143-1)*gamesPerRound,0,gamesPerRound,3),3,FALSE),VLOOKUP(V141,OFFSET(Pairings!$D$2,($B143-1)*gamesPerRound,0,gamesPerRound,3),3,FALSE))</f>
        <v>#N/A</v>
      </c>
      <c r="W143" s="33" t="e">
        <f ca="1">IF(ISNA(VLOOKUP(W141,OFFSET(Pairings!$D$2,($B143-1)*gamesPerRound,0,gamesPerRound,3),3,FALSE)),VLOOKUP(W141,OFFSET(Pairings!$E$2,($B143-1)*gamesPerRound,0,gamesPerRound,3),3,FALSE),VLOOKUP(W141,OFFSET(Pairings!$D$2,($B143-1)*gamesPerRound,0,gamesPerRound,3),3,FALSE))</f>
        <v>#N/A</v>
      </c>
      <c r="X143" s="33" t="e">
        <f ca="1">IF(ISNA(VLOOKUP(X141,OFFSET(Pairings!$D$2,($B143-1)*gamesPerRound,0,gamesPerRound,3),3,FALSE)),VLOOKUP(X141,OFFSET(Pairings!$E$2,($B143-1)*gamesPerRound,0,gamesPerRound,3),3,FALSE),VLOOKUP(X141,OFFSET(Pairings!$D$2,($B143-1)*gamesPerRound,0,gamesPerRound,3),3,FALSE))</f>
        <v>#N/A</v>
      </c>
      <c r="Y143" s="33" t="e">
        <f ca="1">IF(ISNA(VLOOKUP(Y141,OFFSET(Pairings!$D$2,($B143-1)*gamesPerRound,0,gamesPerRound,3),3,FALSE)),VLOOKUP(Y141,OFFSET(Pairings!$E$2,($B143-1)*gamesPerRound,0,gamesPerRound,3),3,FALSE),VLOOKUP(Y141,OFFSET(Pairings!$D$2,($B143-1)*gamesPerRound,0,gamesPerRound,3),3,FALSE))</f>
        <v>#N/A</v>
      </c>
      <c r="Z143" s="33" t="e">
        <f ca="1">IF(ISNA(VLOOKUP(Z141,OFFSET(Pairings!$D$2,($B143-1)*gamesPerRound,0,gamesPerRound,3),3,FALSE)),VLOOKUP(Z141,OFFSET(Pairings!$E$2,($B143-1)*gamesPerRound,0,gamesPerRound,3),3,FALSE),VLOOKUP(Z141,OFFSET(Pairings!$D$2,($B143-1)*gamesPerRound,0,gamesPerRound,3),3,FALSE))</f>
        <v>#N/A</v>
      </c>
      <c r="AA143" s="33" t="e">
        <f ca="1">IF(ISNA(VLOOKUP(AA141,OFFSET(Pairings!$D$2,($B143-1)*gamesPerRound,0,gamesPerRound,3),3,FALSE)),VLOOKUP(AA141,OFFSET(Pairings!$E$2,($B143-1)*gamesPerRound,0,gamesPerRound,3),3,FALSE),VLOOKUP(AA141,OFFSET(Pairings!$D$2,($B143-1)*gamesPerRound,0,gamesPerRound,3),3,FALSE))</f>
        <v>#N/A</v>
      </c>
      <c r="AB143" s="33" t="e">
        <f ca="1">IF(ISNA(VLOOKUP(AB141,OFFSET(Pairings!$D$2,($B143-1)*gamesPerRound,0,gamesPerRound,3),3,FALSE)),VLOOKUP(AB141,OFFSET(Pairings!$E$2,($B143-1)*gamesPerRound,0,gamesPerRound,3),3,FALSE),VLOOKUP(AB141,OFFSET(Pairings!$D$2,($B143-1)*gamesPerRound,0,gamesPerRound,3),3,FALSE))</f>
        <v>#N/A</v>
      </c>
      <c r="AC143" s="33" t="e">
        <f ca="1">IF(ISNA(VLOOKUP(AC141,OFFSET(Pairings!$D$2,($B143-1)*gamesPerRound,0,gamesPerRound,3),3,FALSE)),VLOOKUP(AC141,OFFSET(Pairings!$E$2,($B143-1)*gamesPerRound,0,gamesPerRound,3),3,FALSE),VLOOKUP(AC141,OFFSET(Pairings!$D$2,($B143-1)*gamesPerRound,0,gamesPerRound,3),3,FALSE))</f>
        <v>#N/A</v>
      </c>
      <c r="AD143" s="33" t="e">
        <f ca="1">IF(ISNA(VLOOKUP(AD141,OFFSET(Pairings!$D$2,($B143-1)*gamesPerRound,0,gamesPerRound,3),3,FALSE)),VLOOKUP(AD141,OFFSET(Pairings!$E$2,($B143-1)*gamesPerRound,0,gamesPerRound,3),3,FALSE),VLOOKUP(AD141,OFFSET(Pairings!$D$2,($B143-1)*gamesPerRound,0,gamesPerRound,3),3,FALSE))</f>
        <v>#N/A</v>
      </c>
      <c r="AE143" s="33" t="e">
        <f ca="1">IF(ISNA(VLOOKUP(AE141,OFFSET(Pairings!$D$2,($B143-1)*gamesPerRound,0,gamesPerRound,3),3,FALSE)),VLOOKUP(AE141,OFFSET(Pairings!$E$2,($B143-1)*gamesPerRound,0,gamesPerRound,3),3,FALSE),VLOOKUP(AE141,OFFSET(Pairings!$D$2,($B143-1)*gamesPerRound,0,gamesPerRound,3),3,FALSE))</f>
        <v>#N/A</v>
      </c>
      <c r="AF143" s="33" t="e">
        <f ca="1">IF(ISNA(VLOOKUP(AF141,OFFSET(Pairings!$D$2,($B143-1)*gamesPerRound,0,gamesPerRound,3),3,FALSE)),VLOOKUP(AF141,OFFSET(Pairings!$E$2,($B143-1)*gamesPerRound,0,gamesPerRound,3),3,FALSE),VLOOKUP(AF141,OFFSET(Pairings!$D$2,($B143-1)*gamesPerRound,0,gamesPerRound,3),3,FALSE))</f>
        <v>#N/A</v>
      </c>
      <c r="AG143" s="56" t="e">
        <f ca="1">IF(ISNA(VLOOKUP(AG141,OFFSET(Pairings!$D$2,($B143-1)*gamesPerRound,0,gamesPerRound,3),3,FALSE)),VLOOKUP(AG141,OFFSET(Pairings!$E$2,($B143-1)*gamesPerRound,0,gamesPerRound,3),3,FALSE),VLOOKUP(AG141,OFFSET(Pairings!$D$2,($B143-1)*gamesPerRound,0,gamesPerRound,3),3,FALSE))</f>
        <v>#N/A</v>
      </c>
      <c r="AH143" s="56" t="e">
        <f ca="1">IF(ISNA(VLOOKUP(AH141,OFFSET(Pairings!$D$2,($B143-1)*gamesPerRound,0,gamesPerRound,3),3,FALSE)),VLOOKUP(AH141,OFFSET(Pairings!$E$2,($B143-1)*gamesPerRound,0,gamesPerRound,3),3,FALSE),VLOOKUP(AH141,OFFSET(Pairings!$D$2,($B143-1)*gamesPerRound,0,gamesPerRound,3),3,FALSE))</f>
        <v>#N/A</v>
      </c>
      <c r="AI143" s="56" t="e">
        <f ca="1">IF(ISNA(VLOOKUP(AI141,OFFSET(Pairings!$D$2,($B143-1)*gamesPerRound,0,gamesPerRound,3),3,FALSE)),VLOOKUP(AI141,OFFSET(Pairings!$E$2,($B143-1)*gamesPerRound,0,gamesPerRound,3),3,FALSE),VLOOKUP(AI141,OFFSET(Pairings!$D$2,($B143-1)*gamesPerRound,0,gamesPerRound,3),3,FALSE))</f>
        <v>#N/A</v>
      </c>
      <c r="AJ143" s="56" t="e">
        <f ca="1">IF(ISNA(VLOOKUP(AJ141,OFFSET(Pairings!$D$2,($B143-1)*gamesPerRound,0,gamesPerRound,3),3,FALSE)),VLOOKUP(AJ141,OFFSET(Pairings!$E$2,($B143-1)*gamesPerRound,0,gamesPerRound,3),3,FALSE),VLOOKUP(AJ141,OFFSET(Pairings!$D$2,($B143-1)*gamesPerRound,0,gamesPerRound,3),3,FALSE))</f>
        <v>#N/A</v>
      </c>
      <c r="AK143" s="56" t="e">
        <f ca="1">IF(ISNA(VLOOKUP(AK141,OFFSET(Pairings!$D$2,($B143-1)*gamesPerRound,0,gamesPerRound,3),3,FALSE)),VLOOKUP(AK141,OFFSET(Pairings!$E$2,($B143-1)*gamesPerRound,0,gamesPerRound,3),3,FALSE),VLOOKUP(AK141,OFFSET(Pairings!$D$2,($B143-1)*gamesPerRound,0,gamesPerRound,3),3,FALSE))</f>
        <v>#N/A</v>
      </c>
      <c r="AL143" s="56" t="e">
        <f ca="1">IF(ISNA(VLOOKUP(AL141,OFFSET(Pairings!$D$2,($B143-1)*gamesPerRound,0,gamesPerRound,3),3,FALSE)),VLOOKUP(AL141,OFFSET(Pairings!$E$2,($B143-1)*gamesPerRound,0,gamesPerRound,3),3,FALSE),VLOOKUP(AL141,OFFSET(Pairings!$D$2,($B143-1)*gamesPerRound,0,gamesPerRound,3),3,FALSE))</f>
        <v>#N/A</v>
      </c>
      <c r="AM143" s="56" t="e">
        <f ca="1">IF(ISNA(VLOOKUP(AM141,OFFSET(Pairings!$D$2,($B143-1)*gamesPerRound,0,gamesPerRound,3),3,FALSE)),VLOOKUP(AM141,OFFSET(Pairings!$E$2,($B143-1)*gamesPerRound,0,gamesPerRound,3),3,FALSE),VLOOKUP(AM141,OFFSET(Pairings!$D$2,($B143-1)*gamesPerRound,0,gamesPerRound,3),3,FALSE))</f>
        <v>#N/A</v>
      </c>
      <c r="AN143" s="56" t="e">
        <f ca="1">IF(ISNA(VLOOKUP(AN141,OFFSET(Pairings!$D$2,($B143-1)*gamesPerRound,0,gamesPerRound,3),3,FALSE)),VLOOKUP(AN141,OFFSET(Pairings!$E$2,($B143-1)*gamesPerRound,0,gamesPerRound,3),3,FALSE),VLOOKUP(AN141,OFFSET(Pairings!$D$2,($B143-1)*gamesPerRound,0,gamesPerRound,3),3,FALSE))</f>
        <v>#N/A</v>
      </c>
      <c r="AO143" s="56" t="e">
        <f ca="1">IF(ISNA(VLOOKUP(AO141,OFFSET(Pairings!$D$2,($B143-1)*gamesPerRound,0,gamesPerRound,3),3,FALSE)),VLOOKUP(AO141,OFFSET(Pairings!$E$2,($B143-1)*gamesPerRound,0,gamesPerRound,3),3,FALSE),VLOOKUP(AO141,OFFSET(Pairings!$D$2,($B143-1)*gamesPerRound,0,gamesPerRound,3),3,FALSE))</f>
        <v>#N/A</v>
      </c>
      <c r="AP143" s="49" t="e">
        <f ca="1">SUM(V143:AO143)</f>
        <v>#N/A</v>
      </c>
    </row>
    <row r="144" spans="1:42" x14ac:dyDescent="0.2">
      <c r="B144" s="48">
        <v>3</v>
      </c>
      <c r="C144" s="57" t="str">
        <f t="shared" ca="1" si="199"/>
        <v/>
      </c>
      <c r="D144" s="58" t="str">
        <f t="shared" ca="1" si="200"/>
        <v/>
      </c>
      <c r="E144" s="58" t="str">
        <f t="shared" ca="1" si="201"/>
        <v/>
      </c>
      <c r="F144" s="58" t="str">
        <f t="shared" ca="1" si="202"/>
        <v/>
      </c>
      <c r="G144" s="58" t="str">
        <f t="shared" ca="1" si="203"/>
        <v/>
      </c>
      <c r="H144" s="58" t="str">
        <f t="shared" ca="1" si="204"/>
        <v/>
      </c>
      <c r="I144" s="58" t="str">
        <f t="shared" ca="1" si="205"/>
        <v/>
      </c>
      <c r="J144" s="58" t="str">
        <f t="shared" ca="1" si="206"/>
        <v/>
      </c>
      <c r="K144" s="58" t="str">
        <f t="shared" ca="1" si="207"/>
        <v/>
      </c>
      <c r="L144" s="58" t="str">
        <f t="shared" ca="1" si="208"/>
        <v/>
      </c>
      <c r="M144" s="58" t="str">
        <f t="shared" ca="1" si="209"/>
        <v/>
      </c>
      <c r="N144" s="58" t="str">
        <f t="shared" ca="1" si="210"/>
        <v/>
      </c>
      <c r="O144" s="58" t="str">
        <f t="shared" ca="1" si="211"/>
        <v/>
      </c>
      <c r="P144" s="58" t="str">
        <f t="shared" ca="1" si="212"/>
        <v/>
      </c>
      <c r="Q144" s="58" t="str">
        <f t="shared" ca="1" si="213"/>
        <v/>
      </c>
      <c r="R144" s="58" t="str">
        <f t="shared" ca="1" si="214"/>
        <v/>
      </c>
      <c r="S144" s="69">
        <f ca="1">SUM(C144:R144)</f>
        <v>0</v>
      </c>
      <c r="T144" s="49"/>
      <c r="V144" s="57" t="e">
        <f ca="1">IF(ISNA(VLOOKUP(V141,OFFSET(Pairings!$D$2,($B144-1)*gamesPerRound,0,gamesPerRound,3),3,FALSE)),VLOOKUP(V141,OFFSET(Pairings!$E$2,($B144-1)*gamesPerRound,0,gamesPerRound,3),3,FALSE),VLOOKUP(V141,OFFSET(Pairings!$D$2,($B144-1)*gamesPerRound,0,gamesPerRound,3),3,FALSE))</f>
        <v>#N/A</v>
      </c>
      <c r="W144" s="58" t="e">
        <f ca="1">IF(ISNA(VLOOKUP(W141,OFFSET(Pairings!$D$2,($B144-1)*gamesPerRound,0,gamesPerRound,3),3,FALSE)),VLOOKUP(W141,OFFSET(Pairings!$E$2,($B144-1)*gamesPerRound,0,gamesPerRound,3),3,FALSE),VLOOKUP(W141,OFFSET(Pairings!$D$2,($B144-1)*gamesPerRound,0,gamesPerRound,3),3,FALSE))</f>
        <v>#N/A</v>
      </c>
      <c r="X144" s="58" t="e">
        <f ca="1">IF(ISNA(VLOOKUP(X141,OFFSET(Pairings!$D$2,($B144-1)*gamesPerRound,0,gamesPerRound,3),3,FALSE)),VLOOKUP(X141,OFFSET(Pairings!$E$2,($B144-1)*gamesPerRound,0,gamesPerRound,3),3,FALSE),VLOOKUP(X141,OFFSET(Pairings!$D$2,($B144-1)*gamesPerRound,0,gamesPerRound,3),3,FALSE))</f>
        <v>#N/A</v>
      </c>
      <c r="Y144" s="58" t="e">
        <f ca="1">IF(ISNA(VLOOKUP(Y141,OFFSET(Pairings!$D$2,($B144-1)*gamesPerRound,0,gamesPerRound,3),3,FALSE)),VLOOKUP(Y141,OFFSET(Pairings!$E$2,($B144-1)*gamesPerRound,0,gamesPerRound,3),3,FALSE),VLOOKUP(Y141,OFFSET(Pairings!$D$2,($B144-1)*gamesPerRound,0,gamesPerRound,3),3,FALSE))</f>
        <v>#N/A</v>
      </c>
      <c r="Z144" s="58" t="e">
        <f ca="1">IF(ISNA(VLOOKUP(Z141,OFFSET(Pairings!$D$2,($B144-1)*gamesPerRound,0,gamesPerRound,3),3,FALSE)),VLOOKUP(Z141,OFFSET(Pairings!$E$2,($B144-1)*gamesPerRound,0,gamesPerRound,3),3,FALSE),VLOOKUP(Z141,OFFSET(Pairings!$D$2,($B144-1)*gamesPerRound,0,gamesPerRound,3),3,FALSE))</f>
        <v>#N/A</v>
      </c>
      <c r="AA144" s="58" t="e">
        <f ca="1">IF(ISNA(VLOOKUP(AA141,OFFSET(Pairings!$D$2,($B144-1)*gamesPerRound,0,gamesPerRound,3),3,FALSE)),VLOOKUP(AA141,OFFSET(Pairings!$E$2,($B144-1)*gamesPerRound,0,gamesPerRound,3),3,FALSE),VLOOKUP(AA141,OFFSET(Pairings!$D$2,($B144-1)*gamesPerRound,0,gamesPerRound,3),3,FALSE))</f>
        <v>#N/A</v>
      </c>
      <c r="AB144" s="58" t="e">
        <f ca="1">IF(ISNA(VLOOKUP(AB141,OFFSET(Pairings!$D$2,($B144-1)*gamesPerRound,0,gamesPerRound,3),3,FALSE)),VLOOKUP(AB141,OFFSET(Pairings!$E$2,($B144-1)*gamesPerRound,0,gamesPerRound,3),3,FALSE),VLOOKUP(AB141,OFFSET(Pairings!$D$2,($B144-1)*gamesPerRound,0,gamesPerRound,3),3,FALSE))</f>
        <v>#N/A</v>
      </c>
      <c r="AC144" s="58" t="e">
        <f ca="1">IF(ISNA(VLOOKUP(AC141,OFFSET(Pairings!$D$2,($B144-1)*gamesPerRound,0,gamesPerRound,3),3,FALSE)),VLOOKUP(AC141,OFFSET(Pairings!$E$2,($B144-1)*gamesPerRound,0,gamesPerRound,3),3,FALSE),VLOOKUP(AC141,OFFSET(Pairings!$D$2,($B144-1)*gamesPerRound,0,gamesPerRound,3),3,FALSE))</f>
        <v>#N/A</v>
      </c>
      <c r="AD144" s="58" t="e">
        <f ca="1">IF(ISNA(VLOOKUP(AD141,OFFSET(Pairings!$D$2,($B144-1)*gamesPerRound,0,gamesPerRound,3),3,FALSE)),VLOOKUP(AD141,OFFSET(Pairings!$E$2,($B144-1)*gamesPerRound,0,gamesPerRound,3),3,FALSE),VLOOKUP(AD141,OFFSET(Pairings!$D$2,($B144-1)*gamesPerRound,0,gamesPerRound,3),3,FALSE))</f>
        <v>#N/A</v>
      </c>
      <c r="AE144" s="58" t="e">
        <f ca="1">IF(ISNA(VLOOKUP(AE141,OFFSET(Pairings!$D$2,($B144-1)*gamesPerRound,0,gamesPerRound,3),3,FALSE)),VLOOKUP(AE141,OFFSET(Pairings!$E$2,($B144-1)*gamesPerRound,0,gamesPerRound,3),3,FALSE),VLOOKUP(AE141,OFFSET(Pairings!$D$2,($B144-1)*gamesPerRound,0,gamesPerRound,3),3,FALSE))</f>
        <v>#N/A</v>
      </c>
      <c r="AF144" s="58" t="e">
        <f ca="1">IF(ISNA(VLOOKUP(AF141,OFFSET(Pairings!$D$2,($B144-1)*gamesPerRound,0,gamesPerRound,3),3,FALSE)),VLOOKUP(AF141,OFFSET(Pairings!$E$2,($B144-1)*gamesPerRound,0,gamesPerRound,3),3,FALSE),VLOOKUP(AF141,OFFSET(Pairings!$D$2,($B144-1)*gamesPerRound,0,gamesPerRound,3),3,FALSE))</f>
        <v>#N/A</v>
      </c>
      <c r="AG144" s="59" t="e">
        <f ca="1">IF(ISNA(VLOOKUP(AG141,OFFSET(Pairings!$D$2,($B144-1)*gamesPerRound,0,gamesPerRound,3),3,FALSE)),VLOOKUP(AG141,OFFSET(Pairings!$E$2,($B144-1)*gamesPerRound,0,gamesPerRound,3),3,FALSE),VLOOKUP(AG141,OFFSET(Pairings!$D$2,($B144-1)*gamesPerRound,0,gamesPerRound,3),3,FALSE))</f>
        <v>#N/A</v>
      </c>
      <c r="AH144" s="59" t="e">
        <f ca="1">IF(ISNA(VLOOKUP(AH141,OFFSET(Pairings!$D$2,($B144-1)*gamesPerRound,0,gamesPerRound,3),3,FALSE)),VLOOKUP(AH141,OFFSET(Pairings!$E$2,($B144-1)*gamesPerRound,0,gamesPerRound,3),3,FALSE),VLOOKUP(AH141,OFFSET(Pairings!$D$2,($B144-1)*gamesPerRound,0,gamesPerRound,3),3,FALSE))</f>
        <v>#N/A</v>
      </c>
      <c r="AI144" s="59" t="e">
        <f ca="1">IF(ISNA(VLOOKUP(AI141,OFFSET(Pairings!$D$2,($B144-1)*gamesPerRound,0,gamesPerRound,3),3,FALSE)),VLOOKUP(AI141,OFFSET(Pairings!$E$2,($B144-1)*gamesPerRound,0,gamesPerRound,3),3,FALSE),VLOOKUP(AI141,OFFSET(Pairings!$D$2,($B144-1)*gamesPerRound,0,gamesPerRound,3),3,FALSE))</f>
        <v>#N/A</v>
      </c>
      <c r="AJ144" s="59" t="e">
        <f ca="1">IF(ISNA(VLOOKUP(AJ141,OFFSET(Pairings!$D$2,($B144-1)*gamesPerRound,0,gamesPerRound,3),3,FALSE)),VLOOKUP(AJ141,OFFSET(Pairings!$E$2,($B144-1)*gamesPerRound,0,gamesPerRound,3),3,FALSE),VLOOKUP(AJ141,OFFSET(Pairings!$D$2,($B144-1)*gamesPerRound,0,gamesPerRound,3),3,FALSE))</f>
        <v>#N/A</v>
      </c>
      <c r="AK144" s="59" t="e">
        <f ca="1">IF(ISNA(VLOOKUP(AK141,OFFSET(Pairings!$D$2,($B144-1)*gamesPerRound,0,gamesPerRound,3),3,FALSE)),VLOOKUP(AK141,OFFSET(Pairings!$E$2,($B144-1)*gamesPerRound,0,gamesPerRound,3),3,FALSE),VLOOKUP(AK141,OFFSET(Pairings!$D$2,($B144-1)*gamesPerRound,0,gamesPerRound,3),3,FALSE))</f>
        <v>#N/A</v>
      </c>
      <c r="AL144" s="59" t="e">
        <f ca="1">IF(ISNA(VLOOKUP(AL141,OFFSET(Pairings!$D$2,($B144-1)*gamesPerRound,0,gamesPerRound,3),3,FALSE)),VLOOKUP(AL141,OFFSET(Pairings!$E$2,($B144-1)*gamesPerRound,0,gamesPerRound,3),3,FALSE),VLOOKUP(AL141,OFFSET(Pairings!$D$2,($B144-1)*gamesPerRound,0,gamesPerRound,3),3,FALSE))</f>
        <v>#N/A</v>
      </c>
      <c r="AM144" s="59" t="e">
        <f ca="1">IF(ISNA(VLOOKUP(AM141,OFFSET(Pairings!$D$2,($B144-1)*gamesPerRound,0,gamesPerRound,3),3,FALSE)),VLOOKUP(AM141,OFFSET(Pairings!$E$2,($B144-1)*gamesPerRound,0,gamesPerRound,3),3,FALSE),VLOOKUP(AM141,OFFSET(Pairings!$D$2,($B144-1)*gamesPerRound,0,gamesPerRound,3),3,FALSE))</f>
        <v>#N/A</v>
      </c>
      <c r="AN144" s="59" t="e">
        <f ca="1">IF(ISNA(VLOOKUP(AN141,OFFSET(Pairings!$D$2,($B144-1)*gamesPerRound,0,gamesPerRound,3),3,FALSE)),VLOOKUP(AN141,OFFSET(Pairings!$E$2,($B144-1)*gamesPerRound,0,gamesPerRound,3),3,FALSE),VLOOKUP(AN141,OFFSET(Pairings!$D$2,($B144-1)*gamesPerRound,0,gamesPerRound,3),3,FALSE))</f>
        <v>#N/A</v>
      </c>
      <c r="AO144" s="59" t="e">
        <f ca="1">IF(ISNA(VLOOKUP(AO141,OFFSET(Pairings!$D$2,($B144-1)*gamesPerRound,0,gamesPerRound,3),3,FALSE)),VLOOKUP(AO141,OFFSET(Pairings!$E$2,($B144-1)*gamesPerRound,0,gamesPerRound,3),3,FALSE),VLOOKUP(AO141,OFFSET(Pairings!$D$2,($B144-1)*gamesPerRound,0,gamesPerRound,3),3,FALSE))</f>
        <v>#N/A</v>
      </c>
      <c r="AP144" s="49" t="e">
        <f ca="1">SUM(V144:AO144)</f>
        <v>#N/A</v>
      </c>
    </row>
    <row r="145" spans="1:42" ht="15.75" thickBot="1" x14ac:dyDescent="0.25">
      <c r="B145" s="18" t="s">
        <v>110</v>
      </c>
      <c r="C145" s="61">
        <f t="shared" ref="C145:S145" ca="1" si="215">SUM(C142:C144)</f>
        <v>0</v>
      </c>
      <c r="D145" s="51">
        <f t="shared" ca="1" si="215"/>
        <v>0</v>
      </c>
      <c r="E145" s="51">
        <f t="shared" ca="1" si="215"/>
        <v>0</v>
      </c>
      <c r="F145" s="51">
        <f t="shared" ca="1" si="215"/>
        <v>0</v>
      </c>
      <c r="G145" s="51">
        <f t="shared" ca="1" si="215"/>
        <v>0</v>
      </c>
      <c r="H145" s="51">
        <f t="shared" ca="1" si="215"/>
        <v>0</v>
      </c>
      <c r="I145" s="51">
        <f t="shared" ca="1" si="215"/>
        <v>0</v>
      </c>
      <c r="J145" s="51">
        <f t="shared" ca="1" si="215"/>
        <v>0</v>
      </c>
      <c r="K145" s="51">
        <f t="shared" ca="1" si="215"/>
        <v>0</v>
      </c>
      <c r="L145" s="51">
        <f t="shared" ca="1" si="215"/>
        <v>0</v>
      </c>
      <c r="M145" s="51">
        <f t="shared" ca="1" si="215"/>
        <v>0</v>
      </c>
      <c r="N145" s="51">
        <f t="shared" ca="1" si="215"/>
        <v>0</v>
      </c>
      <c r="O145" s="51">
        <f t="shared" ca="1" si="215"/>
        <v>0</v>
      </c>
      <c r="P145" s="51">
        <f t="shared" ca="1" si="215"/>
        <v>0</v>
      </c>
      <c r="Q145" s="51">
        <f t="shared" ca="1" si="215"/>
        <v>0</v>
      </c>
      <c r="R145" s="51">
        <f t="shared" ca="1" si="215"/>
        <v>0</v>
      </c>
      <c r="S145" s="70">
        <f t="shared" ca="1" si="215"/>
        <v>0</v>
      </c>
      <c r="T145" s="65" t="e">
        <f ca="1">VLOOKUP(A141,OFFSET(Teams!$B$1,1,0,teams,4),4,FALSE)</f>
        <v>#N/A</v>
      </c>
      <c r="V145" s="61" t="e">
        <f t="shared" ref="V145:AP145" ca="1" si="216">SUM(V142:V144)</f>
        <v>#N/A</v>
      </c>
      <c r="W145" s="51" t="e">
        <f t="shared" ca="1" si="216"/>
        <v>#N/A</v>
      </c>
      <c r="X145" s="51" t="e">
        <f t="shared" ca="1" si="216"/>
        <v>#N/A</v>
      </c>
      <c r="Y145" s="51" t="e">
        <f t="shared" ca="1" si="216"/>
        <v>#N/A</v>
      </c>
      <c r="Z145" s="51" t="e">
        <f t="shared" ca="1" si="216"/>
        <v>#N/A</v>
      </c>
      <c r="AA145" s="51" t="e">
        <f t="shared" ca="1" si="216"/>
        <v>#N/A</v>
      </c>
      <c r="AB145" s="51" t="e">
        <f t="shared" ca="1" si="216"/>
        <v>#N/A</v>
      </c>
      <c r="AC145" s="51" t="e">
        <f t="shared" ca="1" si="216"/>
        <v>#N/A</v>
      </c>
      <c r="AD145" s="51" t="e">
        <f t="shared" ca="1" si="216"/>
        <v>#N/A</v>
      </c>
      <c r="AE145" s="51" t="e">
        <f t="shared" ca="1" si="216"/>
        <v>#N/A</v>
      </c>
      <c r="AF145" s="51" t="e">
        <f t="shared" ca="1" si="216"/>
        <v>#N/A</v>
      </c>
      <c r="AG145" s="51" t="e">
        <f t="shared" ca="1" si="216"/>
        <v>#N/A</v>
      </c>
      <c r="AH145" s="51" t="e">
        <f t="shared" ca="1" si="216"/>
        <v>#N/A</v>
      </c>
      <c r="AI145" s="51" t="e">
        <f t="shared" ca="1" si="216"/>
        <v>#N/A</v>
      </c>
      <c r="AJ145" s="51" t="e">
        <f t="shared" ca="1" si="216"/>
        <v>#N/A</v>
      </c>
      <c r="AK145" s="51" t="e">
        <f t="shared" ca="1" si="216"/>
        <v>#N/A</v>
      </c>
      <c r="AL145" s="51" t="e">
        <f t="shared" ca="1" si="216"/>
        <v>#N/A</v>
      </c>
      <c r="AM145" s="51" t="e">
        <f t="shared" ca="1" si="216"/>
        <v>#N/A</v>
      </c>
      <c r="AN145" s="51" t="e">
        <f t="shared" ca="1" si="216"/>
        <v>#N/A</v>
      </c>
      <c r="AO145" s="51" t="e">
        <f t="shared" ca="1" si="216"/>
        <v>#N/A</v>
      </c>
      <c r="AP145" s="37" t="e">
        <f t="shared" ca="1" si="216"/>
        <v>#N/A</v>
      </c>
    </row>
    <row r="146" spans="1:42" ht="15.75" thickBot="1" x14ac:dyDescent="0.25"/>
    <row r="147" spans="1:42" x14ac:dyDescent="0.2">
      <c r="A147" s="12" t="s">
        <v>492</v>
      </c>
      <c r="B147" s="38">
        <f>VLOOKUP(A147,TeamLookup,2,FALSE)</f>
        <v>0</v>
      </c>
      <c r="C147" s="60" t="str">
        <f>$A147&amp;"."&amp;TEXT(C$1,"00")</f>
        <v>Y.01</v>
      </c>
      <c r="D147" s="50" t="str">
        <f t="shared" ref="D147:R147" si="217">$A147&amp;"."&amp;TEXT(D$1,"00")</f>
        <v>Y.02</v>
      </c>
      <c r="E147" s="50" t="str">
        <f t="shared" si="217"/>
        <v>Y.03</v>
      </c>
      <c r="F147" s="50" t="str">
        <f t="shared" si="217"/>
        <v>Y.04</v>
      </c>
      <c r="G147" s="50" t="str">
        <f t="shared" si="217"/>
        <v>Y.05</v>
      </c>
      <c r="H147" s="50" t="str">
        <f t="shared" si="217"/>
        <v>Y.06</v>
      </c>
      <c r="I147" s="50" t="str">
        <f t="shared" si="217"/>
        <v>Y.07</v>
      </c>
      <c r="J147" s="50" t="str">
        <f t="shared" si="217"/>
        <v>Y.08</v>
      </c>
      <c r="K147" s="50" t="str">
        <f t="shared" si="217"/>
        <v>Y.09</v>
      </c>
      <c r="L147" s="50" t="str">
        <f t="shared" si="217"/>
        <v>Y.10</v>
      </c>
      <c r="M147" s="50" t="str">
        <f t="shared" si="217"/>
        <v>Y.11</v>
      </c>
      <c r="N147" s="50" t="str">
        <f t="shared" si="217"/>
        <v>Y.12</v>
      </c>
      <c r="O147" s="50" t="str">
        <f t="shared" si="217"/>
        <v>Y.13</v>
      </c>
      <c r="P147" s="50" t="str">
        <f t="shared" si="217"/>
        <v>Y.14</v>
      </c>
      <c r="Q147" s="50" t="str">
        <f t="shared" si="217"/>
        <v>Y.15</v>
      </c>
      <c r="R147" s="50" t="str">
        <f t="shared" si="217"/>
        <v>Y.16</v>
      </c>
      <c r="S147" s="67" t="s">
        <v>110</v>
      </c>
      <c r="T147" s="66" t="s">
        <v>137</v>
      </c>
      <c r="V147" s="60" t="str">
        <f>$A147&amp;"."&amp;TEXT(V$1,"00")</f>
        <v>Y.01</v>
      </c>
      <c r="W147" s="50" t="str">
        <f t="shared" ref="W147:AO147" si="218">$A147&amp;"."&amp;TEXT(W$1,"00")</f>
        <v>Y.02</v>
      </c>
      <c r="X147" s="50" t="str">
        <f t="shared" si="218"/>
        <v>Y.03</v>
      </c>
      <c r="Y147" s="50" t="str">
        <f t="shared" si="218"/>
        <v>Y.04</v>
      </c>
      <c r="Z147" s="50" t="str">
        <f t="shared" si="218"/>
        <v>Y.05</v>
      </c>
      <c r="AA147" s="50" t="str">
        <f t="shared" si="218"/>
        <v>Y.06</v>
      </c>
      <c r="AB147" s="50" t="str">
        <f t="shared" si="218"/>
        <v>Y.07</v>
      </c>
      <c r="AC147" s="50" t="str">
        <f t="shared" si="218"/>
        <v>Y.08</v>
      </c>
      <c r="AD147" s="50" t="str">
        <f t="shared" si="218"/>
        <v>Y.09</v>
      </c>
      <c r="AE147" s="50" t="str">
        <f t="shared" si="218"/>
        <v>Y.10</v>
      </c>
      <c r="AF147" s="50" t="str">
        <f t="shared" si="218"/>
        <v>Y.11</v>
      </c>
      <c r="AG147" s="50" t="str">
        <f t="shared" si="218"/>
        <v>Y.12</v>
      </c>
      <c r="AH147" s="50" t="str">
        <f t="shared" si="218"/>
        <v>Y.13</v>
      </c>
      <c r="AI147" s="50" t="str">
        <f t="shared" si="218"/>
        <v>Y.14</v>
      </c>
      <c r="AJ147" s="50" t="str">
        <f t="shared" si="218"/>
        <v>Y.15</v>
      </c>
      <c r="AK147" s="50" t="str">
        <f t="shared" si="218"/>
        <v>Y.16</v>
      </c>
      <c r="AL147" s="50" t="str">
        <f t="shared" si="218"/>
        <v>Y.17</v>
      </c>
      <c r="AM147" s="50" t="str">
        <f t="shared" si="218"/>
        <v>Y.18</v>
      </c>
      <c r="AN147" s="50" t="str">
        <f t="shared" si="218"/>
        <v>Y.19</v>
      </c>
      <c r="AO147" s="50" t="str">
        <f t="shared" si="218"/>
        <v>Y.20</v>
      </c>
      <c r="AP147" s="36" t="s">
        <v>110</v>
      </c>
    </row>
    <row r="148" spans="1:42" x14ac:dyDescent="0.2">
      <c r="B148" s="48">
        <v>1</v>
      </c>
      <c r="C148" s="52" t="str">
        <f t="shared" ref="C148:C150" ca="1" si="219">IF(ISNA(V148),"",V148)</f>
        <v/>
      </c>
      <c r="D148" s="53" t="str">
        <f t="shared" ref="D148:D150" ca="1" si="220">IF(ISNA(W148),"",W148)</f>
        <v/>
      </c>
      <c r="E148" s="53" t="str">
        <f t="shared" ref="E148:E150" ca="1" si="221">IF(ISNA(X148),"",X148)</f>
        <v/>
      </c>
      <c r="F148" s="53" t="str">
        <f t="shared" ref="F148:F150" ca="1" si="222">IF(ISNA(Y148),"",Y148)</f>
        <v/>
      </c>
      <c r="G148" s="53" t="str">
        <f t="shared" ref="G148:G150" ca="1" si="223">IF(ISNA(Z148),"",Z148)</f>
        <v/>
      </c>
      <c r="H148" s="53" t="str">
        <f t="shared" ref="H148:H150" ca="1" si="224">IF(ISNA(AA148),"",AA148)</f>
        <v/>
      </c>
      <c r="I148" s="53" t="str">
        <f t="shared" ref="I148:I150" ca="1" si="225">IF(ISNA(AB148),"",AB148)</f>
        <v/>
      </c>
      <c r="J148" s="53" t="str">
        <f t="shared" ref="J148:J150" ca="1" si="226">IF(ISNA(AC148),"",AC148)</f>
        <v/>
      </c>
      <c r="K148" s="53" t="str">
        <f t="shared" ref="K148:K150" ca="1" si="227">IF(ISNA(AD148),"",AD148)</f>
        <v/>
      </c>
      <c r="L148" s="53" t="str">
        <f t="shared" ref="L148:L150" ca="1" si="228">IF(ISNA(AE148),"",AE148)</f>
        <v/>
      </c>
      <c r="M148" s="53" t="str">
        <f t="shared" ref="M148:M150" ca="1" si="229">IF(ISNA(AF148),"",AF148)</f>
        <v/>
      </c>
      <c r="N148" s="53" t="str">
        <f t="shared" ref="N148:N150" ca="1" si="230">IF(ISNA(AG148),"",AG148)</f>
        <v/>
      </c>
      <c r="O148" s="53" t="str">
        <f t="shared" ref="O148:O150" ca="1" si="231">IF(ISNA(AH148),"",AH148)</f>
        <v/>
      </c>
      <c r="P148" s="53" t="str">
        <f t="shared" ref="P148:P150" ca="1" si="232">IF(ISNA(AI148),"",AI148)</f>
        <v/>
      </c>
      <c r="Q148" s="53" t="str">
        <f t="shared" ref="Q148:Q150" ca="1" si="233">IF(ISNA(AJ148),"",AJ148)</f>
        <v/>
      </c>
      <c r="R148" s="53" t="str">
        <f t="shared" ref="R148:R150" ca="1" si="234">IF(ISNA(AK148),"",AK148)</f>
        <v/>
      </c>
      <c r="S148" s="68">
        <f ca="1">SUM(C148:R148)</f>
        <v>0</v>
      </c>
      <c r="T148" s="49"/>
      <c r="V148" s="53" t="e">
        <f ca="1">IF(ISNA(VLOOKUP(V147,OFFSET(Pairings!$D$2,($B148-1)*gamesPerRound,0,gamesPerRound,3),3,FALSE)),VLOOKUP(V147,OFFSET(Pairings!$E$2,($B148-1)*gamesPerRound,0,gamesPerRound,3),3,FALSE),VLOOKUP(V147,OFFSET(Pairings!$D$2,($B148-1)*gamesPerRound,0,gamesPerRound,3),3,FALSE))</f>
        <v>#N/A</v>
      </c>
      <c r="W148" s="53" t="e">
        <f ca="1">IF(ISNA(VLOOKUP(W147,OFFSET(Pairings!$D$2,($B148-1)*gamesPerRound,0,gamesPerRound,3),3,FALSE)),VLOOKUP(W147,OFFSET(Pairings!$E$2,($B148-1)*gamesPerRound,0,gamesPerRound,3),3,FALSE),VLOOKUP(W147,OFFSET(Pairings!$D$2,($B148-1)*gamesPerRound,0,gamesPerRound,3),3,FALSE))</f>
        <v>#N/A</v>
      </c>
      <c r="X148" s="53" t="e">
        <f ca="1">IF(ISNA(VLOOKUP(X147,OFFSET(Pairings!$D$2,($B148-1)*gamesPerRound,0,gamesPerRound,3),3,FALSE)),VLOOKUP(X147,OFFSET(Pairings!$E$2,($B148-1)*gamesPerRound,0,gamesPerRound,3),3,FALSE),VLOOKUP(X147,OFFSET(Pairings!$D$2,($B148-1)*gamesPerRound,0,gamesPerRound,3),3,FALSE))</f>
        <v>#N/A</v>
      </c>
      <c r="Y148" s="53" t="e">
        <f ca="1">IF(ISNA(VLOOKUP(Y147,OFFSET(Pairings!$D$2,($B148-1)*gamesPerRound,0,gamesPerRound,3),3,FALSE)),VLOOKUP(Y147,OFFSET(Pairings!$E$2,($B148-1)*gamesPerRound,0,gamesPerRound,3),3,FALSE),VLOOKUP(Y147,OFFSET(Pairings!$D$2,($B148-1)*gamesPerRound,0,gamesPerRound,3),3,FALSE))</f>
        <v>#N/A</v>
      </c>
      <c r="Z148" s="53" t="e">
        <f ca="1">IF(ISNA(VLOOKUP(Z147,OFFSET(Pairings!$D$2,($B148-1)*gamesPerRound,0,gamesPerRound,3),3,FALSE)),VLOOKUP(Z147,OFFSET(Pairings!$E$2,($B148-1)*gamesPerRound,0,gamesPerRound,3),3,FALSE),VLOOKUP(Z147,OFFSET(Pairings!$D$2,($B148-1)*gamesPerRound,0,gamesPerRound,3),3,FALSE))</f>
        <v>#N/A</v>
      </c>
      <c r="AA148" s="53" t="e">
        <f ca="1">IF(ISNA(VLOOKUP(AA147,OFFSET(Pairings!$D$2,($B148-1)*gamesPerRound,0,gamesPerRound,3),3,FALSE)),VLOOKUP(AA147,OFFSET(Pairings!$E$2,($B148-1)*gamesPerRound,0,gamesPerRound,3),3,FALSE),VLOOKUP(AA147,OFFSET(Pairings!$D$2,($B148-1)*gamesPerRound,0,gamesPerRound,3),3,FALSE))</f>
        <v>#N/A</v>
      </c>
      <c r="AB148" s="53" t="e">
        <f ca="1">IF(ISNA(VLOOKUP(AB147,OFFSET(Pairings!$D$2,($B148-1)*gamesPerRound,0,gamesPerRound,3),3,FALSE)),VLOOKUP(AB147,OFFSET(Pairings!$E$2,($B148-1)*gamesPerRound,0,gamesPerRound,3),3,FALSE),VLOOKUP(AB147,OFFSET(Pairings!$D$2,($B148-1)*gamesPerRound,0,gamesPerRound,3),3,FALSE))</f>
        <v>#N/A</v>
      </c>
      <c r="AC148" s="53" t="e">
        <f ca="1">IF(ISNA(VLOOKUP(AC147,OFFSET(Pairings!$D$2,($B148-1)*gamesPerRound,0,gamesPerRound,3),3,FALSE)),VLOOKUP(AC147,OFFSET(Pairings!$E$2,($B148-1)*gamesPerRound,0,gamesPerRound,3),3,FALSE),VLOOKUP(AC147,OFFSET(Pairings!$D$2,($B148-1)*gamesPerRound,0,gamesPerRound,3),3,FALSE))</f>
        <v>#N/A</v>
      </c>
      <c r="AD148" s="53" t="e">
        <f ca="1">IF(ISNA(VLOOKUP(AD147,OFFSET(Pairings!$D$2,($B148-1)*gamesPerRound,0,gamesPerRound,3),3,FALSE)),VLOOKUP(AD147,OFFSET(Pairings!$E$2,($B148-1)*gamesPerRound,0,gamesPerRound,3),3,FALSE),VLOOKUP(AD147,OFFSET(Pairings!$D$2,($B148-1)*gamesPerRound,0,gamesPerRound,3),3,FALSE))</f>
        <v>#N/A</v>
      </c>
      <c r="AE148" s="53" t="e">
        <f ca="1">IF(ISNA(VLOOKUP(AE147,OFFSET(Pairings!$D$2,($B148-1)*gamesPerRound,0,gamesPerRound,3),3,FALSE)),VLOOKUP(AE147,OFFSET(Pairings!$E$2,($B148-1)*gamesPerRound,0,gamesPerRound,3),3,FALSE),VLOOKUP(AE147,OFFSET(Pairings!$D$2,($B148-1)*gamesPerRound,0,gamesPerRound,3),3,FALSE))</f>
        <v>#N/A</v>
      </c>
      <c r="AF148" s="53" t="e">
        <f ca="1">IF(ISNA(VLOOKUP(AF147,OFFSET(Pairings!$D$2,($B148-1)*gamesPerRound,0,gamesPerRound,3),3,FALSE)),VLOOKUP(AF147,OFFSET(Pairings!$E$2,($B148-1)*gamesPerRound,0,gamesPerRound,3),3,FALSE),VLOOKUP(AF147,OFFSET(Pairings!$D$2,($B148-1)*gamesPerRound,0,gamesPerRound,3),3,FALSE))</f>
        <v>#N/A</v>
      </c>
      <c r="AG148" s="54" t="e">
        <f ca="1">IF(ISNA(VLOOKUP(AG147,OFFSET(Pairings!$D$2,($B148-1)*gamesPerRound,0,gamesPerRound,3),3,FALSE)),VLOOKUP(AG147,OFFSET(Pairings!$E$2,($B148-1)*gamesPerRound,0,gamesPerRound,3),3,FALSE),VLOOKUP(AG147,OFFSET(Pairings!$D$2,($B148-1)*gamesPerRound,0,gamesPerRound,3),3,FALSE))</f>
        <v>#N/A</v>
      </c>
      <c r="AH148" s="54" t="e">
        <f ca="1">IF(ISNA(VLOOKUP(AH147,OFFSET(Pairings!$D$2,($B148-1)*gamesPerRound,0,gamesPerRound,3),3,FALSE)),VLOOKUP(AH147,OFFSET(Pairings!$E$2,($B148-1)*gamesPerRound,0,gamesPerRound,3),3,FALSE),VLOOKUP(AH147,OFFSET(Pairings!$D$2,($B148-1)*gamesPerRound,0,gamesPerRound,3),3,FALSE))</f>
        <v>#N/A</v>
      </c>
      <c r="AI148" s="54" t="e">
        <f ca="1">IF(ISNA(VLOOKUP(AI147,OFFSET(Pairings!$D$2,($B148-1)*gamesPerRound,0,gamesPerRound,3),3,FALSE)),VLOOKUP(AI147,OFFSET(Pairings!$E$2,($B148-1)*gamesPerRound,0,gamesPerRound,3),3,FALSE),VLOOKUP(AI147,OFFSET(Pairings!$D$2,($B148-1)*gamesPerRound,0,gamesPerRound,3),3,FALSE))</f>
        <v>#N/A</v>
      </c>
      <c r="AJ148" s="54" t="e">
        <f ca="1">IF(ISNA(VLOOKUP(AJ147,OFFSET(Pairings!$D$2,($B148-1)*gamesPerRound,0,gamesPerRound,3),3,FALSE)),VLOOKUP(AJ147,OFFSET(Pairings!$E$2,($B148-1)*gamesPerRound,0,gamesPerRound,3),3,FALSE),VLOOKUP(AJ147,OFFSET(Pairings!$D$2,($B148-1)*gamesPerRound,0,gamesPerRound,3),3,FALSE))</f>
        <v>#N/A</v>
      </c>
      <c r="AK148" s="54" t="e">
        <f ca="1">IF(ISNA(VLOOKUP(AK147,OFFSET(Pairings!$D$2,($B148-1)*gamesPerRound,0,gamesPerRound,3),3,FALSE)),VLOOKUP(AK147,OFFSET(Pairings!$E$2,($B148-1)*gamesPerRound,0,gamesPerRound,3),3,FALSE),VLOOKUP(AK147,OFFSET(Pairings!$D$2,($B148-1)*gamesPerRound,0,gamesPerRound,3),3,FALSE))</f>
        <v>#N/A</v>
      </c>
      <c r="AL148" s="54" t="e">
        <f ca="1">IF(ISNA(VLOOKUP(AL147,OFFSET(Pairings!$D$2,($B148-1)*gamesPerRound,0,gamesPerRound,3),3,FALSE)),VLOOKUP(AL147,OFFSET(Pairings!$E$2,($B148-1)*gamesPerRound,0,gamesPerRound,3),3,FALSE),VLOOKUP(AL147,OFFSET(Pairings!$D$2,($B148-1)*gamesPerRound,0,gamesPerRound,3),3,FALSE))</f>
        <v>#N/A</v>
      </c>
      <c r="AM148" s="54" t="e">
        <f ca="1">IF(ISNA(VLOOKUP(AM147,OFFSET(Pairings!$D$2,($B148-1)*gamesPerRound,0,gamesPerRound,3),3,FALSE)),VLOOKUP(AM147,OFFSET(Pairings!$E$2,($B148-1)*gamesPerRound,0,gamesPerRound,3),3,FALSE),VLOOKUP(AM147,OFFSET(Pairings!$D$2,($B148-1)*gamesPerRound,0,gamesPerRound,3),3,FALSE))</f>
        <v>#N/A</v>
      </c>
      <c r="AN148" s="54" t="e">
        <f ca="1">IF(ISNA(VLOOKUP(AN147,OFFSET(Pairings!$D$2,($B148-1)*gamesPerRound,0,gamesPerRound,3),3,FALSE)),VLOOKUP(AN147,OFFSET(Pairings!$E$2,($B148-1)*gamesPerRound,0,gamesPerRound,3),3,FALSE),VLOOKUP(AN147,OFFSET(Pairings!$D$2,($B148-1)*gamesPerRound,0,gamesPerRound,3),3,FALSE))</f>
        <v>#N/A</v>
      </c>
      <c r="AO148" s="54" t="e">
        <f ca="1">IF(ISNA(VLOOKUP(AO147,OFFSET(Pairings!$D$2,($B148-1)*gamesPerRound,0,gamesPerRound,3),3,FALSE)),VLOOKUP(AO147,OFFSET(Pairings!$E$2,($B148-1)*gamesPerRound,0,gamesPerRound,3),3,FALSE),VLOOKUP(AO147,OFFSET(Pairings!$D$2,($B148-1)*gamesPerRound,0,gamesPerRound,3),3,FALSE))</f>
        <v>#N/A</v>
      </c>
      <c r="AP148" s="49" t="e">
        <f ca="1">SUM(V148:AO148)</f>
        <v>#N/A</v>
      </c>
    </row>
    <row r="149" spans="1:42" x14ac:dyDescent="0.2">
      <c r="B149" s="48">
        <v>2</v>
      </c>
      <c r="C149" s="55" t="str">
        <f t="shared" ca="1" si="219"/>
        <v/>
      </c>
      <c r="D149" s="33" t="str">
        <f t="shared" ca="1" si="220"/>
        <v/>
      </c>
      <c r="E149" s="33" t="str">
        <f t="shared" ca="1" si="221"/>
        <v/>
      </c>
      <c r="F149" s="33" t="str">
        <f t="shared" ca="1" si="222"/>
        <v/>
      </c>
      <c r="G149" s="33" t="str">
        <f t="shared" ca="1" si="223"/>
        <v/>
      </c>
      <c r="H149" s="33" t="str">
        <f t="shared" ca="1" si="224"/>
        <v/>
      </c>
      <c r="I149" s="33" t="str">
        <f t="shared" ca="1" si="225"/>
        <v/>
      </c>
      <c r="J149" s="33" t="str">
        <f t="shared" ca="1" si="226"/>
        <v/>
      </c>
      <c r="K149" s="33" t="str">
        <f t="shared" ca="1" si="227"/>
        <v/>
      </c>
      <c r="L149" s="33" t="str">
        <f t="shared" ca="1" si="228"/>
        <v/>
      </c>
      <c r="M149" s="33" t="str">
        <f t="shared" ca="1" si="229"/>
        <v/>
      </c>
      <c r="N149" s="33" t="str">
        <f t="shared" ca="1" si="230"/>
        <v/>
      </c>
      <c r="O149" s="33" t="str">
        <f t="shared" ca="1" si="231"/>
        <v/>
      </c>
      <c r="P149" s="33" t="str">
        <f t="shared" ca="1" si="232"/>
        <v/>
      </c>
      <c r="Q149" s="33" t="str">
        <f t="shared" ca="1" si="233"/>
        <v/>
      </c>
      <c r="R149" s="33" t="str">
        <f t="shared" ca="1" si="234"/>
        <v/>
      </c>
      <c r="S149" s="69">
        <f ca="1">SUM(C149:R149)</f>
        <v>0</v>
      </c>
      <c r="T149" s="49"/>
      <c r="V149" s="55" t="e">
        <f ca="1">IF(ISNA(VLOOKUP(V147,OFFSET(Pairings!$D$2,($B149-1)*gamesPerRound,0,gamesPerRound,3),3,FALSE)),VLOOKUP(V147,OFFSET(Pairings!$E$2,($B149-1)*gamesPerRound,0,gamesPerRound,3),3,FALSE),VLOOKUP(V147,OFFSET(Pairings!$D$2,($B149-1)*gamesPerRound,0,gamesPerRound,3),3,FALSE))</f>
        <v>#N/A</v>
      </c>
      <c r="W149" s="33" t="e">
        <f ca="1">IF(ISNA(VLOOKUP(W147,OFFSET(Pairings!$D$2,($B149-1)*gamesPerRound,0,gamesPerRound,3),3,FALSE)),VLOOKUP(W147,OFFSET(Pairings!$E$2,($B149-1)*gamesPerRound,0,gamesPerRound,3),3,FALSE),VLOOKUP(W147,OFFSET(Pairings!$D$2,($B149-1)*gamesPerRound,0,gamesPerRound,3),3,FALSE))</f>
        <v>#N/A</v>
      </c>
      <c r="X149" s="33" t="e">
        <f ca="1">IF(ISNA(VLOOKUP(X147,OFFSET(Pairings!$D$2,($B149-1)*gamesPerRound,0,gamesPerRound,3),3,FALSE)),VLOOKUP(X147,OFFSET(Pairings!$E$2,($B149-1)*gamesPerRound,0,gamesPerRound,3),3,FALSE),VLOOKUP(X147,OFFSET(Pairings!$D$2,($B149-1)*gamesPerRound,0,gamesPerRound,3),3,FALSE))</f>
        <v>#N/A</v>
      </c>
      <c r="Y149" s="33" t="e">
        <f ca="1">IF(ISNA(VLOOKUP(Y147,OFFSET(Pairings!$D$2,($B149-1)*gamesPerRound,0,gamesPerRound,3),3,FALSE)),VLOOKUP(Y147,OFFSET(Pairings!$E$2,($B149-1)*gamesPerRound,0,gamesPerRound,3),3,FALSE),VLOOKUP(Y147,OFFSET(Pairings!$D$2,($B149-1)*gamesPerRound,0,gamesPerRound,3),3,FALSE))</f>
        <v>#N/A</v>
      </c>
      <c r="Z149" s="33" t="e">
        <f ca="1">IF(ISNA(VLOOKUP(Z147,OFFSET(Pairings!$D$2,($B149-1)*gamesPerRound,0,gamesPerRound,3),3,FALSE)),VLOOKUP(Z147,OFFSET(Pairings!$E$2,($B149-1)*gamesPerRound,0,gamesPerRound,3),3,FALSE),VLOOKUP(Z147,OFFSET(Pairings!$D$2,($B149-1)*gamesPerRound,0,gamesPerRound,3),3,FALSE))</f>
        <v>#N/A</v>
      </c>
      <c r="AA149" s="33" t="e">
        <f ca="1">IF(ISNA(VLOOKUP(AA147,OFFSET(Pairings!$D$2,($B149-1)*gamesPerRound,0,gamesPerRound,3),3,FALSE)),VLOOKUP(AA147,OFFSET(Pairings!$E$2,($B149-1)*gamesPerRound,0,gamesPerRound,3),3,FALSE),VLOOKUP(AA147,OFFSET(Pairings!$D$2,($B149-1)*gamesPerRound,0,gamesPerRound,3),3,FALSE))</f>
        <v>#N/A</v>
      </c>
      <c r="AB149" s="33" t="e">
        <f ca="1">IF(ISNA(VLOOKUP(AB147,OFFSET(Pairings!$D$2,($B149-1)*gamesPerRound,0,gamesPerRound,3),3,FALSE)),VLOOKUP(AB147,OFFSET(Pairings!$E$2,($B149-1)*gamesPerRound,0,gamesPerRound,3),3,FALSE),VLOOKUP(AB147,OFFSET(Pairings!$D$2,($B149-1)*gamesPerRound,0,gamesPerRound,3),3,FALSE))</f>
        <v>#N/A</v>
      </c>
      <c r="AC149" s="33" t="e">
        <f ca="1">IF(ISNA(VLOOKUP(AC147,OFFSET(Pairings!$D$2,($B149-1)*gamesPerRound,0,gamesPerRound,3),3,FALSE)),VLOOKUP(AC147,OFFSET(Pairings!$E$2,($B149-1)*gamesPerRound,0,gamesPerRound,3),3,FALSE),VLOOKUP(AC147,OFFSET(Pairings!$D$2,($B149-1)*gamesPerRound,0,gamesPerRound,3),3,FALSE))</f>
        <v>#N/A</v>
      </c>
      <c r="AD149" s="33" t="e">
        <f ca="1">IF(ISNA(VLOOKUP(AD147,OFFSET(Pairings!$D$2,($B149-1)*gamesPerRound,0,gamesPerRound,3),3,FALSE)),VLOOKUP(AD147,OFFSET(Pairings!$E$2,($B149-1)*gamesPerRound,0,gamesPerRound,3),3,FALSE),VLOOKUP(AD147,OFFSET(Pairings!$D$2,($B149-1)*gamesPerRound,0,gamesPerRound,3),3,FALSE))</f>
        <v>#N/A</v>
      </c>
      <c r="AE149" s="33" t="e">
        <f ca="1">IF(ISNA(VLOOKUP(AE147,OFFSET(Pairings!$D$2,($B149-1)*gamesPerRound,0,gamesPerRound,3),3,FALSE)),VLOOKUP(AE147,OFFSET(Pairings!$E$2,($B149-1)*gamesPerRound,0,gamesPerRound,3),3,FALSE),VLOOKUP(AE147,OFFSET(Pairings!$D$2,($B149-1)*gamesPerRound,0,gamesPerRound,3),3,FALSE))</f>
        <v>#N/A</v>
      </c>
      <c r="AF149" s="33" t="e">
        <f ca="1">IF(ISNA(VLOOKUP(AF147,OFFSET(Pairings!$D$2,($B149-1)*gamesPerRound,0,gamesPerRound,3),3,FALSE)),VLOOKUP(AF147,OFFSET(Pairings!$E$2,($B149-1)*gamesPerRound,0,gamesPerRound,3),3,FALSE),VLOOKUP(AF147,OFFSET(Pairings!$D$2,($B149-1)*gamesPerRound,0,gamesPerRound,3),3,FALSE))</f>
        <v>#N/A</v>
      </c>
      <c r="AG149" s="56" t="e">
        <f ca="1">IF(ISNA(VLOOKUP(AG147,OFFSET(Pairings!$D$2,($B149-1)*gamesPerRound,0,gamesPerRound,3),3,FALSE)),VLOOKUP(AG147,OFFSET(Pairings!$E$2,($B149-1)*gamesPerRound,0,gamesPerRound,3),3,FALSE),VLOOKUP(AG147,OFFSET(Pairings!$D$2,($B149-1)*gamesPerRound,0,gamesPerRound,3),3,FALSE))</f>
        <v>#N/A</v>
      </c>
      <c r="AH149" s="56" t="e">
        <f ca="1">IF(ISNA(VLOOKUP(AH147,OFFSET(Pairings!$D$2,($B149-1)*gamesPerRound,0,gamesPerRound,3),3,FALSE)),VLOOKUP(AH147,OFFSET(Pairings!$E$2,($B149-1)*gamesPerRound,0,gamesPerRound,3),3,FALSE),VLOOKUP(AH147,OFFSET(Pairings!$D$2,($B149-1)*gamesPerRound,0,gamesPerRound,3),3,FALSE))</f>
        <v>#N/A</v>
      </c>
      <c r="AI149" s="56" t="e">
        <f ca="1">IF(ISNA(VLOOKUP(AI147,OFFSET(Pairings!$D$2,($B149-1)*gamesPerRound,0,gamesPerRound,3),3,FALSE)),VLOOKUP(AI147,OFFSET(Pairings!$E$2,($B149-1)*gamesPerRound,0,gamesPerRound,3),3,FALSE),VLOOKUP(AI147,OFFSET(Pairings!$D$2,($B149-1)*gamesPerRound,0,gamesPerRound,3),3,FALSE))</f>
        <v>#N/A</v>
      </c>
      <c r="AJ149" s="56" t="e">
        <f ca="1">IF(ISNA(VLOOKUP(AJ147,OFFSET(Pairings!$D$2,($B149-1)*gamesPerRound,0,gamesPerRound,3),3,FALSE)),VLOOKUP(AJ147,OFFSET(Pairings!$E$2,($B149-1)*gamesPerRound,0,gamesPerRound,3),3,FALSE),VLOOKUP(AJ147,OFFSET(Pairings!$D$2,($B149-1)*gamesPerRound,0,gamesPerRound,3),3,FALSE))</f>
        <v>#N/A</v>
      </c>
      <c r="AK149" s="56" t="e">
        <f ca="1">IF(ISNA(VLOOKUP(AK147,OFFSET(Pairings!$D$2,($B149-1)*gamesPerRound,0,gamesPerRound,3),3,FALSE)),VLOOKUP(AK147,OFFSET(Pairings!$E$2,($B149-1)*gamesPerRound,0,gamesPerRound,3),3,FALSE),VLOOKUP(AK147,OFFSET(Pairings!$D$2,($B149-1)*gamesPerRound,0,gamesPerRound,3),3,FALSE))</f>
        <v>#N/A</v>
      </c>
      <c r="AL149" s="56" t="e">
        <f ca="1">IF(ISNA(VLOOKUP(AL147,OFFSET(Pairings!$D$2,($B149-1)*gamesPerRound,0,gamesPerRound,3),3,FALSE)),VLOOKUP(AL147,OFFSET(Pairings!$E$2,($B149-1)*gamesPerRound,0,gamesPerRound,3),3,FALSE),VLOOKUP(AL147,OFFSET(Pairings!$D$2,($B149-1)*gamesPerRound,0,gamesPerRound,3),3,FALSE))</f>
        <v>#N/A</v>
      </c>
      <c r="AM149" s="56" t="e">
        <f ca="1">IF(ISNA(VLOOKUP(AM147,OFFSET(Pairings!$D$2,($B149-1)*gamesPerRound,0,gamesPerRound,3),3,FALSE)),VLOOKUP(AM147,OFFSET(Pairings!$E$2,($B149-1)*gamesPerRound,0,gamesPerRound,3),3,FALSE),VLOOKUP(AM147,OFFSET(Pairings!$D$2,($B149-1)*gamesPerRound,0,gamesPerRound,3),3,FALSE))</f>
        <v>#N/A</v>
      </c>
      <c r="AN149" s="56" t="e">
        <f ca="1">IF(ISNA(VLOOKUP(AN147,OFFSET(Pairings!$D$2,($B149-1)*gamesPerRound,0,gamesPerRound,3),3,FALSE)),VLOOKUP(AN147,OFFSET(Pairings!$E$2,($B149-1)*gamesPerRound,0,gamesPerRound,3),3,FALSE),VLOOKUP(AN147,OFFSET(Pairings!$D$2,($B149-1)*gamesPerRound,0,gamesPerRound,3),3,FALSE))</f>
        <v>#N/A</v>
      </c>
      <c r="AO149" s="56" t="e">
        <f ca="1">IF(ISNA(VLOOKUP(AO147,OFFSET(Pairings!$D$2,($B149-1)*gamesPerRound,0,gamesPerRound,3),3,FALSE)),VLOOKUP(AO147,OFFSET(Pairings!$E$2,($B149-1)*gamesPerRound,0,gamesPerRound,3),3,FALSE),VLOOKUP(AO147,OFFSET(Pairings!$D$2,($B149-1)*gamesPerRound,0,gamesPerRound,3),3,FALSE))</f>
        <v>#N/A</v>
      </c>
      <c r="AP149" s="49" t="e">
        <f ca="1">SUM(V149:AO149)</f>
        <v>#N/A</v>
      </c>
    </row>
    <row r="150" spans="1:42" x14ac:dyDescent="0.2">
      <c r="B150" s="48">
        <v>3</v>
      </c>
      <c r="C150" s="57" t="str">
        <f t="shared" ca="1" si="219"/>
        <v/>
      </c>
      <c r="D150" s="58" t="str">
        <f t="shared" ca="1" si="220"/>
        <v/>
      </c>
      <c r="E150" s="58" t="str">
        <f t="shared" ca="1" si="221"/>
        <v/>
      </c>
      <c r="F150" s="58" t="str">
        <f t="shared" ca="1" si="222"/>
        <v/>
      </c>
      <c r="G150" s="58" t="str">
        <f t="shared" ca="1" si="223"/>
        <v/>
      </c>
      <c r="H150" s="58" t="str">
        <f t="shared" ca="1" si="224"/>
        <v/>
      </c>
      <c r="I150" s="58" t="str">
        <f t="shared" ca="1" si="225"/>
        <v/>
      </c>
      <c r="J150" s="58" t="str">
        <f t="shared" ca="1" si="226"/>
        <v/>
      </c>
      <c r="K150" s="58" t="str">
        <f t="shared" ca="1" si="227"/>
        <v/>
      </c>
      <c r="L150" s="58" t="str">
        <f t="shared" ca="1" si="228"/>
        <v/>
      </c>
      <c r="M150" s="58" t="str">
        <f t="shared" ca="1" si="229"/>
        <v/>
      </c>
      <c r="N150" s="58" t="str">
        <f t="shared" ca="1" si="230"/>
        <v/>
      </c>
      <c r="O150" s="58" t="str">
        <f t="shared" ca="1" si="231"/>
        <v/>
      </c>
      <c r="P150" s="58" t="str">
        <f t="shared" ca="1" si="232"/>
        <v/>
      </c>
      <c r="Q150" s="58" t="str">
        <f t="shared" ca="1" si="233"/>
        <v/>
      </c>
      <c r="R150" s="58" t="str">
        <f t="shared" ca="1" si="234"/>
        <v/>
      </c>
      <c r="S150" s="69">
        <f ca="1">SUM(C150:R150)</f>
        <v>0</v>
      </c>
      <c r="T150" s="49"/>
      <c r="V150" s="57" t="e">
        <f ca="1">IF(ISNA(VLOOKUP(V147,OFFSET(Pairings!$D$2,($B150-1)*gamesPerRound,0,gamesPerRound,3),3,FALSE)),VLOOKUP(V147,OFFSET(Pairings!$E$2,($B150-1)*gamesPerRound,0,gamesPerRound,3),3,FALSE),VLOOKUP(V147,OFFSET(Pairings!$D$2,($B150-1)*gamesPerRound,0,gamesPerRound,3),3,FALSE))</f>
        <v>#N/A</v>
      </c>
      <c r="W150" s="58" t="e">
        <f ca="1">IF(ISNA(VLOOKUP(W147,OFFSET(Pairings!$D$2,($B150-1)*gamesPerRound,0,gamesPerRound,3),3,FALSE)),VLOOKUP(W147,OFFSET(Pairings!$E$2,($B150-1)*gamesPerRound,0,gamesPerRound,3),3,FALSE),VLOOKUP(W147,OFFSET(Pairings!$D$2,($B150-1)*gamesPerRound,0,gamesPerRound,3),3,FALSE))</f>
        <v>#N/A</v>
      </c>
      <c r="X150" s="58" t="e">
        <f ca="1">IF(ISNA(VLOOKUP(X147,OFFSET(Pairings!$D$2,($B150-1)*gamesPerRound,0,gamesPerRound,3),3,FALSE)),VLOOKUP(X147,OFFSET(Pairings!$E$2,($B150-1)*gamesPerRound,0,gamesPerRound,3),3,FALSE),VLOOKUP(X147,OFFSET(Pairings!$D$2,($B150-1)*gamesPerRound,0,gamesPerRound,3),3,FALSE))</f>
        <v>#N/A</v>
      </c>
      <c r="Y150" s="58" t="e">
        <f ca="1">IF(ISNA(VLOOKUP(Y147,OFFSET(Pairings!$D$2,($B150-1)*gamesPerRound,0,gamesPerRound,3),3,FALSE)),VLOOKUP(Y147,OFFSET(Pairings!$E$2,($B150-1)*gamesPerRound,0,gamesPerRound,3),3,FALSE),VLOOKUP(Y147,OFFSET(Pairings!$D$2,($B150-1)*gamesPerRound,0,gamesPerRound,3),3,FALSE))</f>
        <v>#N/A</v>
      </c>
      <c r="Z150" s="58" t="e">
        <f ca="1">IF(ISNA(VLOOKUP(Z147,OFFSET(Pairings!$D$2,($B150-1)*gamesPerRound,0,gamesPerRound,3),3,FALSE)),VLOOKUP(Z147,OFFSET(Pairings!$E$2,($B150-1)*gamesPerRound,0,gamesPerRound,3),3,FALSE),VLOOKUP(Z147,OFFSET(Pairings!$D$2,($B150-1)*gamesPerRound,0,gamesPerRound,3),3,FALSE))</f>
        <v>#N/A</v>
      </c>
      <c r="AA150" s="58" t="e">
        <f ca="1">IF(ISNA(VLOOKUP(AA147,OFFSET(Pairings!$D$2,($B150-1)*gamesPerRound,0,gamesPerRound,3),3,FALSE)),VLOOKUP(AA147,OFFSET(Pairings!$E$2,($B150-1)*gamesPerRound,0,gamesPerRound,3),3,FALSE),VLOOKUP(AA147,OFFSET(Pairings!$D$2,($B150-1)*gamesPerRound,0,gamesPerRound,3),3,FALSE))</f>
        <v>#N/A</v>
      </c>
      <c r="AB150" s="58" t="e">
        <f ca="1">IF(ISNA(VLOOKUP(AB147,OFFSET(Pairings!$D$2,($B150-1)*gamesPerRound,0,gamesPerRound,3),3,FALSE)),VLOOKUP(AB147,OFFSET(Pairings!$E$2,($B150-1)*gamesPerRound,0,gamesPerRound,3),3,FALSE),VLOOKUP(AB147,OFFSET(Pairings!$D$2,($B150-1)*gamesPerRound,0,gamesPerRound,3),3,FALSE))</f>
        <v>#N/A</v>
      </c>
      <c r="AC150" s="58" t="e">
        <f ca="1">IF(ISNA(VLOOKUP(AC147,OFFSET(Pairings!$D$2,($B150-1)*gamesPerRound,0,gamesPerRound,3),3,FALSE)),VLOOKUP(AC147,OFFSET(Pairings!$E$2,($B150-1)*gamesPerRound,0,gamesPerRound,3),3,FALSE),VLOOKUP(AC147,OFFSET(Pairings!$D$2,($B150-1)*gamesPerRound,0,gamesPerRound,3),3,FALSE))</f>
        <v>#N/A</v>
      </c>
      <c r="AD150" s="58" t="e">
        <f ca="1">IF(ISNA(VLOOKUP(AD147,OFFSET(Pairings!$D$2,($B150-1)*gamesPerRound,0,gamesPerRound,3),3,FALSE)),VLOOKUP(AD147,OFFSET(Pairings!$E$2,($B150-1)*gamesPerRound,0,gamesPerRound,3),3,FALSE),VLOOKUP(AD147,OFFSET(Pairings!$D$2,($B150-1)*gamesPerRound,0,gamesPerRound,3),3,FALSE))</f>
        <v>#N/A</v>
      </c>
      <c r="AE150" s="58" t="e">
        <f ca="1">IF(ISNA(VLOOKUP(AE147,OFFSET(Pairings!$D$2,($B150-1)*gamesPerRound,0,gamesPerRound,3),3,FALSE)),VLOOKUP(AE147,OFFSET(Pairings!$E$2,($B150-1)*gamesPerRound,0,gamesPerRound,3),3,FALSE),VLOOKUP(AE147,OFFSET(Pairings!$D$2,($B150-1)*gamesPerRound,0,gamesPerRound,3),3,FALSE))</f>
        <v>#N/A</v>
      </c>
      <c r="AF150" s="58" t="e">
        <f ca="1">IF(ISNA(VLOOKUP(AF147,OFFSET(Pairings!$D$2,($B150-1)*gamesPerRound,0,gamesPerRound,3),3,FALSE)),VLOOKUP(AF147,OFFSET(Pairings!$E$2,($B150-1)*gamesPerRound,0,gamesPerRound,3),3,FALSE),VLOOKUP(AF147,OFFSET(Pairings!$D$2,($B150-1)*gamesPerRound,0,gamesPerRound,3),3,FALSE))</f>
        <v>#N/A</v>
      </c>
      <c r="AG150" s="59" t="e">
        <f ca="1">IF(ISNA(VLOOKUP(AG147,OFFSET(Pairings!$D$2,($B150-1)*gamesPerRound,0,gamesPerRound,3),3,FALSE)),VLOOKUP(AG147,OFFSET(Pairings!$E$2,($B150-1)*gamesPerRound,0,gamesPerRound,3),3,FALSE),VLOOKUP(AG147,OFFSET(Pairings!$D$2,($B150-1)*gamesPerRound,0,gamesPerRound,3),3,FALSE))</f>
        <v>#N/A</v>
      </c>
      <c r="AH150" s="59" t="e">
        <f ca="1">IF(ISNA(VLOOKUP(AH147,OFFSET(Pairings!$D$2,($B150-1)*gamesPerRound,0,gamesPerRound,3),3,FALSE)),VLOOKUP(AH147,OFFSET(Pairings!$E$2,($B150-1)*gamesPerRound,0,gamesPerRound,3),3,FALSE),VLOOKUP(AH147,OFFSET(Pairings!$D$2,($B150-1)*gamesPerRound,0,gamesPerRound,3),3,FALSE))</f>
        <v>#N/A</v>
      </c>
      <c r="AI150" s="59" t="e">
        <f ca="1">IF(ISNA(VLOOKUP(AI147,OFFSET(Pairings!$D$2,($B150-1)*gamesPerRound,0,gamesPerRound,3),3,FALSE)),VLOOKUP(AI147,OFFSET(Pairings!$E$2,($B150-1)*gamesPerRound,0,gamesPerRound,3),3,FALSE),VLOOKUP(AI147,OFFSET(Pairings!$D$2,($B150-1)*gamesPerRound,0,gamesPerRound,3),3,FALSE))</f>
        <v>#N/A</v>
      </c>
      <c r="AJ150" s="59" t="e">
        <f ca="1">IF(ISNA(VLOOKUP(AJ147,OFFSET(Pairings!$D$2,($B150-1)*gamesPerRound,0,gamesPerRound,3),3,FALSE)),VLOOKUP(AJ147,OFFSET(Pairings!$E$2,($B150-1)*gamesPerRound,0,gamesPerRound,3),3,FALSE),VLOOKUP(AJ147,OFFSET(Pairings!$D$2,($B150-1)*gamesPerRound,0,gamesPerRound,3),3,FALSE))</f>
        <v>#N/A</v>
      </c>
      <c r="AK150" s="59" t="e">
        <f ca="1">IF(ISNA(VLOOKUP(AK147,OFFSET(Pairings!$D$2,($B150-1)*gamesPerRound,0,gamesPerRound,3),3,FALSE)),VLOOKUP(AK147,OFFSET(Pairings!$E$2,($B150-1)*gamesPerRound,0,gamesPerRound,3),3,FALSE),VLOOKUP(AK147,OFFSET(Pairings!$D$2,($B150-1)*gamesPerRound,0,gamesPerRound,3),3,FALSE))</f>
        <v>#N/A</v>
      </c>
      <c r="AL150" s="59" t="e">
        <f ca="1">IF(ISNA(VLOOKUP(AL147,OFFSET(Pairings!$D$2,($B150-1)*gamesPerRound,0,gamesPerRound,3),3,FALSE)),VLOOKUP(AL147,OFFSET(Pairings!$E$2,($B150-1)*gamesPerRound,0,gamesPerRound,3),3,FALSE),VLOOKUP(AL147,OFFSET(Pairings!$D$2,($B150-1)*gamesPerRound,0,gamesPerRound,3),3,FALSE))</f>
        <v>#N/A</v>
      </c>
      <c r="AM150" s="59" t="e">
        <f ca="1">IF(ISNA(VLOOKUP(AM147,OFFSET(Pairings!$D$2,($B150-1)*gamesPerRound,0,gamesPerRound,3),3,FALSE)),VLOOKUP(AM147,OFFSET(Pairings!$E$2,($B150-1)*gamesPerRound,0,gamesPerRound,3),3,FALSE),VLOOKUP(AM147,OFFSET(Pairings!$D$2,($B150-1)*gamesPerRound,0,gamesPerRound,3),3,FALSE))</f>
        <v>#N/A</v>
      </c>
      <c r="AN150" s="59" t="e">
        <f ca="1">IF(ISNA(VLOOKUP(AN147,OFFSET(Pairings!$D$2,($B150-1)*gamesPerRound,0,gamesPerRound,3),3,FALSE)),VLOOKUP(AN147,OFFSET(Pairings!$E$2,($B150-1)*gamesPerRound,0,gamesPerRound,3),3,FALSE),VLOOKUP(AN147,OFFSET(Pairings!$D$2,($B150-1)*gamesPerRound,0,gamesPerRound,3),3,FALSE))</f>
        <v>#N/A</v>
      </c>
      <c r="AO150" s="59" t="e">
        <f ca="1">IF(ISNA(VLOOKUP(AO147,OFFSET(Pairings!$D$2,($B150-1)*gamesPerRound,0,gamesPerRound,3),3,FALSE)),VLOOKUP(AO147,OFFSET(Pairings!$E$2,($B150-1)*gamesPerRound,0,gamesPerRound,3),3,FALSE),VLOOKUP(AO147,OFFSET(Pairings!$D$2,($B150-1)*gamesPerRound,0,gamesPerRound,3),3,FALSE))</f>
        <v>#N/A</v>
      </c>
      <c r="AP150" s="49" t="e">
        <f ca="1">SUM(V150:AO150)</f>
        <v>#N/A</v>
      </c>
    </row>
    <row r="151" spans="1:42" ht="15.75" thickBot="1" x14ac:dyDescent="0.25">
      <c r="B151" s="18" t="s">
        <v>110</v>
      </c>
      <c r="C151" s="61">
        <f t="shared" ref="C151:S151" ca="1" si="235">SUM(C148:C150)</f>
        <v>0</v>
      </c>
      <c r="D151" s="51">
        <f t="shared" ca="1" si="235"/>
        <v>0</v>
      </c>
      <c r="E151" s="51">
        <f t="shared" ca="1" si="235"/>
        <v>0</v>
      </c>
      <c r="F151" s="51">
        <f t="shared" ca="1" si="235"/>
        <v>0</v>
      </c>
      <c r="G151" s="51">
        <f t="shared" ca="1" si="235"/>
        <v>0</v>
      </c>
      <c r="H151" s="51">
        <f t="shared" ca="1" si="235"/>
        <v>0</v>
      </c>
      <c r="I151" s="51">
        <f t="shared" ca="1" si="235"/>
        <v>0</v>
      </c>
      <c r="J151" s="51">
        <f t="shared" ca="1" si="235"/>
        <v>0</v>
      </c>
      <c r="K151" s="51">
        <f t="shared" ca="1" si="235"/>
        <v>0</v>
      </c>
      <c r="L151" s="51">
        <f t="shared" ca="1" si="235"/>
        <v>0</v>
      </c>
      <c r="M151" s="51">
        <f t="shared" ca="1" si="235"/>
        <v>0</v>
      </c>
      <c r="N151" s="51">
        <f t="shared" ca="1" si="235"/>
        <v>0</v>
      </c>
      <c r="O151" s="51">
        <f t="shared" ca="1" si="235"/>
        <v>0</v>
      </c>
      <c r="P151" s="51">
        <f t="shared" ca="1" si="235"/>
        <v>0</v>
      </c>
      <c r="Q151" s="51">
        <f t="shared" ca="1" si="235"/>
        <v>0</v>
      </c>
      <c r="R151" s="51">
        <f t="shared" ca="1" si="235"/>
        <v>0</v>
      </c>
      <c r="S151" s="70">
        <f t="shared" ca="1" si="235"/>
        <v>0</v>
      </c>
      <c r="T151" s="65" t="e">
        <f ca="1">VLOOKUP(A147,OFFSET(Teams!$B$1,1,0,teams,4),4,FALSE)</f>
        <v>#N/A</v>
      </c>
      <c r="V151" s="61" t="e">
        <f t="shared" ref="V151:AP151" ca="1" si="236">SUM(V148:V150)</f>
        <v>#N/A</v>
      </c>
      <c r="W151" s="51" t="e">
        <f t="shared" ca="1" si="236"/>
        <v>#N/A</v>
      </c>
      <c r="X151" s="51" t="e">
        <f t="shared" ca="1" si="236"/>
        <v>#N/A</v>
      </c>
      <c r="Y151" s="51" t="e">
        <f t="shared" ca="1" si="236"/>
        <v>#N/A</v>
      </c>
      <c r="Z151" s="51" t="e">
        <f t="shared" ca="1" si="236"/>
        <v>#N/A</v>
      </c>
      <c r="AA151" s="51" t="e">
        <f t="shared" ca="1" si="236"/>
        <v>#N/A</v>
      </c>
      <c r="AB151" s="51" t="e">
        <f t="shared" ca="1" si="236"/>
        <v>#N/A</v>
      </c>
      <c r="AC151" s="51" t="e">
        <f t="shared" ca="1" si="236"/>
        <v>#N/A</v>
      </c>
      <c r="AD151" s="51" t="e">
        <f t="shared" ca="1" si="236"/>
        <v>#N/A</v>
      </c>
      <c r="AE151" s="51" t="e">
        <f t="shared" ca="1" si="236"/>
        <v>#N/A</v>
      </c>
      <c r="AF151" s="51" t="e">
        <f t="shared" ca="1" si="236"/>
        <v>#N/A</v>
      </c>
      <c r="AG151" s="51" t="e">
        <f t="shared" ca="1" si="236"/>
        <v>#N/A</v>
      </c>
      <c r="AH151" s="51" t="e">
        <f t="shared" ca="1" si="236"/>
        <v>#N/A</v>
      </c>
      <c r="AI151" s="51" t="e">
        <f t="shared" ca="1" si="236"/>
        <v>#N/A</v>
      </c>
      <c r="AJ151" s="51" t="e">
        <f t="shared" ca="1" si="236"/>
        <v>#N/A</v>
      </c>
      <c r="AK151" s="51" t="e">
        <f t="shared" ca="1" si="236"/>
        <v>#N/A</v>
      </c>
      <c r="AL151" s="51" t="e">
        <f t="shared" ca="1" si="236"/>
        <v>#N/A</v>
      </c>
      <c r="AM151" s="51" t="e">
        <f t="shared" ca="1" si="236"/>
        <v>#N/A</v>
      </c>
      <c r="AN151" s="51" t="e">
        <f t="shared" ca="1" si="236"/>
        <v>#N/A</v>
      </c>
      <c r="AO151" s="51" t="e">
        <f t="shared" ca="1" si="236"/>
        <v>#N/A</v>
      </c>
      <c r="AP151" s="37" t="e">
        <f t="shared" ca="1" si="236"/>
        <v>#N/A</v>
      </c>
    </row>
    <row r="152" spans="1:42" ht="15.75" thickBot="1" x14ac:dyDescent="0.25"/>
    <row r="153" spans="1:42" x14ac:dyDescent="0.2">
      <c r="A153" s="12" t="s">
        <v>491</v>
      </c>
      <c r="B153" s="38">
        <f>VLOOKUP(A153,TeamLookup,2,FALSE)</f>
        <v>0</v>
      </c>
      <c r="C153" s="60" t="str">
        <f>$A153&amp;"."&amp;TEXT(C$1,"00")</f>
        <v>Z.01</v>
      </c>
      <c r="D153" s="50" t="str">
        <f t="shared" ref="D153:R153" si="237">$A153&amp;"."&amp;TEXT(D$1,"00")</f>
        <v>Z.02</v>
      </c>
      <c r="E153" s="50" t="str">
        <f t="shared" si="237"/>
        <v>Z.03</v>
      </c>
      <c r="F153" s="50" t="str">
        <f t="shared" si="237"/>
        <v>Z.04</v>
      </c>
      <c r="G153" s="50" t="str">
        <f t="shared" si="237"/>
        <v>Z.05</v>
      </c>
      <c r="H153" s="50" t="str">
        <f t="shared" si="237"/>
        <v>Z.06</v>
      </c>
      <c r="I153" s="50" t="str">
        <f t="shared" si="237"/>
        <v>Z.07</v>
      </c>
      <c r="J153" s="50" t="str">
        <f t="shared" si="237"/>
        <v>Z.08</v>
      </c>
      <c r="K153" s="50" t="str">
        <f t="shared" si="237"/>
        <v>Z.09</v>
      </c>
      <c r="L153" s="50" t="str">
        <f t="shared" si="237"/>
        <v>Z.10</v>
      </c>
      <c r="M153" s="50" t="str">
        <f t="shared" si="237"/>
        <v>Z.11</v>
      </c>
      <c r="N153" s="50" t="str">
        <f t="shared" si="237"/>
        <v>Z.12</v>
      </c>
      <c r="O153" s="50" t="str">
        <f t="shared" si="237"/>
        <v>Z.13</v>
      </c>
      <c r="P153" s="50" t="str">
        <f t="shared" si="237"/>
        <v>Z.14</v>
      </c>
      <c r="Q153" s="50" t="str">
        <f t="shared" si="237"/>
        <v>Z.15</v>
      </c>
      <c r="R153" s="50" t="str">
        <f t="shared" si="237"/>
        <v>Z.16</v>
      </c>
      <c r="S153" s="67" t="s">
        <v>110</v>
      </c>
      <c r="T153" s="66" t="s">
        <v>137</v>
      </c>
      <c r="V153" s="60" t="str">
        <f>$A153&amp;"."&amp;TEXT(V$1,"00")</f>
        <v>Z.01</v>
      </c>
      <c r="W153" s="50" t="str">
        <f t="shared" ref="W153:AO153" si="238">$A153&amp;"."&amp;TEXT(W$1,"00")</f>
        <v>Z.02</v>
      </c>
      <c r="X153" s="50" t="str">
        <f t="shared" si="238"/>
        <v>Z.03</v>
      </c>
      <c r="Y153" s="50" t="str">
        <f t="shared" si="238"/>
        <v>Z.04</v>
      </c>
      <c r="Z153" s="50" t="str">
        <f t="shared" si="238"/>
        <v>Z.05</v>
      </c>
      <c r="AA153" s="50" t="str">
        <f t="shared" si="238"/>
        <v>Z.06</v>
      </c>
      <c r="AB153" s="50" t="str">
        <f t="shared" si="238"/>
        <v>Z.07</v>
      </c>
      <c r="AC153" s="50" t="str">
        <f t="shared" si="238"/>
        <v>Z.08</v>
      </c>
      <c r="AD153" s="50" t="str">
        <f t="shared" si="238"/>
        <v>Z.09</v>
      </c>
      <c r="AE153" s="50" t="str">
        <f t="shared" si="238"/>
        <v>Z.10</v>
      </c>
      <c r="AF153" s="50" t="str">
        <f t="shared" si="238"/>
        <v>Z.11</v>
      </c>
      <c r="AG153" s="50" t="str">
        <f t="shared" si="238"/>
        <v>Z.12</v>
      </c>
      <c r="AH153" s="50" t="str">
        <f t="shared" si="238"/>
        <v>Z.13</v>
      </c>
      <c r="AI153" s="50" t="str">
        <f t="shared" si="238"/>
        <v>Z.14</v>
      </c>
      <c r="AJ153" s="50" t="str">
        <f t="shared" si="238"/>
        <v>Z.15</v>
      </c>
      <c r="AK153" s="50" t="str">
        <f t="shared" si="238"/>
        <v>Z.16</v>
      </c>
      <c r="AL153" s="50" t="str">
        <f t="shared" si="238"/>
        <v>Z.17</v>
      </c>
      <c r="AM153" s="50" t="str">
        <f t="shared" si="238"/>
        <v>Z.18</v>
      </c>
      <c r="AN153" s="50" t="str">
        <f t="shared" si="238"/>
        <v>Z.19</v>
      </c>
      <c r="AO153" s="50" t="str">
        <f t="shared" si="238"/>
        <v>Z.20</v>
      </c>
      <c r="AP153" s="36" t="s">
        <v>110</v>
      </c>
    </row>
    <row r="154" spans="1:42" x14ac:dyDescent="0.2">
      <c r="B154" s="48">
        <v>1</v>
      </c>
      <c r="C154" s="52" t="str">
        <f t="shared" ref="C154:C156" ca="1" si="239">IF(ISNA(V154),"",V154)</f>
        <v/>
      </c>
      <c r="D154" s="53" t="str">
        <f t="shared" ref="D154:D156" ca="1" si="240">IF(ISNA(W154),"",W154)</f>
        <v/>
      </c>
      <c r="E154" s="53" t="str">
        <f t="shared" ref="E154:E156" ca="1" si="241">IF(ISNA(X154),"",X154)</f>
        <v/>
      </c>
      <c r="F154" s="53" t="str">
        <f t="shared" ref="F154:F156" ca="1" si="242">IF(ISNA(Y154),"",Y154)</f>
        <v/>
      </c>
      <c r="G154" s="53" t="str">
        <f t="shared" ref="G154:G156" ca="1" si="243">IF(ISNA(Z154),"",Z154)</f>
        <v/>
      </c>
      <c r="H154" s="53" t="str">
        <f t="shared" ref="H154:H156" ca="1" si="244">IF(ISNA(AA154),"",AA154)</f>
        <v/>
      </c>
      <c r="I154" s="53" t="str">
        <f t="shared" ref="I154:I156" ca="1" si="245">IF(ISNA(AB154),"",AB154)</f>
        <v/>
      </c>
      <c r="J154" s="53" t="str">
        <f t="shared" ref="J154:J156" ca="1" si="246">IF(ISNA(AC154),"",AC154)</f>
        <v/>
      </c>
      <c r="K154" s="53" t="str">
        <f t="shared" ref="K154:K156" ca="1" si="247">IF(ISNA(AD154),"",AD154)</f>
        <v/>
      </c>
      <c r="L154" s="53" t="str">
        <f t="shared" ref="L154:L156" ca="1" si="248">IF(ISNA(AE154),"",AE154)</f>
        <v/>
      </c>
      <c r="M154" s="53" t="str">
        <f t="shared" ref="M154:M156" ca="1" si="249">IF(ISNA(AF154),"",AF154)</f>
        <v/>
      </c>
      <c r="N154" s="53" t="str">
        <f t="shared" ref="N154:N156" ca="1" si="250">IF(ISNA(AG154),"",AG154)</f>
        <v/>
      </c>
      <c r="O154" s="53" t="str">
        <f t="shared" ref="O154:O156" ca="1" si="251">IF(ISNA(AH154),"",AH154)</f>
        <v/>
      </c>
      <c r="P154" s="53" t="str">
        <f t="shared" ref="P154:P156" ca="1" si="252">IF(ISNA(AI154),"",AI154)</f>
        <v/>
      </c>
      <c r="Q154" s="53" t="str">
        <f t="shared" ref="Q154:Q156" ca="1" si="253">IF(ISNA(AJ154),"",AJ154)</f>
        <v/>
      </c>
      <c r="R154" s="53" t="str">
        <f t="shared" ref="R154:R156" ca="1" si="254">IF(ISNA(AK154),"",AK154)</f>
        <v/>
      </c>
      <c r="S154" s="68">
        <f ca="1">SUM(C154:R154)</f>
        <v>0</v>
      </c>
      <c r="T154" s="49"/>
      <c r="V154" s="53" t="e">
        <f ca="1">IF(ISNA(VLOOKUP(V153,OFFSET(Pairings!$D$2,($B154-1)*gamesPerRound,0,gamesPerRound,3),3,FALSE)),VLOOKUP(V153,OFFSET(Pairings!$E$2,($B154-1)*gamesPerRound,0,gamesPerRound,3),3,FALSE),VLOOKUP(V153,OFFSET(Pairings!$D$2,($B154-1)*gamesPerRound,0,gamesPerRound,3),3,FALSE))</f>
        <v>#N/A</v>
      </c>
      <c r="W154" s="53" t="e">
        <f ca="1">IF(ISNA(VLOOKUP(W153,OFFSET(Pairings!$D$2,($B154-1)*gamesPerRound,0,gamesPerRound,3),3,FALSE)),VLOOKUP(W153,OFFSET(Pairings!$E$2,($B154-1)*gamesPerRound,0,gamesPerRound,3),3,FALSE),VLOOKUP(W153,OFFSET(Pairings!$D$2,($B154-1)*gamesPerRound,0,gamesPerRound,3),3,FALSE))</f>
        <v>#N/A</v>
      </c>
      <c r="X154" s="53" t="e">
        <f ca="1">IF(ISNA(VLOOKUP(X153,OFFSET(Pairings!$D$2,($B154-1)*gamesPerRound,0,gamesPerRound,3),3,FALSE)),VLOOKUP(X153,OFFSET(Pairings!$E$2,($B154-1)*gamesPerRound,0,gamesPerRound,3),3,FALSE),VLOOKUP(X153,OFFSET(Pairings!$D$2,($B154-1)*gamesPerRound,0,gamesPerRound,3),3,FALSE))</f>
        <v>#N/A</v>
      </c>
      <c r="Y154" s="53" t="e">
        <f ca="1">IF(ISNA(VLOOKUP(Y153,OFFSET(Pairings!$D$2,($B154-1)*gamesPerRound,0,gamesPerRound,3),3,FALSE)),VLOOKUP(Y153,OFFSET(Pairings!$E$2,($B154-1)*gamesPerRound,0,gamesPerRound,3),3,FALSE),VLOOKUP(Y153,OFFSET(Pairings!$D$2,($B154-1)*gamesPerRound,0,gamesPerRound,3),3,FALSE))</f>
        <v>#N/A</v>
      </c>
      <c r="Z154" s="53" t="e">
        <f ca="1">IF(ISNA(VLOOKUP(Z153,OFFSET(Pairings!$D$2,($B154-1)*gamesPerRound,0,gamesPerRound,3),3,FALSE)),VLOOKUP(Z153,OFFSET(Pairings!$E$2,($B154-1)*gamesPerRound,0,gamesPerRound,3),3,FALSE),VLOOKUP(Z153,OFFSET(Pairings!$D$2,($B154-1)*gamesPerRound,0,gamesPerRound,3),3,FALSE))</f>
        <v>#N/A</v>
      </c>
      <c r="AA154" s="53" t="e">
        <f ca="1">IF(ISNA(VLOOKUP(AA153,OFFSET(Pairings!$D$2,($B154-1)*gamesPerRound,0,gamesPerRound,3),3,FALSE)),VLOOKUP(AA153,OFFSET(Pairings!$E$2,($B154-1)*gamesPerRound,0,gamesPerRound,3),3,FALSE),VLOOKUP(AA153,OFFSET(Pairings!$D$2,($B154-1)*gamesPerRound,0,gamesPerRound,3),3,FALSE))</f>
        <v>#N/A</v>
      </c>
      <c r="AB154" s="53" t="e">
        <f ca="1">IF(ISNA(VLOOKUP(AB153,OFFSET(Pairings!$D$2,($B154-1)*gamesPerRound,0,gamesPerRound,3),3,FALSE)),VLOOKUP(AB153,OFFSET(Pairings!$E$2,($B154-1)*gamesPerRound,0,gamesPerRound,3),3,FALSE),VLOOKUP(AB153,OFFSET(Pairings!$D$2,($B154-1)*gamesPerRound,0,gamesPerRound,3),3,FALSE))</f>
        <v>#N/A</v>
      </c>
      <c r="AC154" s="53" t="e">
        <f ca="1">IF(ISNA(VLOOKUP(AC153,OFFSET(Pairings!$D$2,($B154-1)*gamesPerRound,0,gamesPerRound,3),3,FALSE)),VLOOKUP(AC153,OFFSET(Pairings!$E$2,($B154-1)*gamesPerRound,0,gamesPerRound,3),3,FALSE),VLOOKUP(AC153,OFFSET(Pairings!$D$2,($B154-1)*gamesPerRound,0,gamesPerRound,3),3,FALSE))</f>
        <v>#N/A</v>
      </c>
      <c r="AD154" s="53" t="e">
        <f ca="1">IF(ISNA(VLOOKUP(AD153,OFFSET(Pairings!$D$2,($B154-1)*gamesPerRound,0,gamesPerRound,3),3,FALSE)),VLOOKUP(AD153,OFFSET(Pairings!$E$2,($B154-1)*gamesPerRound,0,gamesPerRound,3),3,FALSE),VLOOKUP(AD153,OFFSET(Pairings!$D$2,($B154-1)*gamesPerRound,0,gamesPerRound,3),3,FALSE))</f>
        <v>#N/A</v>
      </c>
      <c r="AE154" s="53" t="e">
        <f ca="1">IF(ISNA(VLOOKUP(AE153,OFFSET(Pairings!$D$2,($B154-1)*gamesPerRound,0,gamesPerRound,3),3,FALSE)),VLOOKUP(AE153,OFFSET(Pairings!$E$2,($B154-1)*gamesPerRound,0,gamesPerRound,3),3,FALSE),VLOOKUP(AE153,OFFSET(Pairings!$D$2,($B154-1)*gamesPerRound,0,gamesPerRound,3),3,FALSE))</f>
        <v>#N/A</v>
      </c>
      <c r="AF154" s="53" t="e">
        <f ca="1">IF(ISNA(VLOOKUP(AF153,OFFSET(Pairings!$D$2,($B154-1)*gamesPerRound,0,gamesPerRound,3),3,FALSE)),VLOOKUP(AF153,OFFSET(Pairings!$E$2,($B154-1)*gamesPerRound,0,gamesPerRound,3),3,FALSE),VLOOKUP(AF153,OFFSET(Pairings!$D$2,($B154-1)*gamesPerRound,0,gamesPerRound,3),3,FALSE))</f>
        <v>#N/A</v>
      </c>
      <c r="AG154" s="54" t="e">
        <f ca="1">IF(ISNA(VLOOKUP(AG153,OFFSET(Pairings!$D$2,($B154-1)*gamesPerRound,0,gamesPerRound,3),3,FALSE)),VLOOKUP(AG153,OFFSET(Pairings!$E$2,($B154-1)*gamesPerRound,0,gamesPerRound,3),3,FALSE),VLOOKUP(AG153,OFFSET(Pairings!$D$2,($B154-1)*gamesPerRound,0,gamesPerRound,3),3,FALSE))</f>
        <v>#N/A</v>
      </c>
      <c r="AH154" s="54" t="e">
        <f ca="1">IF(ISNA(VLOOKUP(AH153,OFFSET(Pairings!$D$2,($B154-1)*gamesPerRound,0,gamesPerRound,3),3,FALSE)),VLOOKUP(AH153,OFFSET(Pairings!$E$2,($B154-1)*gamesPerRound,0,gamesPerRound,3),3,FALSE),VLOOKUP(AH153,OFFSET(Pairings!$D$2,($B154-1)*gamesPerRound,0,gamesPerRound,3),3,FALSE))</f>
        <v>#N/A</v>
      </c>
      <c r="AI154" s="54" t="e">
        <f ca="1">IF(ISNA(VLOOKUP(AI153,OFFSET(Pairings!$D$2,($B154-1)*gamesPerRound,0,gamesPerRound,3),3,FALSE)),VLOOKUP(AI153,OFFSET(Pairings!$E$2,($B154-1)*gamesPerRound,0,gamesPerRound,3),3,FALSE),VLOOKUP(AI153,OFFSET(Pairings!$D$2,($B154-1)*gamesPerRound,0,gamesPerRound,3),3,FALSE))</f>
        <v>#N/A</v>
      </c>
      <c r="AJ154" s="54" t="e">
        <f ca="1">IF(ISNA(VLOOKUP(AJ153,OFFSET(Pairings!$D$2,($B154-1)*gamesPerRound,0,gamesPerRound,3),3,FALSE)),VLOOKUP(AJ153,OFFSET(Pairings!$E$2,($B154-1)*gamesPerRound,0,gamesPerRound,3),3,FALSE),VLOOKUP(AJ153,OFFSET(Pairings!$D$2,($B154-1)*gamesPerRound,0,gamesPerRound,3),3,FALSE))</f>
        <v>#N/A</v>
      </c>
      <c r="AK154" s="54" t="e">
        <f ca="1">IF(ISNA(VLOOKUP(AK153,OFFSET(Pairings!$D$2,($B154-1)*gamesPerRound,0,gamesPerRound,3),3,FALSE)),VLOOKUP(AK153,OFFSET(Pairings!$E$2,($B154-1)*gamesPerRound,0,gamesPerRound,3),3,FALSE),VLOOKUP(AK153,OFFSET(Pairings!$D$2,($B154-1)*gamesPerRound,0,gamesPerRound,3),3,FALSE))</f>
        <v>#N/A</v>
      </c>
      <c r="AL154" s="54" t="e">
        <f ca="1">IF(ISNA(VLOOKUP(AL153,OFFSET(Pairings!$D$2,($B154-1)*gamesPerRound,0,gamesPerRound,3),3,FALSE)),VLOOKUP(AL153,OFFSET(Pairings!$E$2,($B154-1)*gamesPerRound,0,gamesPerRound,3),3,FALSE),VLOOKUP(AL153,OFFSET(Pairings!$D$2,($B154-1)*gamesPerRound,0,gamesPerRound,3),3,FALSE))</f>
        <v>#N/A</v>
      </c>
      <c r="AM154" s="54" t="e">
        <f ca="1">IF(ISNA(VLOOKUP(AM153,OFFSET(Pairings!$D$2,($B154-1)*gamesPerRound,0,gamesPerRound,3),3,FALSE)),VLOOKUP(AM153,OFFSET(Pairings!$E$2,($B154-1)*gamesPerRound,0,gamesPerRound,3),3,FALSE),VLOOKUP(AM153,OFFSET(Pairings!$D$2,($B154-1)*gamesPerRound,0,gamesPerRound,3),3,FALSE))</f>
        <v>#N/A</v>
      </c>
      <c r="AN154" s="54" t="e">
        <f ca="1">IF(ISNA(VLOOKUP(AN153,OFFSET(Pairings!$D$2,($B154-1)*gamesPerRound,0,gamesPerRound,3),3,FALSE)),VLOOKUP(AN153,OFFSET(Pairings!$E$2,($B154-1)*gamesPerRound,0,gamesPerRound,3),3,FALSE),VLOOKUP(AN153,OFFSET(Pairings!$D$2,($B154-1)*gamesPerRound,0,gamesPerRound,3),3,FALSE))</f>
        <v>#N/A</v>
      </c>
      <c r="AO154" s="54" t="e">
        <f ca="1">IF(ISNA(VLOOKUP(AO153,OFFSET(Pairings!$D$2,($B154-1)*gamesPerRound,0,gamesPerRound,3),3,FALSE)),VLOOKUP(AO153,OFFSET(Pairings!$E$2,($B154-1)*gamesPerRound,0,gamesPerRound,3),3,FALSE),VLOOKUP(AO153,OFFSET(Pairings!$D$2,($B154-1)*gamesPerRound,0,gamesPerRound,3),3,FALSE))</f>
        <v>#N/A</v>
      </c>
      <c r="AP154" s="49" t="e">
        <f ca="1">SUM(V154:AO154)</f>
        <v>#N/A</v>
      </c>
    </row>
    <row r="155" spans="1:42" x14ac:dyDescent="0.2">
      <c r="B155" s="48">
        <v>2</v>
      </c>
      <c r="C155" s="55" t="str">
        <f t="shared" ca="1" si="239"/>
        <v/>
      </c>
      <c r="D155" s="33" t="str">
        <f t="shared" ca="1" si="240"/>
        <v/>
      </c>
      <c r="E155" s="33" t="str">
        <f t="shared" ca="1" si="241"/>
        <v/>
      </c>
      <c r="F155" s="33" t="str">
        <f t="shared" ca="1" si="242"/>
        <v/>
      </c>
      <c r="G155" s="33" t="str">
        <f t="shared" ca="1" si="243"/>
        <v/>
      </c>
      <c r="H155" s="33" t="str">
        <f t="shared" ca="1" si="244"/>
        <v/>
      </c>
      <c r="I155" s="33" t="str">
        <f t="shared" ca="1" si="245"/>
        <v/>
      </c>
      <c r="J155" s="33" t="str">
        <f t="shared" ca="1" si="246"/>
        <v/>
      </c>
      <c r="K155" s="33" t="str">
        <f t="shared" ca="1" si="247"/>
        <v/>
      </c>
      <c r="L155" s="33" t="str">
        <f t="shared" ca="1" si="248"/>
        <v/>
      </c>
      <c r="M155" s="33" t="str">
        <f t="shared" ca="1" si="249"/>
        <v/>
      </c>
      <c r="N155" s="33" t="str">
        <f t="shared" ca="1" si="250"/>
        <v/>
      </c>
      <c r="O155" s="33" t="str">
        <f t="shared" ca="1" si="251"/>
        <v/>
      </c>
      <c r="P155" s="33" t="str">
        <f t="shared" ca="1" si="252"/>
        <v/>
      </c>
      <c r="Q155" s="33" t="str">
        <f t="shared" ca="1" si="253"/>
        <v/>
      </c>
      <c r="R155" s="33" t="str">
        <f t="shared" ca="1" si="254"/>
        <v/>
      </c>
      <c r="S155" s="69">
        <f ca="1">SUM(C155:R155)</f>
        <v>0</v>
      </c>
      <c r="T155" s="49"/>
      <c r="V155" s="55" t="e">
        <f ca="1">IF(ISNA(VLOOKUP(V153,OFFSET(Pairings!$D$2,($B155-1)*gamesPerRound,0,gamesPerRound,3),3,FALSE)),VLOOKUP(V153,OFFSET(Pairings!$E$2,($B155-1)*gamesPerRound,0,gamesPerRound,3),3,FALSE),VLOOKUP(V153,OFFSET(Pairings!$D$2,($B155-1)*gamesPerRound,0,gamesPerRound,3),3,FALSE))</f>
        <v>#N/A</v>
      </c>
      <c r="W155" s="33" t="e">
        <f ca="1">IF(ISNA(VLOOKUP(W153,OFFSET(Pairings!$D$2,($B155-1)*gamesPerRound,0,gamesPerRound,3),3,FALSE)),VLOOKUP(W153,OFFSET(Pairings!$E$2,($B155-1)*gamesPerRound,0,gamesPerRound,3),3,FALSE),VLOOKUP(W153,OFFSET(Pairings!$D$2,($B155-1)*gamesPerRound,0,gamesPerRound,3),3,FALSE))</f>
        <v>#N/A</v>
      </c>
      <c r="X155" s="33" t="e">
        <f ca="1">IF(ISNA(VLOOKUP(X153,OFFSET(Pairings!$D$2,($B155-1)*gamesPerRound,0,gamesPerRound,3),3,FALSE)),VLOOKUP(X153,OFFSET(Pairings!$E$2,($B155-1)*gamesPerRound,0,gamesPerRound,3),3,FALSE),VLOOKUP(X153,OFFSET(Pairings!$D$2,($B155-1)*gamesPerRound,0,gamesPerRound,3),3,FALSE))</f>
        <v>#N/A</v>
      </c>
      <c r="Y155" s="33" t="e">
        <f ca="1">IF(ISNA(VLOOKUP(Y153,OFFSET(Pairings!$D$2,($B155-1)*gamesPerRound,0,gamesPerRound,3),3,FALSE)),VLOOKUP(Y153,OFFSET(Pairings!$E$2,($B155-1)*gamesPerRound,0,gamesPerRound,3),3,FALSE),VLOOKUP(Y153,OFFSET(Pairings!$D$2,($B155-1)*gamesPerRound,0,gamesPerRound,3),3,FALSE))</f>
        <v>#N/A</v>
      </c>
      <c r="Z155" s="33" t="e">
        <f ca="1">IF(ISNA(VLOOKUP(Z153,OFFSET(Pairings!$D$2,($B155-1)*gamesPerRound,0,gamesPerRound,3),3,FALSE)),VLOOKUP(Z153,OFFSET(Pairings!$E$2,($B155-1)*gamesPerRound,0,gamesPerRound,3),3,FALSE),VLOOKUP(Z153,OFFSET(Pairings!$D$2,($B155-1)*gamesPerRound,0,gamesPerRound,3),3,FALSE))</f>
        <v>#N/A</v>
      </c>
      <c r="AA155" s="33" t="e">
        <f ca="1">IF(ISNA(VLOOKUP(AA153,OFFSET(Pairings!$D$2,($B155-1)*gamesPerRound,0,gamesPerRound,3),3,FALSE)),VLOOKUP(AA153,OFFSET(Pairings!$E$2,($B155-1)*gamesPerRound,0,gamesPerRound,3),3,FALSE),VLOOKUP(AA153,OFFSET(Pairings!$D$2,($B155-1)*gamesPerRound,0,gamesPerRound,3),3,FALSE))</f>
        <v>#N/A</v>
      </c>
      <c r="AB155" s="33" t="e">
        <f ca="1">IF(ISNA(VLOOKUP(AB153,OFFSET(Pairings!$D$2,($B155-1)*gamesPerRound,0,gamesPerRound,3),3,FALSE)),VLOOKUP(AB153,OFFSET(Pairings!$E$2,($B155-1)*gamesPerRound,0,gamesPerRound,3),3,FALSE),VLOOKUP(AB153,OFFSET(Pairings!$D$2,($B155-1)*gamesPerRound,0,gamesPerRound,3),3,FALSE))</f>
        <v>#N/A</v>
      </c>
      <c r="AC155" s="33" t="e">
        <f ca="1">IF(ISNA(VLOOKUP(AC153,OFFSET(Pairings!$D$2,($B155-1)*gamesPerRound,0,gamesPerRound,3),3,FALSE)),VLOOKUP(AC153,OFFSET(Pairings!$E$2,($B155-1)*gamesPerRound,0,gamesPerRound,3),3,FALSE),VLOOKUP(AC153,OFFSET(Pairings!$D$2,($B155-1)*gamesPerRound,0,gamesPerRound,3),3,FALSE))</f>
        <v>#N/A</v>
      </c>
      <c r="AD155" s="33" t="e">
        <f ca="1">IF(ISNA(VLOOKUP(AD153,OFFSET(Pairings!$D$2,($B155-1)*gamesPerRound,0,gamesPerRound,3),3,FALSE)),VLOOKUP(AD153,OFFSET(Pairings!$E$2,($B155-1)*gamesPerRound,0,gamesPerRound,3),3,FALSE),VLOOKUP(AD153,OFFSET(Pairings!$D$2,($B155-1)*gamesPerRound,0,gamesPerRound,3),3,FALSE))</f>
        <v>#N/A</v>
      </c>
      <c r="AE155" s="33" t="e">
        <f ca="1">IF(ISNA(VLOOKUP(AE153,OFFSET(Pairings!$D$2,($B155-1)*gamesPerRound,0,gamesPerRound,3),3,FALSE)),VLOOKUP(AE153,OFFSET(Pairings!$E$2,($B155-1)*gamesPerRound,0,gamesPerRound,3),3,FALSE),VLOOKUP(AE153,OFFSET(Pairings!$D$2,($B155-1)*gamesPerRound,0,gamesPerRound,3),3,FALSE))</f>
        <v>#N/A</v>
      </c>
      <c r="AF155" s="33" t="e">
        <f ca="1">IF(ISNA(VLOOKUP(AF153,OFFSET(Pairings!$D$2,($B155-1)*gamesPerRound,0,gamesPerRound,3),3,FALSE)),VLOOKUP(AF153,OFFSET(Pairings!$E$2,($B155-1)*gamesPerRound,0,gamesPerRound,3),3,FALSE),VLOOKUP(AF153,OFFSET(Pairings!$D$2,($B155-1)*gamesPerRound,0,gamesPerRound,3),3,FALSE))</f>
        <v>#N/A</v>
      </c>
      <c r="AG155" s="56" t="e">
        <f ca="1">IF(ISNA(VLOOKUP(AG153,OFFSET(Pairings!$D$2,($B155-1)*gamesPerRound,0,gamesPerRound,3),3,FALSE)),VLOOKUP(AG153,OFFSET(Pairings!$E$2,($B155-1)*gamesPerRound,0,gamesPerRound,3),3,FALSE),VLOOKUP(AG153,OFFSET(Pairings!$D$2,($B155-1)*gamesPerRound,0,gamesPerRound,3),3,FALSE))</f>
        <v>#N/A</v>
      </c>
      <c r="AH155" s="56" t="e">
        <f ca="1">IF(ISNA(VLOOKUP(AH153,OFFSET(Pairings!$D$2,($B155-1)*gamesPerRound,0,gamesPerRound,3),3,FALSE)),VLOOKUP(AH153,OFFSET(Pairings!$E$2,($B155-1)*gamesPerRound,0,gamesPerRound,3),3,FALSE),VLOOKUP(AH153,OFFSET(Pairings!$D$2,($B155-1)*gamesPerRound,0,gamesPerRound,3),3,FALSE))</f>
        <v>#N/A</v>
      </c>
      <c r="AI155" s="56" t="e">
        <f ca="1">IF(ISNA(VLOOKUP(AI153,OFFSET(Pairings!$D$2,($B155-1)*gamesPerRound,0,gamesPerRound,3),3,FALSE)),VLOOKUP(AI153,OFFSET(Pairings!$E$2,($B155-1)*gamesPerRound,0,gamesPerRound,3),3,FALSE),VLOOKUP(AI153,OFFSET(Pairings!$D$2,($B155-1)*gamesPerRound,0,gamesPerRound,3),3,FALSE))</f>
        <v>#N/A</v>
      </c>
      <c r="AJ155" s="56" t="e">
        <f ca="1">IF(ISNA(VLOOKUP(AJ153,OFFSET(Pairings!$D$2,($B155-1)*gamesPerRound,0,gamesPerRound,3),3,FALSE)),VLOOKUP(AJ153,OFFSET(Pairings!$E$2,($B155-1)*gamesPerRound,0,gamesPerRound,3),3,FALSE),VLOOKUP(AJ153,OFFSET(Pairings!$D$2,($B155-1)*gamesPerRound,0,gamesPerRound,3),3,FALSE))</f>
        <v>#N/A</v>
      </c>
      <c r="AK155" s="56" t="e">
        <f ca="1">IF(ISNA(VLOOKUP(AK153,OFFSET(Pairings!$D$2,($B155-1)*gamesPerRound,0,gamesPerRound,3),3,FALSE)),VLOOKUP(AK153,OFFSET(Pairings!$E$2,($B155-1)*gamesPerRound,0,gamesPerRound,3),3,FALSE),VLOOKUP(AK153,OFFSET(Pairings!$D$2,($B155-1)*gamesPerRound,0,gamesPerRound,3),3,FALSE))</f>
        <v>#N/A</v>
      </c>
      <c r="AL155" s="56" t="e">
        <f ca="1">IF(ISNA(VLOOKUP(AL153,OFFSET(Pairings!$D$2,($B155-1)*gamesPerRound,0,gamesPerRound,3),3,FALSE)),VLOOKUP(AL153,OFFSET(Pairings!$E$2,($B155-1)*gamesPerRound,0,gamesPerRound,3),3,FALSE),VLOOKUP(AL153,OFFSET(Pairings!$D$2,($B155-1)*gamesPerRound,0,gamesPerRound,3),3,FALSE))</f>
        <v>#N/A</v>
      </c>
      <c r="AM155" s="56" t="e">
        <f ca="1">IF(ISNA(VLOOKUP(AM153,OFFSET(Pairings!$D$2,($B155-1)*gamesPerRound,0,gamesPerRound,3),3,FALSE)),VLOOKUP(AM153,OFFSET(Pairings!$E$2,($B155-1)*gamesPerRound,0,gamesPerRound,3),3,FALSE),VLOOKUP(AM153,OFFSET(Pairings!$D$2,($B155-1)*gamesPerRound,0,gamesPerRound,3),3,FALSE))</f>
        <v>#N/A</v>
      </c>
      <c r="AN155" s="56" t="e">
        <f ca="1">IF(ISNA(VLOOKUP(AN153,OFFSET(Pairings!$D$2,($B155-1)*gamesPerRound,0,gamesPerRound,3),3,FALSE)),VLOOKUP(AN153,OFFSET(Pairings!$E$2,($B155-1)*gamesPerRound,0,gamesPerRound,3),3,FALSE),VLOOKUP(AN153,OFFSET(Pairings!$D$2,($B155-1)*gamesPerRound,0,gamesPerRound,3),3,FALSE))</f>
        <v>#N/A</v>
      </c>
      <c r="AO155" s="56" t="e">
        <f ca="1">IF(ISNA(VLOOKUP(AO153,OFFSET(Pairings!$D$2,($B155-1)*gamesPerRound,0,gamesPerRound,3),3,FALSE)),VLOOKUP(AO153,OFFSET(Pairings!$E$2,($B155-1)*gamesPerRound,0,gamesPerRound,3),3,FALSE),VLOOKUP(AO153,OFFSET(Pairings!$D$2,($B155-1)*gamesPerRound,0,gamesPerRound,3),3,FALSE))</f>
        <v>#N/A</v>
      </c>
      <c r="AP155" s="49" t="e">
        <f ca="1">SUM(V155:AO155)</f>
        <v>#N/A</v>
      </c>
    </row>
    <row r="156" spans="1:42" x14ac:dyDescent="0.2">
      <c r="B156" s="48">
        <v>3</v>
      </c>
      <c r="C156" s="57" t="str">
        <f t="shared" ca="1" si="239"/>
        <v/>
      </c>
      <c r="D156" s="58" t="str">
        <f t="shared" ca="1" si="240"/>
        <v/>
      </c>
      <c r="E156" s="58" t="str">
        <f t="shared" ca="1" si="241"/>
        <v/>
      </c>
      <c r="F156" s="58" t="str">
        <f t="shared" ca="1" si="242"/>
        <v/>
      </c>
      <c r="G156" s="58" t="str">
        <f t="shared" ca="1" si="243"/>
        <v/>
      </c>
      <c r="H156" s="58" t="str">
        <f t="shared" ca="1" si="244"/>
        <v/>
      </c>
      <c r="I156" s="58" t="str">
        <f t="shared" ca="1" si="245"/>
        <v/>
      </c>
      <c r="J156" s="58" t="str">
        <f t="shared" ca="1" si="246"/>
        <v/>
      </c>
      <c r="K156" s="58" t="str">
        <f t="shared" ca="1" si="247"/>
        <v/>
      </c>
      <c r="L156" s="58" t="str">
        <f t="shared" ca="1" si="248"/>
        <v/>
      </c>
      <c r="M156" s="58" t="str">
        <f t="shared" ca="1" si="249"/>
        <v/>
      </c>
      <c r="N156" s="58" t="str">
        <f t="shared" ca="1" si="250"/>
        <v/>
      </c>
      <c r="O156" s="58" t="str">
        <f t="shared" ca="1" si="251"/>
        <v/>
      </c>
      <c r="P156" s="58" t="str">
        <f t="shared" ca="1" si="252"/>
        <v/>
      </c>
      <c r="Q156" s="58" t="str">
        <f t="shared" ca="1" si="253"/>
        <v/>
      </c>
      <c r="R156" s="58" t="str">
        <f t="shared" ca="1" si="254"/>
        <v/>
      </c>
      <c r="S156" s="69">
        <f ca="1">SUM(C156:R156)</f>
        <v>0</v>
      </c>
      <c r="T156" s="49"/>
      <c r="V156" s="57" t="e">
        <f ca="1">IF(ISNA(VLOOKUP(V153,OFFSET(Pairings!$D$2,($B156-1)*gamesPerRound,0,gamesPerRound,3),3,FALSE)),VLOOKUP(V153,OFFSET(Pairings!$E$2,($B156-1)*gamesPerRound,0,gamesPerRound,3),3,FALSE),VLOOKUP(V153,OFFSET(Pairings!$D$2,($B156-1)*gamesPerRound,0,gamesPerRound,3),3,FALSE))</f>
        <v>#N/A</v>
      </c>
      <c r="W156" s="58" t="e">
        <f ca="1">IF(ISNA(VLOOKUP(W153,OFFSET(Pairings!$D$2,($B156-1)*gamesPerRound,0,gamesPerRound,3),3,FALSE)),VLOOKUP(W153,OFFSET(Pairings!$E$2,($B156-1)*gamesPerRound,0,gamesPerRound,3),3,FALSE),VLOOKUP(W153,OFFSET(Pairings!$D$2,($B156-1)*gamesPerRound,0,gamesPerRound,3),3,FALSE))</f>
        <v>#N/A</v>
      </c>
      <c r="X156" s="58" t="e">
        <f ca="1">IF(ISNA(VLOOKUP(X153,OFFSET(Pairings!$D$2,($B156-1)*gamesPerRound,0,gamesPerRound,3),3,FALSE)),VLOOKUP(X153,OFFSET(Pairings!$E$2,($B156-1)*gamesPerRound,0,gamesPerRound,3),3,FALSE),VLOOKUP(X153,OFFSET(Pairings!$D$2,($B156-1)*gamesPerRound,0,gamesPerRound,3),3,FALSE))</f>
        <v>#N/A</v>
      </c>
      <c r="Y156" s="58" t="e">
        <f ca="1">IF(ISNA(VLOOKUP(Y153,OFFSET(Pairings!$D$2,($B156-1)*gamesPerRound,0,gamesPerRound,3),3,FALSE)),VLOOKUP(Y153,OFFSET(Pairings!$E$2,($B156-1)*gamesPerRound,0,gamesPerRound,3),3,FALSE),VLOOKUP(Y153,OFFSET(Pairings!$D$2,($B156-1)*gamesPerRound,0,gamesPerRound,3),3,FALSE))</f>
        <v>#N/A</v>
      </c>
      <c r="Z156" s="58" t="e">
        <f ca="1">IF(ISNA(VLOOKUP(Z153,OFFSET(Pairings!$D$2,($B156-1)*gamesPerRound,0,gamesPerRound,3),3,FALSE)),VLOOKUP(Z153,OFFSET(Pairings!$E$2,($B156-1)*gamesPerRound,0,gamesPerRound,3),3,FALSE),VLOOKUP(Z153,OFFSET(Pairings!$D$2,($B156-1)*gamesPerRound,0,gamesPerRound,3),3,FALSE))</f>
        <v>#N/A</v>
      </c>
      <c r="AA156" s="58" t="e">
        <f ca="1">IF(ISNA(VLOOKUP(AA153,OFFSET(Pairings!$D$2,($B156-1)*gamesPerRound,0,gamesPerRound,3),3,FALSE)),VLOOKUP(AA153,OFFSET(Pairings!$E$2,($B156-1)*gamesPerRound,0,gamesPerRound,3),3,FALSE),VLOOKUP(AA153,OFFSET(Pairings!$D$2,($B156-1)*gamesPerRound,0,gamesPerRound,3),3,FALSE))</f>
        <v>#N/A</v>
      </c>
      <c r="AB156" s="58" t="e">
        <f ca="1">IF(ISNA(VLOOKUP(AB153,OFFSET(Pairings!$D$2,($B156-1)*gamesPerRound,0,gamesPerRound,3),3,FALSE)),VLOOKUP(AB153,OFFSET(Pairings!$E$2,($B156-1)*gamesPerRound,0,gamesPerRound,3),3,FALSE),VLOOKUP(AB153,OFFSET(Pairings!$D$2,($B156-1)*gamesPerRound,0,gamesPerRound,3),3,FALSE))</f>
        <v>#N/A</v>
      </c>
      <c r="AC156" s="58" t="e">
        <f ca="1">IF(ISNA(VLOOKUP(AC153,OFFSET(Pairings!$D$2,($B156-1)*gamesPerRound,0,gamesPerRound,3),3,FALSE)),VLOOKUP(AC153,OFFSET(Pairings!$E$2,($B156-1)*gamesPerRound,0,gamesPerRound,3),3,FALSE),VLOOKUP(AC153,OFFSET(Pairings!$D$2,($B156-1)*gamesPerRound,0,gamesPerRound,3),3,FALSE))</f>
        <v>#N/A</v>
      </c>
      <c r="AD156" s="58" t="e">
        <f ca="1">IF(ISNA(VLOOKUP(AD153,OFFSET(Pairings!$D$2,($B156-1)*gamesPerRound,0,gamesPerRound,3),3,FALSE)),VLOOKUP(AD153,OFFSET(Pairings!$E$2,($B156-1)*gamesPerRound,0,gamesPerRound,3),3,FALSE),VLOOKUP(AD153,OFFSET(Pairings!$D$2,($B156-1)*gamesPerRound,0,gamesPerRound,3),3,FALSE))</f>
        <v>#N/A</v>
      </c>
      <c r="AE156" s="58" t="e">
        <f ca="1">IF(ISNA(VLOOKUP(AE153,OFFSET(Pairings!$D$2,($B156-1)*gamesPerRound,0,gamesPerRound,3),3,FALSE)),VLOOKUP(AE153,OFFSET(Pairings!$E$2,($B156-1)*gamesPerRound,0,gamesPerRound,3),3,FALSE),VLOOKUP(AE153,OFFSET(Pairings!$D$2,($B156-1)*gamesPerRound,0,gamesPerRound,3),3,FALSE))</f>
        <v>#N/A</v>
      </c>
      <c r="AF156" s="58" t="e">
        <f ca="1">IF(ISNA(VLOOKUP(AF153,OFFSET(Pairings!$D$2,($B156-1)*gamesPerRound,0,gamesPerRound,3),3,FALSE)),VLOOKUP(AF153,OFFSET(Pairings!$E$2,($B156-1)*gamesPerRound,0,gamesPerRound,3),3,FALSE),VLOOKUP(AF153,OFFSET(Pairings!$D$2,($B156-1)*gamesPerRound,0,gamesPerRound,3),3,FALSE))</f>
        <v>#N/A</v>
      </c>
      <c r="AG156" s="59" t="e">
        <f ca="1">IF(ISNA(VLOOKUP(AG153,OFFSET(Pairings!$D$2,($B156-1)*gamesPerRound,0,gamesPerRound,3),3,FALSE)),VLOOKUP(AG153,OFFSET(Pairings!$E$2,($B156-1)*gamesPerRound,0,gamesPerRound,3),3,FALSE),VLOOKUP(AG153,OFFSET(Pairings!$D$2,($B156-1)*gamesPerRound,0,gamesPerRound,3),3,FALSE))</f>
        <v>#N/A</v>
      </c>
      <c r="AH156" s="59" t="e">
        <f ca="1">IF(ISNA(VLOOKUP(AH153,OFFSET(Pairings!$D$2,($B156-1)*gamesPerRound,0,gamesPerRound,3),3,FALSE)),VLOOKUP(AH153,OFFSET(Pairings!$E$2,($B156-1)*gamesPerRound,0,gamesPerRound,3),3,FALSE),VLOOKUP(AH153,OFFSET(Pairings!$D$2,($B156-1)*gamesPerRound,0,gamesPerRound,3),3,FALSE))</f>
        <v>#N/A</v>
      </c>
      <c r="AI156" s="59" t="e">
        <f ca="1">IF(ISNA(VLOOKUP(AI153,OFFSET(Pairings!$D$2,($B156-1)*gamesPerRound,0,gamesPerRound,3),3,FALSE)),VLOOKUP(AI153,OFFSET(Pairings!$E$2,($B156-1)*gamesPerRound,0,gamesPerRound,3),3,FALSE),VLOOKUP(AI153,OFFSET(Pairings!$D$2,($B156-1)*gamesPerRound,0,gamesPerRound,3),3,FALSE))</f>
        <v>#N/A</v>
      </c>
      <c r="AJ156" s="59" t="e">
        <f ca="1">IF(ISNA(VLOOKUP(AJ153,OFFSET(Pairings!$D$2,($B156-1)*gamesPerRound,0,gamesPerRound,3),3,FALSE)),VLOOKUP(AJ153,OFFSET(Pairings!$E$2,($B156-1)*gamesPerRound,0,gamesPerRound,3),3,FALSE),VLOOKUP(AJ153,OFFSET(Pairings!$D$2,($B156-1)*gamesPerRound,0,gamesPerRound,3),3,FALSE))</f>
        <v>#N/A</v>
      </c>
      <c r="AK156" s="59" t="e">
        <f ca="1">IF(ISNA(VLOOKUP(AK153,OFFSET(Pairings!$D$2,($B156-1)*gamesPerRound,0,gamesPerRound,3),3,FALSE)),VLOOKUP(AK153,OFFSET(Pairings!$E$2,($B156-1)*gamesPerRound,0,gamesPerRound,3),3,FALSE),VLOOKUP(AK153,OFFSET(Pairings!$D$2,($B156-1)*gamesPerRound,0,gamesPerRound,3),3,FALSE))</f>
        <v>#N/A</v>
      </c>
      <c r="AL156" s="59" t="e">
        <f ca="1">IF(ISNA(VLOOKUP(AL153,OFFSET(Pairings!$D$2,($B156-1)*gamesPerRound,0,gamesPerRound,3),3,FALSE)),VLOOKUP(AL153,OFFSET(Pairings!$E$2,($B156-1)*gamesPerRound,0,gamesPerRound,3),3,FALSE),VLOOKUP(AL153,OFFSET(Pairings!$D$2,($B156-1)*gamesPerRound,0,gamesPerRound,3),3,FALSE))</f>
        <v>#N/A</v>
      </c>
      <c r="AM156" s="59" t="e">
        <f ca="1">IF(ISNA(VLOOKUP(AM153,OFFSET(Pairings!$D$2,($B156-1)*gamesPerRound,0,gamesPerRound,3),3,FALSE)),VLOOKUP(AM153,OFFSET(Pairings!$E$2,($B156-1)*gamesPerRound,0,gamesPerRound,3),3,FALSE),VLOOKUP(AM153,OFFSET(Pairings!$D$2,($B156-1)*gamesPerRound,0,gamesPerRound,3),3,FALSE))</f>
        <v>#N/A</v>
      </c>
      <c r="AN156" s="59" t="e">
        <f ca="1">IF(ISNA(VLOOKUP(AN153,OFFSET(Pairings!$D$2,($B156-1)*gamesPerRound,0,gamesPerRound,3),3,FALSE)),VLOOKUP(AN153,OFFSET(Pairings!$E$2,($B156-1)*gamesPerRound,0,gamesPerRound,3),3,FALSE),VLOOKUP(AN153,OFFSET(Pairings!$D$2,($B156-1)*gamesPerRound,0,gamesPerRound,3),3,FALSE))</f>
        <v>#N/A</v>
      </c>
      <c r="AO156" s="59" t="e">
        <f ca="1">IF(ISNA(VLOOKUP(AO153,OFFSET(Pairings!$D$2,($B156-1)*gamesPerRound,0,gamesPerRound,3),3,FALSE)),VLOOKUP(AO153,OFFSET(Pairings!$E$2,($B156-1)*gamesPerRound,0,gamesPerRound,3),3,FALSE),VLOOKUP(AO153,OFFSET(Pairings!$D$2,($B156-1)*gamesPerRound,0,gamesPerRound,3),3,FALSE))</f>
        <v>#N/A</v>
      </c>
      <c r="AP156" s="49" t="e">
        <f ca="1">SUM(V156:AO156)</f>
        <v>#N/A</v>
      </c>
    </row>
    <row r="157" spans="1:42" ht="15.75" thickBot="1" x14ac:dyDescent="0.25">
      <c r="B157" s="18" t="s">
        <v>110</v>
      </c>
      <c r="C157" s="61">
        <f t="shared" ref="C157:S157" ca="1" si="255">SUM(C154:C156)</f>
        <v>0</v>
      </c>
      <c r="D157" s="51">
        <f t="shared" ca="1" si="255"/>
        <v>0</v>
      </c>
      <c r="E157" s="51">
        <f t="shared" ca="1" si="255"/>
        <v>0</v>
      </c>
      <c r="F157" s="51">
        <f t="shared" ca="1" si="255"/>
        <v>0</v>
      </c>
      <c r="G157" s="51">
        <f t="shared" ca="1" si="255"/>
        <v>0</v>
      </c>
      <c r="H157" s="51">
        <f t="shared" ca="1" si="255"/>
        <v>0</v>
      </c>
      <c r="I157" s="51">
        <f t="shared" ca="1" si="255"/>
        <v>0</v>
      </c>
      <c r="J157" s="51">
        <f t="shared" ca="1" si="255"/>
        <v>0</v>
      </c>
      <c r="K157" s="51">
        <f t="shared" ca="1" si="255"/>
        <v>0</v>
      </c>
      <c r="L157" s="51">
        <f t="shared" ca="1" si="255"/>
        <v>0</v>
      </c>
      <c r="M157" s="51">
        <f t="shared" ca="1" si="255"/>
        <v>0</v>
      </c>
      <c r="N157" s="51">
        <f t="shared" ca="1" si="255"/>
        <v>0</v>
      </c>
      <c r="O157" s="51">
        <f t="shared" ca="1" si="255"/>
        <v>0</v>
      </c>
      <c r="P157" s="51">
        <f t="shared" ca="1" si="255"/>
        <v>0</v>
      </c>
      <c r="Q157" s="51">
        <f t="shared" ca="1" si="255"/>
        <v>0</v>
      </c>
      <c r="R157" s="51">
        <f t="shared" ca="1" si="255"/>
        <v>0</v>
      </c>
      <c r="S157" s="70">
        <f t="shared" ca="1" si="255"/>
        <v>0</v>
      </c>
      <c r="T157" s="65" t="e">
        <f ca="1">VLOOKUP(A153,OFFSET(Teams!$B$1,1,0,teams,4),4,FALSE)</f>
        <v>#N/A</v>
      </c>
      <c r="V157" s="61" t="e">
        <f t="shared" ref="V157:AP157" ca="1" si="256">SUM(V154:V156)</f>
        <v>#N/A</v>
      </c>
      <c r="W157" s="51" t="e">
        <f t="shared" ca="1" si="256"/>
        <v>#N/A</v>
      </c>
      <c r="X157" s="51" t="e">
        <f t="shared" ca="1" si="256"/>
        <v>#N/A</v>
      </c>
      <c r="Y157" s="51" t="e">
        <f t="shared" ca="1" si="256"/>
        <v>#N/A</v>
      </c>
      <c r="Z157" s="51" t="e">
        <f t="shared" ca="1" si="256"/>
        <v>#N/A</v>
      </c>
      <c r="AA157" s="51" t="e">
        <f t="shared" ca="1" si="256"/>
        <v>#N/A</v>
      </c>
      <c r="AB157" s="51" t="e">
        <f t="shared" ca="1" si="256"/>
        <v>#N/A</v>
      </c>
      <c r="AC157" s="51" t="e">
        <f t="shared" ca="1" si="256"/>
        <v>#N/A</v>
      </c>
      <c r="AD157" s="51" t="e">
        <f t="shared" ca="1" si="256"/>
        <v>#N/A</v>
      </c>
      <c r="AE157" s="51" t="e">
        <f t="shared" ca="1" si="256"/>
        <v>#N/A</v>
      </c>
      <c r="AF157" s="51" t="e">
        <f t="shared" ca="1" si="256"/>
        <v>#N/A</v>
      </c>
      <c r="AG157" s="51" t="e">
        <f t="shared" ca="1" si="256"/>
        <v>#N/A</v>
      </c>
      <c r="AH157" s="51" t="e">
        <f t="shared" ca="1" si="256"/>
        <v>#N/A</v>
      </c>
      <c r="AI157" s="51" t="e">
        <f t="shared" ca="1" si="256"/>
        <v>#N/A</v>
      </c>
      <c r="AJ157" s="51" t="e">
        <f t="shared" ca="1" si="256"/>
        <v>#N/A</v>
      </c>
      <c r="AK157" s="51" t="e">
        <f t="shared" ca="1" si="256"/>
        <v>#N/A</v>
      </c>
      <c r="AL157" s="51" t="e">
        <f t="shared" ca="1" si="256"/>
        <v>#N/A</v>
      </c>
      <c r="AM157" s="51" t="e">
        <f t="shared" ca="1" si="256"/>
        <v>#N/A</v>
      </c>
      <c r="AN157" s="51" t="e">
        <f t="shared" ca="1" si="256"/>
        <v>#N/A</v>
      </c>
      <c r="AO157" s="51" t="e">
        <f t="shared" ca="1" si="256"/>
        <v>#N/A</v>
      </c>
      <c r="AP157" s="37" t="e">
        <f t="shared" ca="1" si="256"/>
        <v>#N/A</v>
      </c>
    </row>
  </sheetData>
  <sheetProtection sheet="1" objects="1" scenarios="1" formatCells="0" formatColumns="0" formatRows="0"/>
  <phoneticPr fontId="0" type="noConversion"/>
  <pageMargins left="0.19685039370078741" right="0.15748031496062992" top="0.59055118110236227" bottom="0.39370078740157483" header="0.19685039370078741" footer="0.15748031496062992"/>
  <pageSetup paperSize="9" scale="88" fitToHeight="3" orientation="landscape" horizontalDpi="300" verticalDpi="300" r:id="rId1"/>
  <headerFooter alignWithMargins="0">
    <oddHeader>&amp;C&amp;"Swis721 BT,Regular"&amp;16Team Results</oddHeader>
    <oddFooter>&amp;L&amp;"Verdana,Regular"for detailed results see www.oxfordfusion.com/epsca</oddFooter>
  </headerFooter>
  <rowBreaks count="3" manualBreakCount="3">
    <brk id="37" max="23" man="1"/>
    <brk id="73" max="23" man="1"/>
    <brk id="109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4"/>
  </sheetPr>
  <dimension ref="A1:J1872"/>
  <sheetViews>
    <sheetView workbookViewId="0">
      <pane ySplit="2" topLeftCell="A3" activePane="bottomLeft" state="frozen"/>
      <selection activeCell="C1" sqref="C1"/>
      <selection pane="bottomLeft" activeCell="C3" sqref="C3"/>
    </sheetView>
  </sheetViews>
  <sheetFormatPr defaultRowHeight="12.75" x14ac:dyDescent="0.2"/>
  <cols>
    <col min="1" max="1" width="11.7109375" style="32" customWidth="1"/>
    <col min="2" max="2" width="10.140625" style="1" bestFit="1" customWidth="1"/>
    <col min="3" max="5" width="24.7109375" style="1" bestFit="1" customWidth="1"/>
    <col min="6" max="6" width="7.42578125" style="32" bestFit="1" customWidth="1"/>
    <col min="7" max="7" width="9.140625" style="1"/>
    <col min="8" max="10" width="9.140625" style="128"/>
    <col min="11" max="16384" width="9.140625" style="1"/>
  </cols>
  <sheetData>
    <row r="1" spans="1:10" s="77" customFormat="1" x14ac:dyDescent="0.2">
      <c r="A1" s="78"/>
      <c r="C1" s="77" t="s">
        <v>1255</v>
      </c>
      <c r="F1" s="78"/>
      <c r="H1" s="126"/>
      <c r="I1" s="126"/>
      <c r="J1" s="126"/>
    </row>
    <row r="2" spans="1:10" s="77" customFormat="1" ht="25.5" customHeight="1" x14ac:dyDescent="0.2">
      <c r="A2" s="90" t="s">
        <v>366</v>
      </c>
      <c r="B2" s="91" t="s">
        <v>367</v>
      </c>
      <c r="C2" s="77" t="s">
        <v>111</v>
      </c>
      <c r="D2" s="77" t="s">
        <v>112</v>
      </c>
      <c r="E2" s="77" t="s">
        <v>113</v>
      </c>
      <c r="F2" s="78" t="s">
        <v>123</v>
      </c>
      <c r="H2" s="127" t="s">
        <v>889</v>
      </c>
      <c r="I2" s="126"/>
      <c r="J2" s="126"/>
    </row>
    <row r="3" spans="1:10" x14ac:dyDescent="0.2">
      <c r="A3" s="32" t="s">
        <v>9</v>
      </c>
      <c r="B3" s="1" t="s">
        <v>22</v>
      </c>
      <c r="C3" s="129"/>
      <c r="D3" s="135">
        <f t="shared" ref="D3:E42" si="0">C3</f>
        <v>0</v>
      </c>
      <c r="E3" s="135">
        <f t="shared" si="0"/>
        <v>0</v>
      </c>
      <c r="F3" s="32" t="s">
        <v>124</v>
      </c>
      <c r="H3" s="128">
        <f>IF(LEN(C3)=0,1,MATCH(C3,PlayerDetails!$I:$I,0))</f>
        <v>1</v>
      </c>
      <c r="I3" s="128" t="e">
        <f>IF(LEN(D3)=0,1,MATCH(D3,PlayerDetails!$I:$I,0))</f>
        <v>#N/A</v>
      </c>
      <c r="J3" s="128" t="e">
        <f>IF(LEN(E3)=0,1,MATCH(E3,PlayerDetails!$I:$I,0))</f>
        <v>#N/A</v>
      </c>
    </row>
    <row r="4" spans="1:10" x14ac:dyDescent="0.2">
      <c r="A4" s="32" t="s">
        <v>9</v>
      </c>
      <c r="B4" s="1" t="s">
        <v>14</v>
      </c>
      <c r="C4" s="129"/>
      <c r="D4" s="135">
        <f t="shared" si="0"/>
        <v>0</v>
      </c>
      <c r="E4" s="135">
        <f t="shared" si="0"/>
        <v>0</v>
      </c>
      <c r="F4" s="32" t="s">
        <v>125</v>
      </c>
      <c r="H4" s="128">
        <f>IF(LEN(C4)=0,1,MATCH(C4,PlayerDetails!$I:$I,0))</f>
        <v>1</v>
      </c>
      <c r="I4" s="128" t="e">
        <f>IF(LEN(D4)=0,1,MATCH(D4,PlayerDetails!$I:$I,0))</f>
        <v>#N/A</v>
      </c>
      <c r="J4" s="128" t="e">
        <f>IF(LEN(E4)=0,1,MATCH(E4,PlayerDetails!$I:$I,0))</f>
        <v>#N/A</v>
      </c>
    </row>
    <row r="5" spans="1:10" x14ac:dyDescent="0.2">
      <c r="A5" s="32" t="s">
        <v>9</v>
      </c>
      <c r="B5" s="1" t="s">
        <v>15</v>
      </c>
      <c r="C5" s="129"/>
      <c r="D5" s="135">
        <f t="shared" si="0"/>
        <v>0</v>
      </c>
      <c r="E5" s="135">
        <f t="shared" si="0"/>
        <v>0</v>
      </c>
      <c r="F5" s="32" t="s">
        <v>126</v>
      </c>
      <c r="H5" s="128">
        <f>IF(LEN(C5)=0,1,MATCH(C5,PlayerDetails!$I:$I,0))</f>
        <v>1</v>
      </c>
      <c r="I5" s="128" t="e">
        <f>IF(LEN(D5)=0,1,MATCH(D5,PlayerDetails!$I:$I,0))</f>
        <v>#N/A</v>
      </c>
      <c r="J5" s="128" t="e">
        <f>IF(LEN(E5)=0,1,MATCH(E5,PlayerDetails!$I:$I,0))</f>
        <v>#N/A</v>
      </c>
    </row>
    <row r="6" spans="1:10" x14ac:dyDescent="0.2">
      <c r="A6" s="32" t="s">
        <v>9</v>
      </c>
      <c r="B6" s="1" t="s">
        <v>16</v>
      </c>
      <c r="C6" s="129"/>
      <c r="D6" s="135">
        <f t="shared" si="0"/>
        <v>0</v>
      </c>
      <c r="E6" s="135">
        <f t="shared" si="0"/>
        <v>0</v>
      </c>
      <c r="F6" s="32" t="s">
        <v>127</v>
      </c>
      <c r="H6" s="128">
        <f>IF(LEN(C6)=0,1,MATCH(C6,PlayerDetails!$I:$I,0))</f>
        <v>1</v>
      </c>
      <c r="I6" s="128" t="e">
        <f>IF(LEN(D6)=0,1,MATCH(D6,PlayerDetails!$I:$I,0))</f>
        <v>#N/A</v>
      </c>
      <c r="J6" s="128" t="e">
        <f>IF(LEN(E6)=0,1,MATCH(E6,PlayerDetails!$I:$I,0))</f>
        <v>#N/A</v>
      </c>
    </row>
    <row r="7" spans="1:10" x14ac:dyDescent="0.2">
      <c r="A7" s="32" t="s">
        <v>9</v>
      </c>
      <c r="B7" s="1" t="s">
        <v>17</v>
      </c>
      <c r="C7" s="129"/>
      <c r="D7" s="135">
        <f t="shared" si="0"/>
        <v>0</v>
      </c>
      <c r="E7" s="135">
        <f t="shared" si="0"/>
        <v>0</v>
      </c>
      <c r="F7" s="32" t="s">
        <v>128</v>
      </c>
      <c r="H7" s="128">
        <f>IF(LEN(C7)=0,1,MATCH(C7,PlayerDetails!$I:$I,0))</f>
        <v>1</v>
      </c>
      <c r="I7" s="128" t="e">
        <f>IF(LEN(D7)=0,1,MATCH(D7,PlayerDetails!$I:$I,0))</f>
        <v>#N/A</v>
      </c>
      <c r="J7" s="128" t="e">
        <f>IF(LEN(E7)=0,1,MATCH(E7,PlayerDetails!$I:$I,0))</f>
        <v>#N/A</v>
      </c>
    </row>
    <row r="8" spans="1:10" x14ac:dyDescent="0.2">
      <c r="A8" s="32" t="s">
        <v>9</v>
      </c>
      <c r="B8" s="1" t="s">
        <v>18</v>
      </c>
      <c r="C8" s="129"/>
      <c r="D8" s="135">
        <f t="shared" si="0"/>
        <v>0</v>
      </c>
      <c r="E8" s="135">
        <f t="shared" si="0"/>
        <v>0</v>
      </c>
      <c r="F8" s="32" t="s">
        <v>129</v>
      </c>
      <c r="H8" s="128">
        <f>IF(LEN(C8)=0,1,MATCH(C8,PlayerDetails!$I:$I,0))</f>
        <v>1</v>
      </c>
      <c r="I8" s="128" t="e">
        <f>IF(LEN(D8)=0,1,MATCH(D8,PlayerDetails!$I:$I,0))</f>
        <v>#N/A</v>
      </c>
      <c r="J8" s="128" t="e">
        <f>IF(LEN(E8)=0,1,MATCH(E8,PlayerDetails!$I:$I,0))</f>
        <v>#N/A</v>
      </c>
    </row>
    <row r="9" spans="1:10" x14ac:dyDescent="0.2">
      <c r="A9" s="32" t="s">
        <v>9</v>
      </c>
      <c r="B9" s="1" t="s">
        <v>19</v>
      </c>
      <c r="C9" s="129"/>
      <c r="D9" s="135">
        <f t="shared" si="0"/>
        <v>0</v>
      </c>
      <c r="E9" s="135">
        <f t="shared" si="0"/>
        <v>0</v>
      </c>
      <c r="F9" s="32" t="s">
        <v>130</v>
      </c>
      <c r="H9" s="128">
        <f>IF(LEN(C9)=0,1,MATCH(C9,PlayerDetails!$I:$I,0))</f>
        <v>1</v>
      </c>
      <c r="I9" s="128" t="e">
        <f>IF(LEN(D9)=0,1,MATCH(D9,PlayerDetails!$I:$I,0))</f>
        <v>#N/A</v>
      </c>
      <c r="J9" s="128" t="e">
        <f>IF(LEN(E9)=0,1,MATCH(E9,PlayerDetails!$I:$I,0))</f>
        <v>#N/A</v>
      </c>
    </row>
    <row r="10" spans="1:10" x14ac:dyDescent="0.2">
      <c r="A10" s="32" t="s">
        <v>9</v>
      </c>
      <c r="B10" s="1" t="s">
        <v>20</v>
      </c>
      <c r="C10" s="129"/>
      <c r="D10" s="135">
        <f t="shared" si="0"/>
        <v>0</v>
      </c>
      <c r="E10" s="135">
        <f t="shared" si="0"/>
        <v>0</v>
      </c>
      <c r="F10" s="32" t="s">
        <v>131</v>
      </c>
      <c r="H10" s="128">
        <f>IF(LEN(C10)=0,1,MATCH(C10,PlayerDetails!$I:$I,0))</f>
        <v>1</v>
      </c>
      <c r="I10" s="128" t="e">
        <f>IF(LEN(D10)=0,1,MATCH(D10,PlayerDetails!$I:$I,0))</f>
        <v>#N/A</v>
      </c>
      <c r="J10" s="128" t="e">
        <f>IF(LEN(E10)=0,1,MATCH(E10,PlayerDetails!$I:$I,0))</f>
        <v>#N/A</v>
      </c>
    </row>
    <row r="11" spans="1:10" x14ac:dyDescent="0.2">
      <c r="A11" s="32" t="s">
        <v>9</v>
      </c>
      <c r="B11" s="1" t="s">
        <v>21</v>
      </c>
      <c r="C11" s="129"/>
      <c r="D11" s="135">
        <f t="shared" si="0"/>
        <v>0</v>
      </c>
      <c r="E11" s="135">
        <f t="shared" si="0"/>
        <v>0</v>
      </c>
      <c r="F11" s="32" t="s">
        <v>132</v>
      </c>
      <c r="H11" s="128">
        <f>IF(LEN(C11)=0,1,MATCH(C11,PlayerDetails!$I:$I,0))</f>
        <v>1</v>
      </c>
      <c r="I11" s="128" t="e">
        <f>IF(LEN(D11)=0,1,MATCH(D11,PlayerDetails!$I:$I,0))</f>
        <v>#N/A</v>
      </c>
      <c r="J11" s="128" t="e">
        <f>IF(LEN(E11)=0,1,MATCH(E11,PlayerDetails!$I:$I,0))</f>
        <v>#N/A</v>
      </c>
    </row>
    <row r="12" spans="1:10" x14ac:dyDescent="0.2">
      <c r="A12" s="32" t="s">
        <v>9</v>
      </c>
      <c r="B12" s="1" t="s">
        <v>23</v>
      </c>
      <c r="C12" s="129"/>
      <c r="D12" s="135">
        <f t="shared" si="0"/>
        <v>0</v>
      </c>
      <c r="E12" s="135">
        <f t="shared" si="0"/>
        <v>0</v>
      </c>
      <c r="F12" s="32" t="s">
        <v>133</v>
      </c>
      <c r="H12" s="128">
        <f>IF(LEN(C12)=0,1,MATCH(C12,PlayerDetails!$I:$I,0))</f>
        <v>1</v>
      </c>
      <c r="I12" s="128" t="e">
        <f>IF(LEN(D12)=0,1,MATCH(D12,PlayerDetails!$I:$I,0))</f>
        <v>#N/A</v>
      </c>
      <c r="J12" s="128" t="e">
        <f>IF(LEN(E12)=0,1,MATCH(E12,PlayerDetails!$I:$I,0))</f>
        <v>#N/A</v>
      </c>
    </row>
    <row r="13" spans="1:10" x14ac:dyDescent="0.2">
      <c r="A13" s="32" t="s">
        <v>9</v>
      </c>
      <c r="B13" s="1" t="s">
        <v>24</v>
      </c>
      <c r="C13" s="129"/>
      <c r="D13" s="135">
        <f t="shared" si="0"/>
        <v>0</v>
      </c>
      <c r="E13" s="135">
        <f t="shared" si="0"/>
        <v>0</v>
      </c>
      <c r="F13" s="32" t="s">
        <v>134</v>
      </c>
      <c r="H13" s="128">
        <f>IF(LEN(C13)=0,1,MATCH(C13,PlayerDetails!$I:$I,0))</f>
        <v>1</v>
      </c>
      <c r="I13" s="128" t="e">
        <f>IF(LEN(D13)=0,1,MATCH(D13,PlayerDetails!$I:$I,0))</f>
        <v>#N/A</v>
      </c>
      <c r="J13" s="128" t="e">
        <f>IF(LEN(E13)=0,1,MATCH(E13,PlayerDetails!$I:$I,0))</f>
        <v>#N/A</v>
      </c>
    </row>
    <row r="14" spans="1:10" x14ac:dyDescent="0.2">
      <c r="A14" s="32" t="s">
        <v>9</v>
      </c>
      <c r="B14" s="1" t="s">
        <v>25</v>
      </c>
      <c r="C14" s="129"/>
      <c r="D14" s="135">
        <f t="shared" si="0"/>
        <v>0</v>
      </c>
      <c r="E14" s="135">
        <f t="shared" si="0"/>
        <v>0</v>
      </c>
      <c r="F14" s="32" t="s">
        <v>135</v>
      </c>
      <c r="H14" s="128">
        <f>IF(LEN(C14)=0,1,MATCH(C14,PlayerDetails!$I:$I,0))</f>
        <v>1</v>
      </c>
      <c r="I14" s="128" t="e">
        <f>IF(LEN(D14)=0,1,MATCH(D14,PlayerDetails!$I:$I,0))</f>
        <v>#N/A</v>
      </c>
      <c r="J14" s="128" t="e">
        <f>IF(LEN(E14)=0,1,MATCH(E14,PlayerDetails!$I:$I,0))</f>
        <v>#N/A</v>
      </c>
    </row>
    <row r="15" spans="1:10" x14ac:dyDescent="0.2">
      <c r="A15" s="32" t="s">
        <v>9</v>
      </c>
      <c r="B15" s="1" t="s">
        <v>139</v>
      </c>
      <c r="C15" s="129"/>
      <c r="D15" s="135">
        <f t="shared" si="0"/>
        <v>0</v>
      </c>
      <c r="E15" s="135">
        <f t="shared" si="0"/>
        <v>0</v>
      </c>
      <c r="F15" s="32" t="s">
        <v>497</v>
      </c>
      <c r="H15" s="128">
        <f>IF(LEN(C15)=0,1,MATCH(C15,PlayerDetails!$I:$I,0))</f>
        <v>1</v>
      </c>
      <c r="I15" s="128" t="e">
        <f>IF(LEN(D15)=0,1,MATCH(D15,PlayerDetails!$I:$I,0))</f>
        <v>#N/A</v>
      </c>
      <c r="J15" s="128" t="e">
        <f>IF(LEN(E15)=0,1,MATCH(E15,PlayerDetails!$I:$I,0))</f>
        <v>#N/A</v>
      </c>
    </row>
    <row r="16" spans="1:10" x14ac:dyDescent="0.2">
      <c r="A16" s="32" t="s">
        <v>9</v>
      </c>
      <c r="B16" s="1" t="s">
        <v>147</v>
      </c>
      <c r="C16" s="129"/>
      <c r="D16" s="135">
        <f t="shared" si="0"/>
        <v>0</v>
      </c>
      <c r="E16" s="135">
        <f t="shared" si="0"/>
        <v>0</v>
      </c>
      <c r="F16" s="32" t="s">
        <v>498</v>
      </c>
      <c r="H16" s="128">
        <f>IF(LEN(C16)=0,1,MATCH(C16,PlayerDetails!$I:$I,0))</f>
        <v>1</v>
      </c>
      <c r="I16" s="128" t="e">
        <f>IF(LEN(D16)=0,1,MATCH(D16,PlayerDetails!$I:$I,0))</f>
        <v>#N/A</v>
      </c>
      <c r="J16" s="128" t="e">
        <f>IF(LEN(E16)=0,1,MATCH(E16,PlayerDetails!$I:$I,0))</f>
        <v>#N/A</v>
      </c>
    </row>
    <row r="17" spans="1:10" x14ac:dyDescent="0.2">
      <c r="A17" s="32" t="s">
        <v>9</v>
      </c>
      <c r="B17" s="1" t="s">
        <v>162</v>
      </c>
      <c r="C17" s="129"/>
      <c r="D17" s="135">
        <f t="shared" si="0"/>
        <v>0</v>
      </c>
      <c r="E17" s="135">
        <f t="shared" si="0"/>
        <v>0</v>
      </c>
      <c r="F17" s="32" t="s">
        <v>499</v>
      </c>
      <c r="H17" s="128">
        <f>IF(LEN(C17)=0,1,MATCH(C17,PlayerDetails!$I:$I,0))</f>
        <v>1</v>
      </c>
      <c r="I17" s="128" t="e">
        <f>IF(LEN(D17)=0,1,MATCH(D17,PlayerDetails!$I:$I,0))</f>
        <v>#N/A</v>
      </c>
      <c r="J17" s="128" t="e">
        <f>IF(LEN(E17)=0,1,MATCH(E17,PlayerDetails!$I:$I,0))</f>
        <v>#N/A</v>
      </c>
    </row>
    <row r="18" spans="1:10" x14ac:dyDescent="0.2">
      <c r="A18" s="32" t="s">
        <v>9</v>
      </c>
      <c r="B18" s="1" t="s">
        <v>163</v>
      </c>
      <c r="C18" s="129"/>
      <c r="D18" s="135">
        <f t="shared" si="0"/>
        <v>0</v>
      </c>
      <c r="E18" s="135">
        <f t="shared" si="0"/>
        <v>0</v>
      </c>
      <c r="F18" s="32" t="s">
        <v>500</v>
      </c>
      <c r="H18" s="128">
        <f>IF(LEN(C18)=0,1,MATCH(C18,PlayerDetails!$I:$I,0))</f>
        <v>1</v>
      </c>
      <c r="I18" s="128" t="e">
        <f>IF(LEN(D18)=0,1,MATCH(D18,PlayerDetails!$I:$I,0))</f>
        <v>#N/A</v>
      </c>
      <c r="J18" s="128" t="e">
        <f>IF(LEN(E18)=0,1,MATCH(E18,PlayerDetails!$I:$I,0))</f>
        <v>#N/A</v>
      </c>
    </row>
    <row r="19" spans="1:10" x14ac:dyDescent="0.2">
      <c r="A19" s="32" t="s">
        <v>10</v>
      </c>
      <c r="B19" s="1" t="s">
        <v>31</v>
      </c>
      <c r="C19" s="118"/>
      <c r="D19" s="135">
        <f t="shared" si="0"/>
        <v>0</v>
      </c>
      <c r="E19" s="135">
        <f t="shared" si="0"/>
        <v>0</v>
      </c>
      <c r="F19" s="32" t="s">
        <v>124</v>
      </c>
      <c r="H19" s="128">
        <f>IF(LEN(C19)=0,1,MATCH(C19,PlayerDetails!$I:$I,0))</f>
        <v>1</v>
      </c>
      <c r="I19" s="128" t="e">
        <f>IF(LEN(D19)=0,1,MATCH(D19,PlayerDetails!$I:$I,0))</f>
        <v>#N/A</v>
      </c>
      <c r="J19" s="128" t="e">
        <f>IF(LEN(E19)=0,1,MATCH(E19,PlayerDetails!$I:$I,0))</f>
        <v>#N/A</v>
      </c>
    </row>
    <row r="20" spans="1:10" x14ac:dyDescent="0.2">
      <c r="A20" s="32" t="s">
        <v>10</v>
      </c>
      <c r="B20" s="1" t="s">
        <v>33</v>
      </c>
      <c r="C20" s="118"/>
      <c r="D20" s="135">
        <f t="shared" si="0"/>
        <v>0</v>
      </c>
      <c r="E20" s="135">
        <f t="shared" si="0"/>
        <v>0</v>
      </c>
      <c r="F20" s="32" t="s">
        <v>125</v>
      </c>
      <c r="H20" s="128">
        <f>IF(LEN(C20)=0,1,MATCH(C20,PlayerDetails!$I:$I,0))</f>
        <v>1</v>
      </c>
      <c r="I20" s="128" t="e">
        <f>IF(LEN(D20)=0,1,MATCH(D20,PlayerDetails!$I:$I,0))</f>
        <v>#N/A</v>
      </c>
      <c r="J20" s="128" t="e">
        <f>IF(LEN(E20)=0,1,MATCH(E20,PlayerDetails!$I:$I,0))</f>
        <v>#N/A</v>
      </c>
    </row>
    <row r="21" spans="1:10" x14ac:dyDescent="0.2">
      <c r="A21" s="32" t="s">
        <v>10</v>
      </c>
      <c r="B21" s="1" t="s">
        <v>41</v>
      </c>
      <c r="C21" s="118"/>
      <c r="D21" s="135">
        <f t="shared" si="0"/>
        <v>0</v>
      </c>
      <c r="E21" s="135">
        <f t="shared" si="0"/>
        <v>0</v>
      </c>
      <c r="F21" s="32" t="s">
        <v>126</v>
      </c>
      <c r="H21" s="128">
        <f>IF(LEN(C21)=0,1,MATCH(C21,PlayerDetails!$I:$I,0))</f>
        <v>1</v>
      </c>
      <c r="I21" s="128" t="e">
        <f>IF(LEN(D21)=0,1,MATCH(D21,PlayerDetails!$I:$I,0))</f>
        <v>#N/A</v>
      </c>
      <c r="J21" s="128" t="e">
        <f>IF(LEN(E21)=0,1,MATCH(E21,PlayerDetails!$I:$I,0))</f>
        <v>#N/A</v>
      </c>
    </row>
    <row r="22" spans="1:10" x14ac:dyDescent="0.2">
      <c r="A22" s="32" t="s">
        <v>10</v>
      </c>
      <c r="B22" s="1" t="s">
        <v>50</v>
      </c>
      <c r="C22" s="118"/>
      <c r="D22" s="135">
        <f t="shared" si="0"/>
        <v>0</v>
      </c>
      <c r="E22" s="135">
        <f t="shared" si="0"/>
        <v>0</v>
      </c>
      <c r="F22" s="32" t="s">
        <v>127</v>
      </c>
      <c r="H22" s="128">
        <f>IF(LEN(C22)=0,1,MATCH(C22,PlayerDetails!$I:$I,0))</f>
        <v>1</v>
      </c>
      <c r="I22" s="128" t="e">
        <f>IF(LEN(D22)=0,1,MATCH(D22,PlayerDetails!$I:$I,0))</f>
        <v>#N/A</v>
      </c>
      <c r="J22" s="128" t="e">
        <f>IF(LEN(E22)=0,1,MATCH(E22,PlayerDetails!$I:$I,0))</f>
        <v>#N/A</v>
      </c>
    </row>
    <row r="23" spans="1:10" x14ac:dyDescent="0.2">
      <c r="A23" s="32" t="s">
        <v>10</v>
      </c>
      <c r="B23" s="1" t="s">
        <v>56</v>
      </c>
      <c r="C23" s="118"/>
      <c r="D23" s="135">
        <f t="shared" si="0"/>
        <v>0</v>
      </c>
      <c r="E23" s="135">
        <f t="shared" si="0"/>
        <v>0</v>
      </c>
      <c r="F23" s="32" t="s">
        <v>128</v>
      </c>
      <c r="H23" s="128">
        <f>IF(LEN(C23)=0,1,MATCH(C23,PlayerDetails!$I:$I,0))</f>
        <v>1</v>
      </c>
      <c r="I23" s="128" t="e">
        <f>IF(LEN(D23)=0,1,MATCH(D23,PlayerDetails!$I:$I,0))</f>
        <v>#N/A</v>
      </c>
      <c r="J23" s="128" t="e">
        <f>IF(LEN(E23)=0,1,MATCH(E23,PlayerDetails!$I:$I,0))</f>
        <v>#N/A</v>
      </c>
    </row>
    <row r="24" spans="1:10" x14ac:dyDescent="0.2">
      <c r="A24" s="32" t="s">
        <v>10</v>
      </c>
      <c r="B24" s="1" t="s">
        <v>61</v>
      </c>
      <c r="C24" s="118"/>
      <c r="D24" s="135">
        <f t="shared" si="0"/>
        <v>0</v>
      </c>
      <c r="E24" s="135">
        <f t="shared" si="0"/>
        <v>0</v>
      </c>
      <c r="F24" s="32" t="s">
        <v>129</v>
      </c>
      <c r="H24" s="128">
        <f>IF(LEN(C24)=0,1,MATCH(C24,PlayerDetails!$I:$I,0))</f>
        <v>1</v>
      </c>
      <c r="I24" s="128" t="e">
        <f>IF(LEN(D24)=0,1,MATCH(D24,PlayerDetails!$I:$I,0))</f>
        <v>#N/A</v>
      </c>
      <c r="J24" s="128" t="e">
        <f>IF(LEN(E24)=0,1,MATCH(E24,PlayerDetails!$I:$I,0))</f>
        <v>#N/A</v>
      </c>
    </row>
    <row r="25" spans="1:10" x14ac:dyDescent="0.2">
      <c r="A25" s="32" t="s">
        <v>10</v>
      </c>
      <c r="B25" s="1" t="s">
        <v>68</v>
      </c>
      <c r="C25" s="118"/>
      <c r="D25" s="135">
        <f t="shared" si="0"/>
        <v>0</v>
      </c>
      <c r="E25" s="135">
        <f t="shared" si="0"/>
        <v>0</v>
      </c>
      <c r="F25" s="32" t="s">
        <v>130</v>
      </c>
      <c r="H25" s="128">
        <f>IF(LEN(C25)=0,1,MATCH(C25,PlayerDetails!$I:$I,0))</f>
        <v>1</v>
      </c>
      <c r="I25" s="128" t="e">
        <f>IF(LEN(D25)=0,1,MATCH(D25,PlayerDetails!$I:$I,0))</f>
        <v>#N/A</v>
      </c>
      <c r="J25" s="128" t="e">
        <f>IF(LEN(E25)=0,1,MATCH(E25,PlayerDetails!$I:$I,0))</f>
        <v>#N/A</v>
      </c>
    </row>
    <row r="26" spans="1:10" x14ac:dyDescent="0.2">
      <c r="A26" s="32" t="s">
        <v>10</v>
      </c>
      <c r="B26" s="1" t="s">
        <v>76</v>
      </c>
      <c r="C26" s="118"/>
      <c r="D26" s="135">
        <f t="shared" si="0"/>
        <v>0</v>
      </c>
      <c r="E26" s="135">
        <f t="shared" si="0"/>
        <v>0</v>
      </c>
      <c r="F26" s="32" t="s">
        <v>131</v>
      </c>
      <c r="H26" s="128">
        <f>IF(LEN(C26)=0,1,MATCH(C26,PlayerDetails!$I:$I,0))</f>
        <v>1</v>
      </c>
      <c r="I26" s="128" t="e">
        <f>IF(LEN(D26)=0,1,MATCH(D26,PlayerDetails!$I:$I,0))</f>
        <v>#N/A</v>
      </c>
      <c r="J26" s="128" t="e">
        <f>IF(LEN(E26)=0,1,MATCH(E26,PlayerDetails!$I:$I,0))</f>
        <v>#N/A</v>
      </c>
    </row>
    <row r="27" spans="1:10" x14ac:dyDescent="0.2">
      <c r="A27" s="32" t="s">
        <v>10</v>
      </c>
      <c r="B27" s="1" t="s">
        <v>83</v>
      </c>
      <c r="C27" s="118"/>
      <c r="D27" s="135">
        <f t="shared" si="0"/>
        <v>0</v>
      </c>
      <c r="E27" s="135">
        <f t="shared" si="0"/>
        <v>0</v>
      </c>
      <c r="F27" s="32" t="s">
        <v>132</v>
      </c>
      <c r="H27" s="128">
        <f>IF(LEN(C27)=0,1,MATCH(C27,PlayerDetails!$I:$I,0))</f>
        <v>1</v>
      </c>
      <c r="I27" s="128" t="e">
        <f>IF(LEN(D27)=0,1,MATCH(D27,PlayerDetails!$I:$I,0))</f>
        <v>#N/A</v>
      </c>
      <c r="J27" s="128" t="e">
        <f>IF(LEN(E27)=0,1,MATCH(E27,PlayerDetails!$I:$I,0))</f>
        <v>#N/A</v>
      </c>
    </row>
    <row r="28" spans="1:10" x14ac:dyDescent="0.2">
      <c r="A28" s="32" t="s">
        <v>10</v>
      </c>
      <c r="B28" s="1" t="s">
        <v>92</v>
      </c>
      <c r="C28" s="118"/>
      <c r="D28" s="135">
        <f t="shared" si="0"/>
        <v>0</v>
      </c>
      <c r="E28" s="135">
        <f t="shared" si="0"/>
        <v>0</v>
      </c>
      <c r="F28" s="32" t="s">
        <v>133</v>
      </c>
      <c r="H28" s="128">
        <f>IF(LEN(C28)=0,1,MATCH(C28,PlayerDetails!$I:$I,0))</f>
        <v>1</v>
      </c>
      <c r="I28" s="128" t="e">
        <f>IF(LEN(D28)=0,1,MATCH(D28,PlayerDetails!$I:$I,0))</f>
        <v>#N/A</v>
      </c>
      <c r="J28" s="128" t="e">
        <f>IF(LEN(E28)=0,1,MATCH(E28,PlayerDetails!$I:$I,0))</f>
        <v>#N/A</v>
      </c>
    </row>
    <row r="29" spans="1:10" x14ac:dyDescent="0.2">
      <c r="A29" s="32" t="s">
        <v>10</v>
      </c>
      <c r="B29" s="1" t="s">
        <v>101</v>
      </c>
      <c r="C29" s="118"/>
      <c r="D29" s="135">
        <f t="shared" si="0"/>
        <v>0</v>
      </c>
      <c r="E29" s="135">
        <f t="shared" si="0"/>
        <v>0</v>
      </c>
      <c r="F29" s="32" t="s">
        <v>134</v>
      </c>
      <c r="H29" s="128">
        <f>IF(LEN(C29)=0,1,MATCH(C29,PlayerDetails!$I:$I,0))</f>
        <v>1</v>
      </c>
      <c r="I29" s="128" t="e">
        <f>IF(LEN(D29)=0,1,MATCH(D29,PlayerDetails!$I:$I,0))</f>
        <v>#N/A</v>
      </c>
      <c r="J29" s="128" t="e">
        <f>IF(LEN(E29)=0,1,MATCH(E29,PlayerDetails!$I:$I,0))</f>
        <v>#N/A</v>
      </c>
    </row>
    <row r="30" spans="1:10" x14ac:dyDescent="0.2">
      <c r="A30" s="32" t="s">
        <v>10</v>
      </c>
      <c r="B30" s="1" t="s">
        <v>105</v>
      </c>
      <c r="C30" s="118"/>
      <c r="D30" s="135">
        <f t="shared" si="0"/>
        <v>0</v>
      </c>
      <c r="E30" s="135">
        <f t="shared" si="0"/>
        <v>0</v>
      </c>
      <c r="F30" s="32" t="s">
        <v>135</v>
      </c>
      <c r="H30" s="128">
        <f>IF(LEN(C30)=0,1,MATCH(C30,PlayerDetails!$I:$I,0))</f>
        <v>1</v>
      </c>
      <c r="I30" s="128" t="e">
        <f>IF(LEN(D30)=0,1,MATCH(D30,PlayerDetails!$I:$I,0))</f>
        <v>#N/A</v>
      </c>
      <c r="J30" s="128" t="e">
        <f>IF(LEN(E30)=0,1,MATCH(E30,PlayerDetails!$I:$I,0))</f>
        <v>#N/A</v>
      </c>
    </row>
    <row r="31" spans="1:10" x14ac:dyDescent="0.2">
      <c r="A31" s="32" t="s">
        <v>10</v>
      </c>
      <c r="B31" s="1" t="s">
        <v>140</v>
      </c>
      <c r="C31" s="118"/>
      <c r="D31" s="135">
        <f t="shared" si="0"/>
        <v>0</v>
      </c>
      <c r="E31" s="135">
        <f t="shared" si="0"/>
        <v>0</v>
      </c>
      <c r="F31" s="32" t="s">
        <v>497</v>
      </c>
      <c r="H31" s="128">
        <f>IF(LEN(C31)=0,1,MATCH(C31,PlayerDetails!$I:$I,0))</f>
        <v>1</v>
      </c>
      <c r="I31" s="128" t="e">
        <f>IF(LEN(D31)=0,1,MATCH(D31,PlayerDetails!$I:$I,0))</f>
        <v>#N/A</v>
      </c>
      <c r="J31" s="128" t="e">
        <f>IF(LEN(E31)=0,1,MATCH(E31,PlayerDetails!$I:$I,0))</f>
        <v>#N/A</v>
      </c>
    </row>
    <row r="32" spans="1:10" x14ac:dyDescent="0.2">
      <c r="A32" s="32" t="s">
        <v>10</v>
      </c>
      <c r="B32" s="1" t="s">
        <v>150</v>
      </c>
      <c r="C32" s="118"/>
      <c r="D32" s="135">
        <f t="shared" si="0"/>
        <v>0</v>
      </c>
      <c r="E32" s="135">
        <f t="shared" si="0"/>
        <v>0</v>
      </c>
      <c r="F32" s="32" t="s">
        <v>498</v>
      </c>
      <c r="H32" s="128">
        <f>IF(LEN(C32)=0,1,MATCH(C32,PlayerDetails!$I:$I,0))</f>
        <v>1</v>
      </c>
      <c r="I32" s="128" t="e">
        <f>IF(LEN(D32)=0,1,MATCH(D32,PlayerDetails!$I:$I,0))</f>
        <v>#N/A</v>
      </c>
      <c r="J32" s="128" t="e">
        <f>IF(LEN(E32)=0,1,MATCH(E32,PlayerDetails!$I:$I,0))</f>
        <v>#N/A</v>
      </c>
    </row>
    <row r="33" spans="1:10" x14ac:dyDescent="0.2">
      <c r="A33" s="32" t="s">
        <v>10</v>
      </c>
      <c r="B33" s="1" t="s">
        <v>154</v>
      </c>
      <c r="C33" s="118"/>
      <c r="D33" s="135">
        <f t="shared" si="0"/>
        <v>0</v>
      </c>
      <c r="E33" s="135">
        <f t="shared" si="0"/>
        <v>0</v>
      </c>
      <c r="F33" s="32" t="s">
        <v>499</v>
      </c>
      <c r="H33" s="128">
        <f>IF(LEN(C33)=0,1,MATCH(C33,PlayerDetails!$I:$I,0))</f>
        <v>1</v>
      </c>
      <c r="I33" s="128" t="e">
        <f>IF(LEN(D33)=0,1,MATCH(D33,PlayerDetails!$I:$I,0))</f>
        <v>#N/A</v>
      </c>
      <c r="J33" s="128" t="e">
        <f>IF(LEN(E33)=0,1,MATCH(E33,PlayerDetails!$I:$I,0))</f>
        <v>#N/A</v>
      </c>
    </row>
    <row r="34" spans="1:10" x14ac:dyDescent="0.2">
      <c r="A34" s="32" t="s">
        <v>10</v>
      </c>
      <c r="B34" s="1" t="s">
        <v>166</v>
      </c>
      <c r="C34" s="118"/>
      <c r="D34" s="135">
        <f t="shared" si="0"/>
        <v>0</v>
      </c>
      <c r="E34" s="135">
        <f t="shared" si="0"/>
        <v>0</v>
      </c>
      <c r="F34" s="32" t="s">
        <v>500</v>
      </c>
      <c r="H34" s="128">
        <f>IF(LEN(C34)=0,1,MATCH(C34,PlayerDetails!$I:$I,0))</f>
        <v>1</v>
      </c>
      <c r="I34" s="128" t="e">
        <f>IF(LEN(D34)=0,1,MATCH(D34,PlayerDetails!$I:$I,0))</f>
        <v>#N/A</v>
      </c>
      <c r="J34" s="128" t="e">
        <f>IF(LEN(E34)=0,1,MATCH(E34,PlayerDetails!$I:$I,0))</f>
        <v>#N/A</v>
      </c>
    </row>
    <row r="35" spans="1:10" x14ac:dyDescent="0.2">
      <c r="A35" s="32" t="s">
        <v>6</v>
      </c>
      <c r="B35" s="1" t="s">
        <v>26</v>
      </c>
      <c r="C35" s="118"/>
      <c r="D35" s="135">
        <f t="shared" si="0"/>
        <v>0</v>
      </c>
      <c r="E35" s="135">
        <f t="shared" si="0"/>
        <v>0</v>
      </c>
      <c r="F35" s="32" t="s">
        <v>124</v>
      </c>
      <c r="H35" s="128">
        <f>IF(LEN(C35)=0,1,MATCH(C35,PlayerDetails!$I:$I,0))</f>
        <v>1</v>
      </c>
      <c r="I35" s="128" t="e">
        <f>IF(LEN(D35)=0,1,MATCH(D35,PlayerDetails!$I:$I,0))</f>
        <v>#N/A</v>
      </c>
      <c r="J35" s="128" t="e">
        <f>IF(LEN(E35)=0,1,MATCH(E35,PlayerDetails!$I:$I,0))</f>
        <v>#N/A</v>
      </c>
    </row>
    <row r="36" spans="1:10" x14ac:dyDescent="0.2">
      <c r="A36" s="32" t="s">
        <v>6</v>
      </c>
      <c r="B36" s="1" t="s">
        <v>36</v>
      </c>
      <c r="C36" s="118"/>
      <c r="D36" s="135">
        <f t="shared" si="0"/>
        <v>0</v>
      </c>
      <c r="E36" s="135">
        <f t="shared" si="0"/>
        <v>0</v>
      </c>
      <c r="F36" s="32" t="s">
        <v>125</v>
      </c>
      <c r="H36" s="128">
        <f>IF(LEN(C36)=0,1,MATCH(C36,PlayerDetails!$I:$I,0))</f>
        <v>1</v>
      </c>
      <c r="I36" s="128" t="e">
        <f>IF(LEN(D36)=0,1,MATCH(D36,PlayerDetails!$I:$I,0))</f>
        <v>#N/A</v>
      </c>
      <c r="J36" s="128" t="e">
        <f>IF(LEN(E36)=0,1,MATCH(E36,PlayerDetails!$I:$I,0))</f>
        <v>#N/A</v>
      </c>
    </row>
    <row r="37" spans="1:10" x14ac:dyDescent="0.2">
      <c r="A37" s="32" t="s">
        <v>6</v>
      </c>
      <c r="B37" s="1" t="s">
        <v>43</v>
      </c>
      <c r="C37" s="118"/>
      <c r="D37" s="135">
        <f t="shared" si="0"/>
        <v>0</v>
      </c>
      <c r="E37" s="135">
        <f t="shared" si="0"/>
        <v>0</v>
      </c>
      <c r="F37" s="32" t="s">
        <v>126</v>
      </c>
      <c r="H37" s="128">
        <f>IF(LEN(C37)=0,1,MATCH(C37,PlayerDetails!$I:$I,0))</f>
        <v>1</v>
      </c>
      <c r="I37" s="128" t="e">
        <f>IF(LEN(D37)=0,1,MATCH(D37,PlayerDetails!$I:$I,0))</f>
        <v>#N/A</v>
      </c>
      <c r="J37" s="128" t="e">
        <f>IF(LEN(E37)=0,1,MATCH(E37,PlayerDetails!$I:$I,0))</f>
        <v>#N/A</v>
      </c>
    </row>
    <row r="38" spans="1:10" x14ac:dyDescent="0.2">
      <c r="A38" s="32" t="s">
        <v>6</v>
      </c>
      <c r="B38" s="1" t="s">
        <v>52</v>
      </c>
      <c r="C38" s="118"/>
      <c r="D38" s="135">
        <f t="shared" si="0"/>
        <v>0</v>
      </c>
      <c r="E38" s="135">
        <f t="shared" si="0"/>
        <v>0</v>
      </c>
      <c r="F38" s="32" t="s">
        <v>127</v>
      </c>
      <c r="H38" s="128">
        <f>IF(LEN(C38)=0,1,MATCH(C38,PlayerDetails!$I:$I,0))</f>
        <v>1</v>
      </c>
      <c r="I38" s="128" t="e">
        <f>IF(LEN(D38)=0,1,MATCH(D38,PlayerDetails!$I:$I,0))</f>
        <v>#N/A</v>
      </c>
      <c r="J38" s="128" t="e">
        <f>IF(LEN(E38)=0,1,MATCH(E38,PlayerDetails!$I:$I,0))</f>
        <v>#N/A</v>
      </c>
    </row>
    <row r="39" spans="1:10" x14ac:dyDescent="0.2">
      <c r="A39" s="32" t="s">
        <v>6</v>
      </c>
      <c r="B39" s="1" t="s">
        <v>59</v>
      </c>
      <c r="C39" s="118"/>
      <c r="D39" s="135">
        <f t="shared" si="0"/>
        <v>0</v>
      </c>
      <c r="E39" s="135">
        <f t="shared" si="0"/>
        <v>0</v>
      </c>
      <c r="F39" s="32" t="s">
        <v>128</v>
      </c>
      <c r="H39" s="128">
        <f>IF(LEN(C39)=0,1,MATCH(C39,PlayerDetails!$I:$I,0))</f>
        <v>1</v>
      </c>
      <c r="I39" s="128" t="e">
        <f>IF(LEN(D39)=0,1,MATCH(D39,PlayerDetails!$I:$I,0))</f>
        <v>#N/A</v>
      </c>
      <c r="J39" s="128" t="e">
        <f>IF(LEN(E39)=0,1,MATCH(E39,PlayerDetails!$I:$I,0))</f>
        <v>#N/A</v>
      </c>
    </row>
    <row r="40" spans="1:10" x14ac:dyDescent="0.2">
      <c r="A40" s="32" t="s">
        <v>6</v>
      </c>
      <c r="B40" s="1" t="s">
        <v>62</v>
      </c>
      <c r="C40" s="118"/>
      <c r="D40" s="135">
        <f t="shared" si="0"/>
        <v>0</v>
      </c>
      <c r="E40" s="135">
        <f t="shared" si="0"/>
        <v>0</v>
      </c>
      <c r="F40" s="32" t="s">
        <v>129</v>
      </c>
      <c r="H40" s="128">
        <f>IF(LEN(C40)=0,1,MATCH(C40,PlayerDetails!$I:$I,0))</f>
        <v>1</v>
      </c>
      <c r="I40" s="128" t="e">
        <f>IF(LEN(D40)=0,1,MATCH(D40,PlayerDetails!$I:$I,0))</f>
        <v>#N/A</v>
      </c>
      <c r="J40" s="128" t="e">
        <f>IF(LEN(E40)=0,1,MATCH(E40,PlayerDetails!$I:$I,0))</f>
        <v>#N/A</v>
      </c>
    </row>
    <row r="41" spans="1:10" x14ac:dyDescent="0.2">
      <c r="A41" s="32" t="s">
        <v>6</v>
      </c>
      <c r="B41" s="1" t="s">
        <v>70</v>
      </c>
      <c r="C41" s="118"/>
      <c r="D41" s="135">
        <f t="shared" si="0"/>
        <v>0</v>
      </c>
      <c r="E41" s="135">
        <f t="shared" si="0"/>
        <v>0</v>
      </c>
      <c r="F41" s="32" t="s">
        <v>130</v>
      </c>
      <c r="H41" s="128">
        <f>IF(LEN(C41)=0,1,MATCH(C41,PlayerDetails!$I:$I,0))</f>
        <v>1</v>
      </c>
      <c r="I41" s="128" t="e">
        <f>IF(LEN(D41)=0,1,MATCH(D41,PlayerDetails!$I:$I,0))</f>
        <v>#N/A</v>
      </c>
      <c r="J41" s="128" t="e">
        <f>IF(LEN(E41)=0,1,MATCH(E41,PlayerDetails!$I:$I,0))</f>
        <v>#N/A</v>
      </c>
    </row>
    <row r="42" spans="1:10" x14ac:dyDescent="0.2">
      <c r="A42" s="32" t="s">
        <v>6</v>
      </c>
      <c r="B42" s="1" t="s">
        <v>78</v>
      </c>
      <c r="C42" s="118"/>
      <c r="D42" s="135">
        <f t="shared" si="0"/>
        <v>0</v>
      </c>
      <c r="E42" s="135">
        <f t="shared" si="0"/>
        <v>0</v>
      </c>
      <c r="F42" s="32" t="s">
        <v>131</v>
      </c>
      <c r="H42" s="128">
        <f>IF(LEN(C42)=0,1,MATCH(C42,PlayerDetails!$I:$I,0))</f>
        <v>1</v>
      </c>
      <c r="I42" s="128" t="e">
        <f>IF(LEN(D42)=0,1,MATCH(D42,PlayerDetails!$I:$I,0))</f>
        <v>#N/A</v>
      </c>
      <c r="J42" s="128" t="e">
        <f>IF(LEN(E42)=0,1,MATCH(E42,PlayerDetails!$I:$I,0))</f>
        <v>#N/A</v>
      </c>
    </row>
    <row r="43" spans="1:10" x14ac:dyDescent="0.2">
      <c r="A43" s="32" t="s">
        <v>6</v>
      </c>
      <c r="B43" s="1" t="s">
        <v>86</v>
      </c>
      <c r="C43" s="118"/>
      <c r="D43" s="135">
        <f t="shared" ref="D43:E54" si="1">C43</f>
        <v>0</v>
      </c>
      <c r="E43" s="135">
        <f t="shared" si="1"/>
        <v>0</v>
      </c>
      <c r="F43" s="32" t="s">
        <v>132</v>
      </c>
      <c r="H43" s="128">
        <f>IF(LEN(C43)=0,1,MATCH(C43,PlayerDetails!$I:$I,0))</f>
        <v>1</v>
      </c>
      <c r="I43" s="128" t="e">
        <f>IF(LEN(D43)=0,1,MATCH(D43,PlayerDetails!$I:$I,0))</f>
        <v>#N/A</v>
      </c>
      <c r="J43" s="128" t="e">
        <f>IF(LEN(E43)=0,1,MATCH(E43,PlayerDetails!$I:$I,0))</f>
        <v>#N/A</v>
      </c>
    </row>
    <row r="44" spans="1:10" x14ac:dyDescent="0.2">
      <c r="A44" s="32" t="s">
        <v>6</v>
      </c>
      <c r="B44" s="1" t="s">
        <v>89</v>
      </c>
      <c r="C44" s="118"/>
      <c r="D44" s="135">
        <f t="shared" si="1"/>
        <v>0</v>
      </c>
      <c r="E44" s="135">
        <f t="shared" si="1"/>
        <v>0</v>
      </c>
      <c r="F44" s="32" t="s">
        <v>133</v>
      </c>
      <c r="H44" s="128">
        <f>IF(LEN(C44)=0,1,MATCH(C44,PlayerDetails!$I:$I,0))</f>
        <v>1</v>
      </c>
      <c r="I44" s="128" t="e">
        <f>IF(LEN(D44)=0,1,MATCH(D44,PlayerDetails!$I:$I,0))</f>
        <v>#N/A</v>
      </c>
      <c r="J44" s="128" t="e">
        <f>IF(LEN(E44)=0,1,MATCH(E44,PlayerDetails!$I:$I,0))</f>
        <v>#N/A</v>
      </c>
    </row>
    <row r="45" spans="1:10" x14ac:dyDescent="0.2">
      <c r="A45" s="32" t="s">
        <v>6</v>
      </c>
      <c r="B45" s="1" t="s">
        <v>96</v>
      </c>
      <c r="C45" s="118"/>
      <c r="D45" s="135">
        <f t="shared" si="1"/>
        <v>0</v>
      </c>
      <c r="E45" s="135">
        <f t="shared" si="1"/>
        <v>0</v>
      </c>
      <c r="F45" s="32" t="s">
        <v>134</v>
      </c>
      <c r="H45" s="128">
        <f>IF(LEN(C45)=0,1,MATCH(C45,PlayerDetails!$I:$I,0))</f>
        <v>1</v>
      </c>
      <c r="I45" s="128" t="e">
        <f>IF(LEN(D45)=0,1,MATCH(D45,PlayerDetails!$I:$I,0))</f>
        <v>#N/A</v>
      </c>
      <c r="J45" s="128" t="e">
        <f>IF(LEN(E45)=0,1,MATCH(E45,PlayerDetails!$I:$I,0))</f>
        <v>#N/A</v>
      </c>
    </row>
    <row r="46" spans="1:10" x14ac:dyDescent="0.2">
      <c r="A46" s="32" t="s">
        <v>6</v>
      </c>
      <c r="B46" s="1" t="s">
        <v>106</v>
      </c>
      <c r="C46" s="118"/>
      <c r="D46" s="135">
        <f t="shared" si="1"/>
        <v>0</v>
      </c>
      <c r="E46" s="135">
        <f t="shared" si="1"/>
        <v>0</v>
      </c>
      <c r="F46" s="32" t="s">
        <v>135</v>
      </c>
      <c r="H46" s="128">
        <f>IF(LEN(C46)=0,1,MATCH(C46,PlayerDetails!$I:$I,0))</f>
        <v>1</v>
      </c>
      <c r="I46" s="128" t="e">
        <f>IF(LEN(D46)=0,1,MATCH(D46,PlayerDetails!$I:$I,0))</f>
        <v>#N/A</v>
      </c>
      <c r="J46" s="128" t="e">
        <f>IF(LEN(E46)=0,1,MATCH(E46,PlayerDetails!$I:$I,0))</f>
        <v>#N/A</v>
      </c>
    </row>
    <row r="47" spans="1:10" x14ac:dyDescent="0.2">
      <c r="A47" s="32" t="s">
        <v>6</v>
      </c>
      <c r="B47" s="1" t="s">
        <v>143</v>
      </c>
      <c r="C47" s="118"/>
      <c r="D47" s="135">
        <f t="shared" si="1"/>
        <v>0</v>
      </c>
      <c r="E47" s="135">
        <f t="shared" si="1"/>
        <v>0</v>
      </c>
      <c r="F47" s="32" t="s">
        <v>497</v>
      </c>
      <c r="H47" s="128">
        <f>IF(LEN(C47)=0,1,MATCH(C47,PlayerDetails!$I:$I,0))</f>
        <v>1</v>
      </c>
      <c r="I47" s="128" t="e">
        <f>IF(LEN(D47)=0,1,MATCH(D47,PlayerDetails!$I:$I,0))</f>
        <v>#N/A</v>
      </c>
      <c r="J47" s="128" t="e">
        <f>IF(LEN(E47)=0,1,MATCH(E47,PlayerDetails!$I:$I,0))</f>
        <v>#N/A</v>
      </c>
    </row>
    <row r="48" spans="1:10" x14ac:dyDescent="0.2">
      <c r="A48" s="32" t="s">
        <v>6</v>
      </c>
      <c r="B48" s="1" t="s">
        <v>145</v>
      </c>
      <c r="C48" s="118"/>
      <c r="D48" s="135">
        <f t="shared" si="1"/>
        <v>0</v>
      </c>
      <c r="E48" s="135">
        <f t="shared" si="1"/>
        <v>0</v>
      </c>
      <c r="F48" s="32" t="s">
        <v>498</v>
      </c>
      <c r="H48" s="128">
        <f>IF(LEN(C48)=0,1,MATCH(C48,PlayerDetails!$I:$I,0))</f>
        <v>1</v>
      </c>
      <c r="I48" s="128" t="e">
        <f>IF(LEN(D48)=0,1,MATCH(D48,PlayerDetails!$I:$I,0))</f>
        <v>#N/A</v>
      </c>
      <c r="J48" s="128" t="e">
        <f>IF(LEN(E48)=0,1,MATCH(E48,PlayerDetails!$I:$I,0))</f>
        <v>#N/A</v>
      </c>
    </row>
    <row r="49" spans="1:10" x14ac:dyDescent="0.2">
      <c r="A49" s="32" t="s">
        <v>6</v>
      </c>
      <c r="B49" s="1" t="s">
        <v>156</v>
      </c>
      <c r="C49" s="118"/>
      <c r="D49" s="135">
        <f t="shared" si="1"/>
        <v>0</v>
      </c>
      <c r="E49" s="135">
        <f t="shared" si="1"/>
        <v>0</v>
      </c>
      <c r="F49" s="32" t="s">
        <v>499</v>
      </c>
      <c r="H49" s="128">
        <f>IF(LEN(C49)=0,1,MATCH(C49,PlayerDetails!$I:$I,0))</f>
        <v>1</v>
      </c>
      <c r="I49" s="128" t="e">
        <f>IF(LEN(D49)=0,1,MATCH(D49,PlayerDetails!$I:$I,0))</f>
        <v>#N/A</v>
      </c>
      <c r="J49" s="128" t="e">
        <f>IF(LEN(E49)=0,1,MATCH(E49,PlayerDetails!$I:$I,0))</f>
        <v>#N/A</v>
      </c>
    </row>
    <row r="50" spans="1:10" x14ac:dyDescent="0.2">
      <c r="A50" s="32" t="s">
        <v>6</v>
      </c>
      <c r="B50" s="1" t="s">
        <v>165</v>
      </c>
      <c r="C50" s="118"/>
      <c r="D50" s="135">
        <f t="shared" si="1"/>
        <v>0</v>
      </c>
      <c r="E50" s="135">
        <f t="shared" si="1"/>
        <v>0</v>
      </c>
      <c r="F50" s="32" t="s">
        <v>500</v>
      </c>
      <c r="H50" s="128">
        <f>IF(LEN(C50)=0,1,MATCH(C50,PlayerDetails!$I:$I,0))</f>
        <v>1</v>
      </c>
      <c r="I50" s="128" t="e">
        <f>IF(LEN(D50)=0,1,MATCH(D50,PlayerDetails!$I:$I,0))</f>
        <v>#N/A</v>
      </c>
      <c r="J50" s="128" t="e">
        <f>IF(LEN(E50)=0,1,MATCH(E50,PlayerDetails!$I:$I,0))</f>
        <v>#N/A</v>
      </c>
    </row>
    <row r="51" spans="1:10" x14ac:dyDescent="0.2">
      <c r="A51" s="32" t="s">
        <v>8</v>
      </c>
      <c r="B51" s="1" t="s">
        <v>28</v>
      </c>
      <c r="C51" s="118"/>
      <c r="D51" s="135">
        <f t="shared" si="1"/>
        <v>0</v>
      </c>
      <c r="E51" s="135">
        <f t="shared" si="1"/>
        <v>0</v>
      </c>
      <c r="F51" s="32" t="s">
        <v>124</v>
      </c>
      <c r="H51" s="128">
        <f>IF(LEN(C51)=0,1,MATCH(C51,PlayerDetails!$I:$I,0))</f>
        <v>1</v>
      </c>
      <c r="I51" s="128" t="e">
        <f>IF(LEN(D51)=0,1,MATCH(D51,PlayerDetails!$I:$I,0))</f>
        <v>#N/A</v>
      </c>
      <c r="J51" s="128" t="e">
        <f>IF(LEN(E51)=0,1,MATCH(E51,PlayerDetails!$I:$I,0))</f>
        <v>#N/A</v>
      </c>
    </row>
    <row r="52" spans="1:10" x14ac:dyDescent="0.2">
      <c r="A52" s="32" t="s">
        <v>8</v>
      </c>
      <c r="B52" s="1" t="s">
        <v>37</v>
      </c>
      <c r="C52" s="118"/>
      <c r="D52" s="135">
        <f t="shared" si="1"/>
        <v>0</v>
      </c>
      <c r="E52" s="135">
        <f t="shared" si="1"/>
        <v>0</v>
      </c>
      <c r="F52" s="32" t="s">
        <v>125</v>
      </c>
      <c r="H52" s="128">
        <f>IF(LEN(C52)=0,1,MATCH(C52,PlayerDetails!$I:$I,0))</f>
        <v>1</v>
      </c>
      <c r="I52" s="128" t="e">
        <f>IF(LEN(D52)=0,1,MATCH(D52,PlayerDetails!$I:$I,0))</f>
        <v>#N/A</v>
      </c>
      <c r="J52" s="128" t="e">
        <f>IF(LEN(E52)=0,1,MATCH(E52,PlayerDetails!$I:$I,0))</f>
        <v>#N/A</v>
      </c>
    </row>
    <row r="53" spans="1:10" x14ac:dyDescent="0.2">
      <c r="A53" s="32" t="s">
        <v>8</v>
      </c>
      <c r="B53" s="1" t="s">
        <v>44</v>
      </c>
      <c r="C53" s="118"/>
      <c r="D53" s="135">
        <f t="shared" si="1"/>
        <v>0</v>
      </c>
      <c r="E53" s="135">
        <f t="shared" si="1"/>
        <v>0</v>
      </c>
      <c r="F53" s="32" t="s">
        <v>126</v>
      </c>
      <c r="H53" s="128">
        <f>IF(LEN(C53)=0,1,MATCH(C53,PlayerDetails!$I:$I,0))</f>
        <v>1</v>
      </c>
      <c r="I53" s="128" t="e">
        <f>IF(LEN(D53)=0,1,MATCH(D53,PlayerDetails!$I:$I,0))</f>
        <v>#N/A</v>
      </c>
      <c r="J53" s="128" t="e">
        <f>IF(LEN(E53)=0,1,MATCH(E53,PlayerDetails!$I:$I,0))</f>
        <v>#N/A</v>
      </c>
    </row>
    <row r="54" spans="1:10" x14ac:dyDescent="0.2">
      <c r="A54" s="32" t="s">
        <v>8</v>
      </c>
      <c r="B54" s="1" t="s">
        <v>47</v>
      </c>
      <c r="C54" s="118"/>
      <c r="D54" s="135">
        <f t="shared" si="1"/>
        <v>0</v>
      </c>
      <c r="E54" s="135">
        <f t="shared" si="1"/>
        <v>0</v>
      </c>
      <c r="F54" s="32" t="s">
        <v>127</v>
      </c>
      <c r="H54" s="128">
        <f>IF(LEN(C54)=0,1,MATCH(C54,PlayerDetails!$I:$I,0))</f>
        <v>1</v>
      </c>
      <c r="I54" s="128" t="e">
        <f>IF(LEN(D54)=0,1,MATCH(D54,PlayerDetails!$I:$I,0))</f>
        <v>#N/A</v>
      </c>
      <c r="J54" s="128" t="e">
        <f>IF(LEN(E54)=0,1,MATCH(E54,PlayerDetails!$I:$I,0))</f>
        <v>#N/A</v>
      </c>
    </row>
    <row r="55" spans="1:10" x14ac:dyDescent="0.2">
      <c r="A55" s="32" t="s">
        <v>8</v>
      </c>
      <c r="B55" s="1" t="s">
        <v>55</v>
      </c>
      <c r="C55" s="118"/>
      <c r="D55" s="135">
        <f t="shared" ref="D55:E93" si="2">C55</f>
        <v>0</v>
      </c>
      <c r="E55" s="135">
        <f t="shared" si="2"/>
        <v>0</v>
      </c>
      <c r="F55" s="32" t="s">
        <v>128</v>
      </c>
      <c r="H55" s="128">
        <f>IF(LEN(C55)=0,1,MATCH(C55,PlayerDetails!$I:$I,0))</f>
        <v>1</v>
      </c>
      <c r="I55" s="128" t="e">
        <f>IF(LEN(D55)=0,1,MATCH(D55,PlayerDetails!$I:$I,0))</f>
        <v>#N/A</v>
      </c>
      <c r="J55" s="128" t="e">
        <f>IF(LEN(E55)=0,1,MATCH(E55,PlayerDetails!$I:$I,0))</f>
        <v>#N/A</v>
      </c>
    </row>
    <row r="56" spans="1:10" x14ac:dyDescent="0.2">
      <c r="A56" s="32" t="s">
        <v>8</v>
      </c>
      <c r="B56" s="1" t="s">
        <v>64</v>
      </c>
      <c r="C56" s="118"/>
      <c r="D56" s="135">
        <f t="shared" si="2"/>
        <v>0</v>
      </c>
      <c r="E56" s="135">
        <f t="shared" si="2"/>
        <v>0</v>
      </c>
      <c r="F56" s="32" t="s">
        <v>129</v>
      </c>
      <c r="H56" s="128">
        <f>IF(LEN(C56)=0,1,MATCH(C56,PlayerDetails!$I:$I,0))</f>
        <v>1</v>
      </c>
      <c r="I56" s="128" t="e">
        <f>IF(LEN(D56)=0,1,MATCH(D56,PlayerDetails!$I:$I,0))</f>
        <v>#N/A</v>
      </c>
      <c r="J56" s="128" t="e">
        <f>IF(LEN(E56)=0,1,MATCH(E56,PlayerDetails!$I:$I,0))</f>
        <v>#N/A</v>
      </c>
    </row>
    <row r="57" spans="1:10" x14ac:dyDescent="0.2">
      <c r="A57" s="32" t="s">
        <v>8</v>
      </c>
      <c r="B57" s="1" t="s">
        <v>72</v>
      </c>
      <c r="C57" s="118"/>
      <c r="D57" s="135">
        <f t="shared" si="2"/>
        <v>0</v>
      </c>
      <c r="E57" s="135">
        <f t="shared" si="2"/>
        <v>0</v>
      </c>
      <c r="F57" s="32" t="s">
        <v>130</v>
      </c>
      <c r="H57" s="128">
        <f>IF(LEN(C57)=0,1,MATCH(C57,PlayerDetails!$I:$I,0))</f>
        <v>1</v>
      </c>
      <c r="I57" s="128" t="e">
        <f>IF(LEN(D57)=0,1,MATCH(D57,PlayerDetails!$I:$I,0))</f>
        <v>#N/A</v>
      </c>
      <c r="J57" s="128" t="e">
        <f>IF(LEN(E57)=0,1,MATCH(E57,PlayerDetails!$I:$I,0))</f>
        <v>#N/A</v>
      </c>
    </row>
    <row r="58" spans="1:10" x14ac:dyDescent="0.2">
      <c r="A58" s="32" t="s">
        <v>8</v>
      </c>
      <c r="B58" s="1" t="s">
        <v>80</v>
      </c>
      <c r="C58" s="118"/>
      <c r="D58" s="135">
        <f t="shared" si="2"/>
        <v>0</v>
      </c>
      <c r="E58" s="135">
        <f t="shared" si="2"/>
        <v>0</v>
      </c>
      <c r="F58" s="32" t="s">
        <v>131</v>
      </c>
      <c r="H58" s="128">
        <f>IF(LEN(C58)=0,1,MATCH(C58,PlayerDetails!$I:$I,0))</f>
        <v>1</v>
      </c>
      <c r="I58" s="128" t="e">
        <f>IF(LEN(D58)=0,1,MATCH(D58,PlayerDetails!$I:$I,0))</f>
        <v>#N/A</v>
      </c>
      <c r="J58" s="128" t="e">
        <f>IF(LEN(E58)=0,1,MATCH(E58,PlayerDetails!$I:$I,0))</f>
        <v>#N/A</v>
      </c>
    </row>
    <row r="59" spans="1:10" x14ac:dyDescent="0.2">
      <c r="A59" s="32" t="s">
        <v>8</v>
      </c>
      <c r="B59" s="1" t="s">
        <v>87</v>
      </c>
      <c r="C59" s="118"/>
      <c r="D59" s="135">
        <f t="shared" si="2"/>
        <v>0</v>
      </c>
      <c r="E59" s="135">
        <f t="shared" si="2"/>
        <v>0</v>
      </c>
      <c r="F59" s="32" t="s">
        <v>132</v>
      </c>
      <c r="H59" s="128">
        <f>IF(LEN(C59)=0,1,MATCH(C59,PlayerDetails!$I:$I,0))</f>
        <v>1</v>
      </c>
      <c r="I59" s="128" t="e">
        <f>IF(LEN(D59)=0,1,MATCH(D59,PlayerDetails!$I:$I,0))</f>
        <v>#N/A</v>
      </c>
      <c r="J59" s="128" t="e">
        <f>IF(LEN(E59)=0,1,MATCH(E59,PlayerDetails!$I:$I,0))</f>
        <v>#N/A</v>
      </c>
    </row>
    <row r="60" spans="1:10" x14ac:dyDescent="0.2">
      <c r="A60" s="32" t="s">
        <v>8</v>
      </c>
      <c r="B60" s="1" t="s">
        <v>91</v>
      </c>
      <c r="C60" s="118"/>
      <c r="D60" s="135">
        <f t="shared" si="2"/>
        <v>0</v>
      </c>
      <c r="E60" s="135">
        <f t="shared" si="2"/>
        <v>0</v>
      </c>
      <c r="F60" s="32" t="s">
        <v>133</v>
      </c>
      <c r="H60" s="128">
        <f>IF(LEN(C60)=0,1,MATCH(C60,PlayerDetails!$I:$I,0))</f>
        <v>1</v>
      </c>
      <c r="I60" s="128" t="e">
        <f>IF(LEN(D60)=0,1,MATCH(D60,PlayerDetails!$I:$I,0))</f>
        <v>#N/A</v>
      </c>
      <c r="J60" s="128" t="e">
        <f>IF(LEN(E60)=0,1,MATCH(E60,PlayerDetails!$I:$I,0))</f>
        <v>#N/A</v>
      </c>
    </row>
    <row r="61" spans="1:10" x14ac:dyDescent="0.2">
      <c r="A61" s="32" t="s">
        <v>8</v>
      </c>
      <c r="B61" s="1" t="s">
        <v>97</v>
      </c>
      <c r="C61" s="118"/>
      <c r="D61" s="135">
        <f t="shared" si="2"/>
        <v>0</v>
      </c>
      <c r="E61" s="135">
        <f t="shared" si="2"/>
        <v>0</v>
      </c>
      <c r="F61" s="32" t="s">
        <v>134</v>
      </c>
      <c r="H61" s="128">
        <f>IF(LEN(C61)=0,1,MATCH(C61,PlayerDetails!$I:$I,0))</f>
        <v>1</v>
      </c>
      <c r="I61" s="128" t="e">
        <f>IF(LEN(D61)=0,1,MATCH(D61,PlayerDetails!$I:$I,0))</f>
        <v>#N/A</v>
      </c>
      <c r="J61" s="128" t="e">
        <f>IF(LEN(E61)=0,1,MATCH(E61,PlayerDetails!$I:$I,0))</f>
        <v>#N/A</v>
      </c>
    </row>
    <row r="62" spans="1:10" x14ac:dyDescent="0.2">
      <c r="A62" s="32" t="s">
        <v>8</v>
      </c>
      <c r="B62" s="1" t="s">
        <v>104</v>
      </c>
      <c r="C62" s="118"/>
      <c r="D62" s="135">
        <f t="shared" si="2"/>
        <v>0</v>
      </c>
      <c r="E62" s="135">
        <f t="shared" si="2"/>
        <v>0</v>
      </c>
      <c r="F62" s="32" t="s">
        <v>135</v>
      </c>
      <c r="H62" s="128">
        <f>IF(LEN(C62)=0,1,MATCH(C62,PlayerDetails!$I:$I,0))</f>
        <v>1</v>
      </c>
      <c r="I62" s="128" t="e">
        <f>IF(LEN(D62)=0,1,MATCH(D62,PlayerDetails!$I:$I,0))</f>
        <v>#N/A</v>
      </c>
      <c r="J62" s="128" t="e">
        <f>IF(LEN(E62)=0,1,MATCH(E62,PlayerDetails!$I:$I,0))</f>
        <v>#N/A</v>
      </c>
    </row>
    <row r="63" spans="1:10" x14ac:dyDescent="0.2">
      <c r="A63" s="32" t="s">
        <v>8</v>
      </c>
      <c r="B63" s="1" t="s">
        <v>146</v>
      </c>
      <c r="C63" s="118"/>
      <c r="D63" s="135">
        <f t="shared" si="2"/>
        <v>0</v>
      </c>
      <c r="E63" s="135">
        <f t="shared" si="2"/>
        <v>0</v>
      </c>
      <c r="F63" s="32" t="s">
        <v>497</v>
      </c>
      <c r="H63" s="128">
        <f>IF(LEN(C63)=0,1,MATCH(C63,PlayerDetails!$I:$I,0))</f>
        <v>1</v>
      </c>
      <c r="I63" s="128" t="e">
        <f>IF(LEN(D63)=0,1,MATCH(D63,PlayerDetails!$I:$I,0))</f>
        <v>#N/A</v>
      </c>
      <c r="J63" s="128" t="e">
        <f>IF(LEN(E63)=0,1,MATCH(E63,PlayerDetails!$I:$I,0))</f>
        <v>#N/A</v>
      </c>
    </row>
    <row r="64" spans="1:10" x14ac:dyDescent="0.2">
      <c r="A64" s="32" t="s">
        <v>8</v>
      </c>
      <c r="B64" s="1" t="s">
        <v>149</v>
      </c>
      <c r="C64" s="118"/>
      <c r="D64" s="135">
        <f t="shared" si="2"/>
        <v>0</v>
      </c>
      <c r="E64" s="135">
        <f t="shared" si="2"/>
        <v>0</v>
      </c>
      <c r="F64" s="32" t="s">
        <v>498</v>
      </c>
      <c r="H64" s="128">
        <f>IF(LEN(C64)=0,1,MATCH(C64,PlayerDetails!$I:$I,0))</f>
        <v>1</v>
      </c>
      <c r="I64" s="128" t="e">
        <f>IF(LEN(D64)=0,1,MATCH(D64,PlayerDetails!$I:$I,0))</f>
        <v>#N/A</v>
      </c>
      <c r="J64" s="128" t="e">
        <f>IF(LEN(E64)=0,1,MATCH(E64,PlayerDetails!$I:$I,0))</f>
        <v>#N/A</v>
      </c>
    </row>
    <row r="65" spans="1:10" x14ac:dyDescent="0.2">
      <c r="A65" s="32" t="s">
        <v>8</v>
      </c>
      <c r="B65" s="1" t="s">
        <v>157</v>
      </c>
      <c r="C65" s="118"/>
      <c r="D65" s="135">
        <f t="shared" si="2"/>
        <v>0</v>
      </c>
      <c r="E65" s="135">
        <f t="shared" si="2"/>
        <v>0</v>
      </c>
      <c r="F65" s="32" t="s">
        <v>499</v>
      </c>
      <c r="H65" s="128">
        <f>IF(LEN(C65)=0,1,MATCH(C65,PlayerDetails!$I:$I,0))</f>
        <v>1</v>
      </c>
      <c r="I65" s="128" t="e">
        <f>IF(LEN(D65)=0,1,MATCH(D65,PlayerDetails!$I:$I,0))</f>
        <v>#N/A</v>
      </c>
      <c r="J65" s="128" t="e">
        <f>IF(LEN(E65)=0,1,MATCH(E65,PlayerDetails!$I:$I,0))</f>
        <v>#N/A</v>
      </c>
    </row>
    <row r="66" spans="1:10" x14ac:dyDescent="0.2">
      <c r="A66" s="32" t="s">
        <v>8</v>
      </c>
      <c r="B66" s="1" t="s">
        <v>164</v>
      </c>
      <c r="C66" s="118"/>
      <c r="D66" s="135">
        <f t="shared" si="2"/>
        <v>0</v>
      </c>
      <c r="E66" s="135">
        <f t="shared" si="2"/>
        <v>0</v>
      </c>
      <c r="F66" s="32" t="s">
        <v>500</v>
      </c>
      <c r="H66" s="128">
        <f>IF(LEN(C66)=0,1,MATCH(C66,PlayerDetails!$I:$I,0))</f>
        <v>1</v>
      </c>
      <c r="I66" s="128" t="e">
        <f>IF(LEN(D66)=0,1,MATCH(D66,PlayerDetails!$I:$I,0))</f>
        <v>#N/A</v>
      </c>
      <c r="J66" s="128" t="e">
        <f>IF(LEN(E66)=0,1,MATCH(E66,PlayerDetails!$I:$I,0))</f>
        <v>#N/A</v>
      </c>
    </row>
    <row r="67" spans="1:10" x14ac:dyDescent="0.2">
      <c r="A67" s="32" t="s">
        <v>7</v>
      </c>
      <c r="B67" s="1" t="s">
        <v>29</v>
      </c>
      <c r="C67" s="118"/>
      <c r="D67" s="135">
        <f t="shared" si="2"/>
        <v>0</v>
      </c>
      <c r="E67" s="135">
        <f t="shared" si="2"/>
        <v>0</v>
      </c>
      <c r="F67" s="32" t="s">
        <v>124</v>
      </c>
      <c r="H67" s="128">
        <f>IF(LEN(C67)=0,1,MATCH(C67,PlayerDetails!$I:$I,0))</f>
        <v>1</v>
      </c>
      <c r="I67" s="128" t="e">
        <f>IF(LEN(D67)=0,1,MATCH(D67,PlayerDetails!$I:$I,0))</f>
        <v>#N/A</v>
      </c>
      <c r="J67" s="128" t="e">
        <f>IF(LEN(E67)=0,1,MATCH(E67,PlayerDetails!$I:$I,0))</f>
        <v>#N/A</v>
      </c>
    </row>
    <row r="68" spans="1:10" x14ac:dyDescent="0.2">
      <c r="A68" s="32" t="s">
        <v>7</v>
      </c>
      <c r="B68" s="1" t="s">
        <v>38</v>
      </c>
      <c r="C68" s="118"/>
      <c r="D68" s="135">
        <f t="shared" si="2"/>
        <v>0</v>
      </c>
      <c r="E68" s="135">
        <f t="shared" si="2"/>
        <v>0</v>
      </c>
      <c r="F68" s="32" t="s">
        <v>125</v>
      </c>
      <c r="H68" s="128">
        <f>IF(LEN(C68)=0,1,MATCH(C68,PlayerDetails!$I:$I,0))</f>
        <v>1</v>
      </c>
      <c r="I68" s="128" t="e">
        <f>IF(LEN(D68)=0,1,MATCH(D68,PlayerDetails!$I:$I,0))</f>
        <v>#N/A</v>
      </c>
      <c r="J68" s="128" t="e">
        <f>IF(LEN(E68)=0,1,MATCH(E68,PlayerDetails!$I:$I,0))</f>
        <v>#N/A</v>
      </c>
    </row>
    <row r="69" spans="1:10" x14ac:dyDescent="0.2">
      <c r="A69" s="32" t="s">
        <v>7</v>
      </c>
      <c r="B69" s="1" t="s">
        <v>42</v>
      </c>
      <c r="C69" s="118"/>
      <c r="D69" s="135">
        <f t="shared" si="2"/>
        <v>0</v>
      </c>
      <c r="E69" s="135">
        <f t="shared" si="2"/>
        <v>0</v>
      </c>
      <c r="F69" s="32" t="s">
        <v>126</v>
      </c>
      <c r="H69" s="128">
        <f>IF(LEN(C69)=0,1,MATCH(C69,PlayerDetails!$I:$I,0))</f>
        <v>1</v>
      </c>
      <c r="I69" s="128" t="e">
        <f>IF(LEN(D69)=0,1,MATCH(D69,PlayerDetails!$I:$I,0))</f>
        <v>#N/A</v>
      </c>
      <c r="J69" s="128" t="e">
        <f>IF(LEN(E69)=0,1,MATCH(E69,PlayerDetails!$I:$I,0))</f>
        <v>#N/A</v>
      </c>
    </row>
    <row r="70" spans="1:10" x14ac:dyDescent="0.2">
      <c r="A70" s="32" t="s">
        <v>7</v>
      </c>
      <c r="B70" s="1" t="s">
        <v>51</v>
      </c>
      <c r="C70" s="118"/>
      <c r="D70" s="135">
        <f t="shared" si="2"/>
        <v>0</v>
      </c>
      <c r="E70" s="135">
        <f t="shared" si="2"/>
        <v>0</v>
      </c>
      <c r="F70" s="32" t="s">
        <v>127</v>
      </c>
      <c r="H70" s="128">
        <f>IF(LEN(C70)=0,1,MATCH(C70,PlayerDetails!$I:$I,0))</f>
        <v>1</v>
      </c>
      <c r="I70" s="128" t="e">
        <f>IF(LEN(D70)=0,1,MATCH(D70,PlayerDetails!$I:$I,0))</f>
        <v>#N/A</v>
      </c>
      <c r="J70" s="128" t="e">
        <f>IF(LEN(E70)=0,1,MATCH(E70,PlayerDetails!$I:$I,0))</f>
        <v>#N/A</v>
      </c>
    </row>
    <row r="71" spans="1:10" x14ac:dyDescent="0.2">
      <c r="A71" s="32" t="s">
        <v>7</v>
      </c>
      <c r="B71" s="1" t="s">
        <v>54</v>
      </c>
      <c r="C71" s="118"/>
      <c r="D71" s="135">
        <f t="shared" si="2"/>
        <v>0</v>
      </c>
      <c r="E71" s="135">
        <f t="shared" si="2"/>
        <v>0</v>
      </c>
      <c r="F71" s="32" t="s">
        <v>128</v>
      </c>
      <c r="H71" s="128">
        <f>IF(LEN(C71)=0,1,MATCH(C71,PlayerDetails!$I:$I,0))</f>
        <v>1</v>
      </c>
      <c r="I71" s="128" t="e">
        <f>IF(LEN(D71)=0,1,MATCH(D71,PlayerDetails!$I:$I,0))</f>
        <v>#N/A</v>
      </c>
      <c r="J71" s="128" t="e">
        <f>IF(LEN(E71)=0,1,MATCH(E71,PlayerDetails!$I:$I,0))</f>
        <v>#N/A</v>
      </c>
    </row>
    <row r="72" spans="1:10" x14ac:dyDescent="0.2">
      <c r="A72" s="32" t="s">
        <v>7</v>
      </c>
      <c r="B72" s="1" t="s">
        <v>65</v>
      </c>
      <c r="C72" s="118"/>
      <c r="D72" s="135">
        <f t="shared" si="2"/>
        <v>0</v>
      </c>
      <c r="E72" s="135">
        <f t="shared" si="2"/>
        <v>0</v>
      </c>
      <c r="F72" s="32" t="s">
        <v>129</v>
      </c>
      <c r="H72" s="128">
        <f>IF(LEN(C72)=0,1,MATCH(C72,PlayerDetails!$I:$I,0))</f>
        <v>1</v>
      </c>
      <c r="I72" s="128" t="e">
        <f>IF(LEN(D72)=0,1,MATCH(D72,PlayerDetails!$I:$I,0))</f>
        <v>#N/A</v>
      </c>
      <c r="J72" s="128" t="e">
        <f>IF(LEN(E72)=0,1,MATCH(E72,PlayerDetails!$I:$I,0))</f>
        <v>#N/A</v>
      </c>
    </row>
    <row r="73" spans="1:10" x14ac:dyDescent="0.2">
      <c r="A73" s="32" t="s">
        <v>7</v>
      </c>
      <c r="B73" s="1" t="s">
        <v>73</v>
      </c>
      <c r="C73" s="118"/>
      <c r="D73" s="135">
        <f t="shared" si="2"/>
        <v>0</v>
      </c>
      <c r="E73" s="135">
        <f t="shared" si="2"/>
        <v>0</v>
      </c>
      <c r="F73" s="32" t="s">
        <v>130</v>
      </c>
      <c r="H73" s="128">
        <f>IF(LEN(C73)=0,1,MATCH(C73,PlayerDetails!$I:$I,0))</f>
        <v>1</v>
      </c>
      <c r="I73" s="128" t="e">
        <f>IF(LEN(D73)=0,1,MATCH(D73,PlayerDetails!$I:$I,0))</f>
        <v>#N/A</v>
      </c>
      <c r="J73" s="128" t="e">
        <f>IF(LEN(E73)=0,1,MATCH(E73,PlayerDetails!$I:$I,0))</f>
        <v>#N/A</v>
      </c>
    </row>
    <row r="74" spans="1:10" x14ac:dyDescent="0.2">
      <c r="A74" s="32" t="s">
        <v>7</v>
      </c>
      <c r="B74" s="1" t="s">
        <v>75</v>
      </c>
      <c r="C74" s="118"/>
      <c r="D74" s="135">
        <f t="shared" si="2"/>
        <v>0</v>
      </c>
      <c r="E74" s="135">
        <f t="shared" si="2"/>
        <v>0</v>
      </c>
      <c r="F74" s="32" t="s">
        <v>131</v>
      </c>
      <c r="H74" s="128">
        <f>IF(LEN(C74)=0,1,MATCH(C74,PlayerDetails!$I:$I,0))</f>
        <v>1</v>
      </c>
      <c r="I74" s="128" t="e">
        <f>IF(LEN(D74)=0,1,MATCH(D74,PlayerDetails!$I:$I,0))</f>
        <v>#N/A</v>
      </c>
      <c r="J74" s="128" t="e">
        <f>IF(LEN(E74)=0,1,MATCH(E74,PlayerDetails!$I:$I,0))</f>
        <v>#N/A</v>
      </c>
    </row>
    <row r="75" spans="1:10" x14ac:dyDescent="0.2">
      <c r="A75" s="32" t="s">
        <v>7</v>
      </c>
      <c r="B75" s="1" t="s">
        <v>85</v>
      </c>
      <c r="C75" s="118"/>
      <c r="D75" s="135">
        <f t="shared" si="2"/>
        <v>0</v>
      </c>
      <c r="E75" s="135">
        <f t="shared" si="2"/>
        <v>0</v>
      </c>
      <c r="F75" s="32" t="s">
        <v>132</v>
      </c>
      <c r="H75" s="128">
        <f>IF(LEN(C75)=0,1,MATCH(C75,PlayerDetails!$I:$I,0))</f>
        <v>1</v>
      </c>
      <c r="I75" s="128" t="e">
        <f>IF(LEN(D75)=0,1,MATCH(D75,PlayerDetails!$I:$I,0))</f>
        <v>#N/A</v>
      </c>
      <c r="J75" s="128" t="e">
        <f>IF(LEN(E75)=0,1,MATCH(E75,PlayerDetails!$I:$I,0))</f>
        <v>#N/A</v>
      </c>
    </row>
    <row r="76" spans="1:10" x14ac:dyDescent="0.2">
      <c r="A76" s="32" t="s">
        <v>7</v>
      </c>
      <c r="B76" s="1" t="s">
        <v>90</v>
      </c>
      <c r="C76" s="118"/>
      <c r="D76" s="135">
        <f t="shared" si="2"/>
        <v>0</v>
      </c>
      <c r="E76" s="135">
        <f t="shared" si="2"/>
        <v>0</v>
      </c>
      <c r="F76" s="32" t="s">
        <v>133</v>
      </c>
      <c r="H76" s="128">
        <f>IF(LEN(C76)=0,1,MATCH(C76,PlayerDetails!$I:$I,0))</f>
        <v>1</v>
      </c>
      <c r="I76" s="128" t="e">
        <f>IF(LEN(D76)=0,1,MATCH(D76,PlayerDetails!$I:$I,0))</f>
        <v>#N/A</v>
      </c>
      <c r="J76" s="128" t="e">
        <f>IF(LEN(E76)=0,1,MATCH(E76,PlayerDetails!$I:$I,0))</f>
        <v>#N/A</v>
      </c>
    </row>
    <row r="77" spans="1:10" x14ac:dyDescent="0.2">
      <c r="A77" s="32" t="s">
        <v>7</v>
      </c>
      <c r="B77" s="1" t="s">
        <v>99</v>
      </c>
      <c r="C77" s="118"/>
      <c r="D77" s="135">
        <f t="shared" si="2"/>
        <v>0</v>
      </c>
      <c r="E77" s="135">
        <f t="shared" si="2"/>
        <v>0</v>
      </c>
      <c r="F77" s="32" t="s">
        <v>134</v>
      </c>
      <c r="H77" s="128">
        <f>IF(LEN(C77)=0,1,MATCH(C77,PlayerDetails!$I:$I,0))</f>
        <v>1</v>
      </c>
      <c r="I77" s="128" t="e">
        <f>IF(LEN(D77)=0,1,MATCH(D77,PlayerDetails!$I:$I,0))</f>
        <v>#N/A</v>
      </c>
      <c r="J77" s="128" t="e">
        <f>IF(LEN(E77)=0,1,MATCH(E77,PlayerDetails!$I:$I,0))</f>
        <v>#N/A</v>
      </c>
    </row>
    <row r="78" spans="1:10" x14ac:dyDescent="0.2">
      <c r="A78" s="32" t="s">
        <v>7</v>
      </c>
      <c r="B78" s="1" t="s">
        <v>108</v>
      </c>
      <c r="C78" s="118"/>
      <c r="D78" s="135">
        <f t="shared" si="2"/>
        <v>0</v>
      </c>
      <c r="E78" s="135">
        <f t="shared" si="2"/>
        <v>0</v>
      </c>
      <c r="F78" s="32" t="s">
        <v>135</v>
      </c>
      <c r="H78" s="128">
        <f>IF(LEN(C78)=0,1,MATCH(C78,PlayerDetails!$I:$I,0))</f>
        <v>1</v>
      </c>
      <c r="I78" s="128" t="e">
        <f>IF(LEN(D78)=0,1,MATCH(D78,PlayerDetails!$I:$I,0))</f>
        <v>#N/A</v>
      </c>
      <c r="J78" s="128" t="e">
        <f>IF(LEN(E78)=0,1,MATCH(E78,PlayerDetails!$I:$I,0))</f>
        <v>#N/A</v>
      </c>
    </row>
    <row r="79" spans="1:10" x14ac:dyDescent="0.2">
      <c r="A79" s="32" t="s">
        <v>7</v>
      </c>
      <c r="B79" s="1" t="s">
        <v>142</v>
      </c>
      <c r="C79" s="118"/>
      <c r="D79" s="135">
        <f t="shared" si="2"/>
        <v>0</v>
      </c>
      <c r="E79" s="135">
        <f t="shared" si="2"/>
        <v>0</v>
      </c>
      <c r="F79" s="32" t="s">
        <v>497</v>
      </c>
      <c r="H79" s="128">
        <f>IF(LEN(C79)=0,1,MATCH(C79,PlayerDetails!$I:$I,0))</f>
        <v>1</v>
      </c>
      <c r="I79" s="128" t="e">
        <f>IF(LEN(D79)=0,1,MATCH(D79,PlayerDetails!$I:$I,0))</f>
        <v>#N/A</v>
      </c>
      <c r="J79" s="128" t="e">
        <f>IF(LEN(E79)=0,1,MATCH(E79,PlayerDetails!$I:$I,0))</f>
        <v>#N/A</v>
      </c>
    </row>
    <row r="80" spans="1:10" x14ac:dyDescent="0.2">
      <c r="A80" s="32" t="s">
        <v>7</v>
      </c>
      <c r="B80" s="1" t="s">
        <v>148</v>
      </c>
      <c r="C80" s="118"/>
      <c r="D80" s="135">
        <f t="shared" si="2"/>
        <v>0</v>
      </c>
      <c r="E80" s="135">
        <f t="shared" si="2"/>
        <v>0</v>
      </c>
      <c r="F80" s="32" t="s">
        <v>498</v>
      </c>
      <c r="H80" s="128">
        <f>IF(LEN(C80)=0,1,MATCH(C80,PlayerDetails!$I:$I,0))</f>
        <v>1</v>
      </c>
      <c r="I80" s="128" t="e">
        <f>IF(LEN(D80)=0,1,MATCH(D80,PlayerDetails!$I:$I,0))</f>
        <v>#N/A</v>
      </c>
      <c r="J80" s="128" t="e">
        <f>IF(LEN(E80)=0,1,MATCH(E80,PlayerDetails!$I:$I,0))</f>
        <v>#N/A</v>
      </c>
    </row>
    <row r="81" spans="1:10" x14ac:dyDescent="0.2">
      <c r="A81" s="32" t="s">
        <v>7</v>
      </c>
      <c r="B81" s="1" t="s">
        <v>159</v>
      </c>
      <c r="C81" s="118"/>
      <c r="D81" s="135">
        <f t="shared" si="2"/>
        <v>0</v>
      </c>
      <c r="E81" s="135">
        <f t="shared" si="2"/>
        <v>0</v>
      </c>
      <c r="F81" s="32" t="s">
        <v>499</v>
      </c>
      <c r="H81" s="128">
        <f>IF(LEN(C81)=0,1,MATCH(C81,PlayerDetails!$I:$I,0))</f>
        <v>1</v>
      </c>
      <c r="I81" s="128" t="e">
        <f>IF(LEN(D81)=0,1,MATCH(D81,PlayerDetails!$I:$I,0))</f>
        <v>#N/A</v>
      </c>
      <c r="J81" s="128" t="e">
        <f>IF(LEN(E81)=0,1,MATCH(E81,PlayerDetails!$I:$I,0))</f>
        <v>#N/A</v>
      </c>
    </row>
    <row r="82" spans="1:10" x14ac:dyDescent="0.2">
      <c r="A82" s="32" t="s">
        <v>7</v>
      </c>
      <c r="B82" s="1" t="s">
        <v>167</v>
      </c>
      <c r="C82" s="118"/>
      <c r="D82" s="135">
        <f t="shared" si="2"/>
        <v>0</v>
      </c>
      <c r="E82" s="135">
        <f t="shared" si="2"/>
        <v>0</v>
      </c>
      <c r="F82" s="32" t="s">
        <v>500</v>
      </c>
      <c r="H82" s="128">
        <f>IF(LEN(C82)=0,1,MATCH(C82,PlayerDetails!$I:$I,0))</f>
        <v>1</v>
      </c>
      <c r="I82" s="128" t="e">
        <f>IF(LEN(D82)=0,1,MATCH(D82,PlayerDetails!$I:$I,0))</f>
        <v>#N/A</v>
      </c>
      <c r="J82" s="128" t="e">
        <f>IF(LEN(E82)=0,1,MATCH(E82,PlayerDetails!$I:$I,0))</f>
        <v>#N/A</v>
      </c>
    </row>
    <row r="83" spans="1:10" x14ac:dyDescent="0.2">
      <c r="A83" s="32" t="s">
        <v>4</v>
      </c>
      <c r="B83" s="1" t="s">
        <v>30</v>
      </c>
      <c r="C83" s="118"/>
      <c r="D83" s="135">
        <f t="shared" si="2"/>
        <v>0</v>
      </c>
      <c r="E83" s="135">
        <f t="shared" si="2"/>
        <v>0</v>
      </c>
      <c r="F83" s="32" t="s">
        <v>124</v>
      </c>
      <c r="H83" s="128">
        <f>IF(LEN(C83)=0,1,MATCH(C83,PlayerDetails!$I:$I,0))</f>
        <v>1</v>
      </c>
      <c r="I83" s="128" t="e">
        <f>IF(LEN(D83)=0,1,MATCH(D83,PlayerDetails!$I:$I,0))</f>
        <v>#N/A</v>
      </c>
      <c r="J83" s="128" t="e">
        <f>IF(LEN(E83)=0,1,MATCH(E83,PlayerDetails!$I:$I,0))</f>
        <v>#N/A</v>
      </c>
    </row>
    <row r="84" spans="1:10" x14ac:dyDescent="0.2">
      <c r="A84" s="32" t="s">
        <v>4</v>
      </c>
      <c r="B84" s="1" t="s">
        <v>35</v>
      </c>
      <c r="C84" s="118"/>
      <c r="D84" s="135">
        <f t="shared" si="2"/>
        <v>0</v>
      </c>
      <c r="E84" s="135">
        <f t="shared" si="2"/>
        <v>0</v>
      </c>
      <c r="F84" s="32" t="s">
        <v>125</v>
      </c>
      <c r="H84" s="128">
        <f>IF(LEN(C84)=0,1,MATCH(C84,PlayerDetails!$I:$I,0))</f>
        <v>1</v>
      </c>
      <c r="I84" s="128" t="e">
        <f>IF(LEN(D84)=0,1,MATCH(D84,PlayerDetails!$I:$I,0))</f>
        <v>#N/A</v>
      </c>
      <c r="J84" s="128" t="e">
        <f>IF(LEN(E84)=0,1,MATCH(E84,PlayerDetails!$I:$I,0))</f>
        <v>#N/A</v>
      </c>
    </row>
    <row r="85" spans="1:10" x14ac:dyDescent="0.2">
      <c r="A85" s="32" t="s">
        <v>4</v>
      </c>
      <c r="B85" s="1" t="s">
        <v>40</v>
      </c>
      <c r="C85" s="118"/>
      <c r="D85" s="135">
        <f t="shared" si="2"/>
        <v>0</v>
      </c>
      <c r="E85" s="135">
        <f t="shared" si="2"/>
        <v>0</v>
      </c>
      <c r="F85" s="32" t="s">
        <v>126</v>
      </c>
      <c r="H85" s="128">
        <f>IF(LEN(C85)=0,1,MATCH(C85,PlayerDetails!$I:$I,0))</f>
        <v>1</v>
      </c>
      <c r="I85" s="128" t="e">
        <f>IF(LEN(D85)=0,1,MATCH(D85,PlayerDetails!$I:$I,0))</f>
        <v>#N/A</v>
      </c>
      <c r="J85" s="128" t="e">
        <f>IF(LEN(E85)=0,1,MATCH(E85,PlayerDetails!$I:$I,0))</f>
        <v>#N/A</v>
      </c>
    </row>
    <row r="86" spans="1:10" x14ac:dyDescent="0.2">
      <c r="A86" s="32" t="s">
        <v>4</v>
      </c>
      <c r="B86" s="1" t="s">
        <v>49</v>
      </c>
      <c r="C86" s="118"/>
      <c r="D86" s="135">
        <f t="shared" si="2"/>
        <v>0</v>
      </c>
      <c r="E86" s="135">
        <f t="shared" si="2"/>
        <v>0</v>
      </c>
      <c r="F86" s="32" t="s">
        <v>127</v>
      </c>
      <c r="H86" s="128">
        <f>IF(LEN(C86)=0,1,MATCH(C86,PlayerDetails!$I:$I,0))</f>
        <v>1</v>
      </c>
      <c r="I86" s="128" t="e">
        <f>IF(LEN(D86)=0,1,MATCH(D86,PlayerDetails!$I:$I,0))</f>
        <v>#N/A</v>
      </c>
      <c r="J86" s="128" t="e">
        <f>IF(LEN(E86)=0,1,MATCH(E86,PlayerDetails!$I:$I,0))</f>
        <v>#N/A</v>
      </c>
    </row>
    <row r="87" spans="1:10" x14ac:dyDescent="0.2">
      <c r="A87" s="32" t="s">
        <v>4</v>
      </c>
      <c r="B87" s="1" t="s">
        <v>57</v>
      </c>
      <c r="C87" s="118"/>
      <c r="D87" s="135">
        <f>C87</f>
        <v>0</v>
      </c>
      <c r="E87" s="135">
        <f t="shared" si="2"/>
        <v>0</v>
      </c>
      <c r="F87" s="32" t="s">
        <v>128</v>
      </c>
      <c r="H87" s="128">
        <f>IF(LEN(C87)=0,1,MATCH(C87,PlayerDetails!$I:$I,0))</f>
        <v>1</v>
      </c>
      <c r="I87" s="128" t="e">
        <f>IF(LEN(D87)=0,1,MATCH(D87,PlayerDetails!$I:$I,0))</f>
        <v>#N/A</v>
      </c>
      <c r="J87" s="128" t="e">
        <f>IF(LEN(E87)=0,1,MATCH(E87,PlayerDetails!$I:$I,0))</f>
        <v>#N/A</v>
      </c>
    </row>
    <row r="88" spans="1:10" x14ac:dyDescent="0.2">
      <c r="A88" s="32" t="s">
        <v>4</v>
      </c>
      <c r="B88" s="1" t="s">
        <v>66</v>
      </c>
      <c r="C88" s="118"/>
      <c r="D88" s="135">
        <f>C88</f>
        <v>0</v>
      </c>
      <c r="E88" s="135">
        <f t="shared" si="2"/>
        <v>0</v>
      </c>
      <c r="F88" s="32" t="s">
        <v>129</v>
      </c>
      <c r="H88" s="128">
        <f>IF(LEN(C88)=0,1,MATCH(C88,PlayerDetails!$I:$I,0))</f>
        <v>1</v>
      </c>
      <c r="I88" s="128" t="e">
        <f>IF(LEN(D88)=0,1,MATCH(D88,PlayerDetails!$I:$I,0))</f>
        <v>#N/A</v>
      </c>
      <c r="J88" s="128" t="e">
        <f>IF(LEN(E88)=0,1,MATCH(E88,PlayerDetails!$I:$I,0))</f>
        <v>#N/A</v>
      </c>
    </row>
    <row r="89" spans="1:10" x14ac:dyDescent="0.2">
      <c r="A89" s="32" t="s">
        <v>4</v>
      </c>
      <c r="B89" s="1" t="s">
        <v>71</v>
      </c>
      <c r="C89" s="118"/>
      <c r="D89" s="135">
        <f>C89</f>
        <v>0</v>
      </c>
      <c r="E89" s="135">
        <f t="shared" si="2"/>
        <v>0</v>
      </c>
      <c r="F89" s="32" t="s">
        <v>130</v>
      </c>
      <c r="H89" s="128">
        <f>IF(LEN(C89)=0,1,MATCH(C89,PlayerDetails!$I:$I,0))</f>
        <v>1</v>
      </c>
      <c r="I89" s="128" t="e">
        <f>IF(LEN(D89)=0,1,MATCH(D89,PlayerDetails!$I:$I,0))</f>
        <v>#N/A</v>
      </c>
      <c r="J89" s="128" t="e">
        <f>IF(LEN(E89)=0,1,MATCH(E89,PlayerDetails!$I:$I,0))</f>
        <v>#N/A</v>
      </c>
    </row>
    <row r="90" spans="1:10" x14ac:dyDescent="0.2">
      <c r="A90" s="32" t="s">
        <v>4</v>
      </c>
      <c r="B90" s="1" t="s">
        <v>79</v>
      </c>
      <c r="C90" s="118"/>
      <c r="D90" s="135">
        <f>C90</f>
        <v>0</v>
      </c>
      <c r="E90" s="135">
        <f t="shared" si="2"/>
        <v>0</v>
      </c>
      <c r="F90" s="32" t="s">
        <v>131</v>
      </c>
      <c r="H90" s="128">
        <f>IF(LEN(C90)=0,1,MATCH(C90,PlayerDetails!$I:$I,0))</f>
        <v>1</v>
      </c>
      <c r="I90" s="128" t="e">
        <f>IF(LEN(D90)=0,1,MATCH(D90,PlayerDetails!$I:$I,0))</f>
        <v>#N/A</v>
      </c>
      <c r="J90" s="128" t="e">
        <f>IF(LEN(E90)=0,1,MATCH(E90,PlayerDetails!$I:$I,0))</f>
        <v>#N/A</v>
      </c>
    </row>
    <row r="91" spans="1:10" x14ac:dyDescent="0.2">
      <c r="A91" s="32" t="s">
        <v>4</v>
      </c>
      <c r="B91" s="1" t="s">
        <v>84</v>
      </c>
      <c r="C91" s="118"/>
      <c r="D91" s="135">
        <f t="shared" ref="D91:E102" si="3">C91</f>
        <v>0</v>
      </c>
      <c r="E91" s="135">
        <f t="shared" si="2"/>
        <v>0</v>
      </c>
      <c r="F91" s="32" t="s">
        <v>132</v>
      </c>
      <c r="H91" s="128">
        <f>IF(LEN(C91)=0,1,MATCH(C91,PlayerDetails!$I:$I,0))</f>
        <v>1</v>
      </c>
      <c r="I91" s="128" t="e">
        <f>IF(LEN(D91)=0,1,MATCH(D91,PlayerDetails!$I:$I,0))</f>
        <v>#N/A</v>
      </c>
      <c r="J91" s="128" t="e">
        <f>IF(LEN(E91)=0,1,MATCH(E91,PlayerDetails!$I:$I,0))</f>
        <v>#N/A</v>
      </c>
    </row>
    <row r="92" spans="1:10" x14ac:dyDescent="0.2">
      <c r="A92" s="32" t="s">
        <v>4</v>
      </c>
      <c r="B92" s="1" t="s">
        <v>93</v>
      </c>
      <c r="C92" s="118"/>
      <c r="D92" s="135">
        <f t="shared" si="3"/>
        <v>0</v>
      </c>
      <c r="E92" s="135">
        <f t="shared" si="2"/>
        <v>0</v>
      </c>
      <c r="F92" s="32" t="s">
        <v>133</v>
      </c>
      <c r="H92" s="128">
        <f>IF(LEN(C92)=0,1,MATCH(C92,PlayerDetails!$I:$I,0))</f>
        <v>1</v>
      </c>
      <c r="I92" s="128" t="e">
        <f>IF(LEN(D92)=0,1,MATCH(D92,PlayerDetails!$I:$I,0))</f>
        <v>#N/A</v>
      </c>
      <c r="J92" s="128" t="e">
        <f>IF(LEN(E92)=0,1,MATCH(E92,PlayerDetails!$I:$I,0))</f>
        <v>#N/A</v>
      </c>
    </row>
    <row r="93" spans="1:10" x14ac:dyDescent="0.2">
      <c r="A93" s="32" t="s">
        <v>4</v>
      </c>
      <c r="B93" s="1" t="s">
        <v>100</v>
      </c>
      <c r="C93" s="118"/>
      <c r="D93" s="135">
        <f t="shared" si="3"/>
        <v>0</v>
      </c>
      <c r="E93" s="135">
        <f t="shared" si="2"/>
        <v>0</v>
      </c>
      <c r="F93" s="32" t="s">
        <v>134</v>
      </c>
      <c r="H93" s="128">
        <f>IF(LEN(C93)=0,1,MATCH(C93,PlayerDetails!$I:$I,0))</f>
        <v>1</v>
      </c>
      <c r="I93" s="128" t="e">
        <f>IF(LEN(D93)=0,1,MATCH(D93,PlayerDetails!$I:$I,0))</f>
        <v>#N/A</v>
      </c>
      <c r="J93" s="128" t="e">
        <f>IF(LEN(E93)=0,1,MATCH(E93,PlayerDetails!$I:$I,0))</f>
        <v>#N/A</v>
      </c>
    </row>
    <row r="94" spans="1:10" x14ac:dyDescent="0.2">
      <c r="A94" s="32" t="s">
        <v>4</v>
      </c>
      <c r="B94" s="1" t="s">
        <v>103</v>
      </c>
      <c r="C94" s="118"/>
      <c r="D94" s="135">
        <f t="shared" si="3"/>
        <v>0</v>
      </c>
      <c r="E94" s="135">
        <f t="shared" si="3"/>
        <v>0</v>
      </c>
      <c r="F94" s="32" t="s">
        <v>135</v>
      </c>
      <c r="H94" s="128">
        <f>IF(LEN(C94)=0,1,MATCH(C94,PlayerDetails!$I:$I,0))</f>
        <v>1</v>
      </c>
      <c r="I94" s="128" t="e">
        <f>IF(LEN(D94)=0,1,MATCH(D94,PlayerDetails!$I:$I,0))</f>
        <v>#N/A</v>
      </c>
      <c r="J94" s="128" t="e">
        <f>IF(LEN(E94)=0,1,MATCH(E94,PlayerDetails!$I:$I,0))</f>
        <v>#N/A</v>
      </c>
    </row>
    <row r="95" spans="1:10" x14ac:dyDescent="0.2">
      <c r="A95" s="32" t="s">
        <v>4</v>
      </c>
      <c r="B95" s="1" t="s">
        <v>141</v>
      </c>
      <c r="C95" s="118"/>
      <c r="D95" s="135">
        <f t="shared" si="3"/>
        <v>0</v>
      </c>
      <c r="E95" s="135">
        <f t="shared" si="3"/>
        <v>0</v>
      </c>
      <c r="F95" s="32" t="s">
        <v>497</v>
      </c>
      <c r="H95" s="128">
        <f>IF(LEN(C95)=0,1,MATCH(C95,PlayerDetails!$I:$I,0))</f>
        <v>1</v>
      </c>
      <c r="I95" s="128" t="e">
        <f>IF(LEN(D95)=0,1,MATCH(D95,PlayerDetails!$I:$I,0))</f>
        <v>#N/A</v>
      </c>
      <c r="J95" s="128" t="e">
        <f>IF(LEN(E95)=0,1,MATCH(E95,PlayerDetails!$I:$I,0))</f>
        <v>#N/A</v>
      </c>
    </row>
    <row r="96" spans="1:10" x14ac:dyDescent="0.2">
      <c r="A96" s="32" t="s">
        <v>4</v>
      </c>
      <c r="B96" s="1" t="s">
        <v>151</v>
      </c>
      <c r="C96" s="118"/>
      <c r="D96" s="135">
        <f t="shared" si="3"/>
        <v>0</v>
      </c>
      <c r="E96" s="135">
        <f t="shared" si="3"/>
        <v>0</v>
      </c>
      <c r="F96" s="32" t="s">
        <v>498</v>
      </c>
      <c r="H96" s="128">
        <f>IF(LEN(C96)=0,1,MATCH(C96,PlayerDetails!$I:$I,0))</f>
        <v>1</v>
      </c>
      <c r="I96" s="128" t="e">
        <f>IF(LEN(D96)=0,1,MATCH(D96,PlayerDetails!$I:$I,0))</f>
        <v>#N/A</v>
      </c>
      <c r="J96" s="128" t="e">
        <f>IF(LEN(E96)=0,1,MATCH(E96,PlayerDetails!$I:$I,0))</f>
        <v>#N/A</v>
      </c>
    </row>
    <row r="97" spans="1:10" x14ac:dyDescent="0.2">
      <c r="A97" s="32" t="s">
        <v>4</v>
      </c>
      <c r="B97" s="1" t="s">
        <v>160</v>
      </c>
      <c r="C97" s="118"/>
      <c r="D97" s="135">
        <f t="shared" si="3"/>
        <v>0</v>
      </c>
      <c r="E97" s="135">
        <f t="shared" si="3"/>
        <v>0</v>
      </c>
      <c r="F97" s="32" t="s">
        <v>499</v>
      </c>
      <c r="H97" s="128">
        <f>IF(LEN(C97)=0,1,MATCH(C97,PlayerDetails!$I:$I,0))</f>
        <v>1</v>
      </c>
      <c r="I97" s="128" t="e">
        <f>IF(LEN(D97)=0,1,MATCH(D97,PlayerDetails!$I:$I,0))</f>
        <v>#N/A</v>
      </c>
      <c r="J97" s="128" t="e">
        <f>IF(LEN(E97)=0,1,MATCH(E97,PlayerDetails!$I:$I,0))</f>
        <v>#N/A</v>
      </c>
    </row>
    <row r="98" spans="1:10" x14ac:dyDescent="0.2">
      <c r="A98" s="32" t="s">
        <v>4</v>
      </c>
      <c r="B98" s="1" t="s">
        <v>168</v>
      </c>
      <c r="C98" s="118"/>
      <c r="D98" s="135">
        <f t="shared" si="3"/>
        <v>0</v>
      </c>
      <c r="E98" s="135">
        <f t="shared" si="3"/>
        <v>0</v>
      </c>
      <c r="F98" s="32" t="s">
        <v>500</v>
      </c>
      <c r="H98" s="128">
        <f>IF(LEN(C98)=0,1,MATCH(C98,PlayerDetails!$I:$I,0))</f>
        <v>1</v>
      </c>
      <c r="I98" s="128" t="e">
        <f>IF(LEN(D98)=0,1,MATCH(D98,PlayerDetails!$I:$I,0))</f>
        <v>#N/A</v>
      </c>
      <c r="J98" s="128" t="e">
        <f>IF(LEN(E98)=0,1,MATCH(E98,PlayerDetails!$I:$I,0))</f>
        <v>#N/A</v>
      </c>
    </row>
    <row r="99" spans="1:10" x14ac:dyDescent="0.2">
      <c r="A99" s="32" t="s">
        <v>5</v>
      </c>
      <c r="B99" s="1" t="s">
        <v>27</v>
      </c>
      <c r="C99" s="118"/>
      <c r="D99" s="135">
        <f t="shared" si="3"/>
        <v>0</v>
      </c>
      <c r="E99" s="135">
        <f t="shared" si="3"/>
        <v>0</v>
      </c>
      <c r="F99" s="32" t="s">
        <v>124</v>
      </c>
      <c r="H99" s="128">
        <f>IF(LEN(C99)=0,1,MATCH(C99,PlayerDetails!$I:$I,0))</f>
        <v>1</v>
      </c>
      <c r="I99" s="128" t="e">
        <f>IF(LEN(D99)=0,1,MATCH(D99,PlayerDetails!$I:$I,0))</f>
        <v>#N/A</v>
      </c>
      <c r="J99" s="128" t="e">
        <f>IF(LEN(E99)=0,1,MATCH(E99,PlayerDetails!$I:$I,0))</f>
        <v>#N/A</v>
      </c>
    </row>
    <row r="100" spans="1:10" x14ac:dyDescent="0.2">
      <c r="A100" s="32" t="s">
        <v>5</v>
      </c>
      <c r="B100" s="1" t="s">
        <v>34</v>
      </c>
      <c r="C100" s="118"/>
      <c r="D100" s="135">
        <f t="shared" si="3"/>
        <v>0</v>
      </c>
      <c r="E100" s="135">
        <f t="shared" si="3"/>
        <v>0</v>
      </c>
      <c r="F100" s="32" t="s">
        <v>125</v>
      </c>
      <c r="H100" s="128">
        <f>IF(LEN(C100)=0,1,MATCH(C100,PlayerDetails!$I:$I,0))</f>
        <v>1</v>
      </c>
      <c r="I100" s="128" t="e">
        <f>IF(LEN(D100)=0,1,MATCH(D100,PlayerDetails!$I:$I,0))</f>
        <v>#N/A</v>
      </c>
      <c r="J100" s="128" t="e">
        <f>IF(LEN(E100)=0,1,MATCH(E100,PlayerDetails!$I:$I,0))</f>
        <v>#N/A</v>
      </c>
    </row>
    <row r="101" spans="1:10" x14ac:dyDescent="0.2">
      <c r="A101" s="32" t="s">
        <v>5</v>
      </c>
      <c r="B101" s="1" t="s">
        <v>45</v>
      </c>
      <c r="C101" s="118"/>
      <c r="D101" s="135">
        <f t="shared" si="3"/>
        <v>0</v>
      </c>
      <c r="E101" s="135">
        <f t="shared" si="3"/>
        <v>0</v>
      </c>
      <c r="F101" s="32" t="s">
        <v>126</v>
      </c>
      <c r="H101" s="128">
        <f>IF(LEN(C101)=0,1,MATCH(C101,PlayerDetails!$I:$I,0))</f>
        <v>1</v>
      </c>
      <c r="I101" s="128" t="e">
        <f>IF(LEN(D101)=0,1,MATCH(D101,PlayerDetails!$I:$I,0))</f>
        <v>#N/A</v>
      </c>
      <c r="J101" s="128" t="e">
        <f>IF(LEN(E101)=0,1,MATCH(E101,PlayerDetails!$I:$I,0))</f>
        <v>#N/A</v>
      </c>
    </row>
    <row r="102" spans="1:10" x14ac:dyDescent="0.2">
      <c r="A102" s="32" t="s">
        <v>5</v>
      </c>
      <c r="B102" s="1" t="s">
        <v>48</v>
      </c>
      <c r="C102" s="118"/>
      <c r="D102" s="135">
        <f t="shared" si="3"/>
        <v>0</v>
      </c>
      <c r="E102" s="135">
        <f t="shared" si="3"/>
        <v>0</v>
      </c>
      <c r="F102" s="32" t="s">
        <v>127</v>
      </c>
      <c r="H102" s="128">
        <f>IF(LEN(C102)=0,1,MATCH(C102,PlayerDetails!$I:$I,0))</f>
        <v>1</v>
      </c>
      <c r="I102" s="128" t="e">
        <f>IF(LEN(D102)=0,1,MATCH(D102,PlayerDetails!$I:$I,0))</f>
        <v>#N/A</v>
      </c>
      <c r="J102" s="128" t="e">
        <f>IF(LEN(E102)=0,1,MATCH(E102,PlayerDetails!$I:$I,0))</f>
        <v>#N/A</v>
      </c>
    </row>
    <row r="103" spans="1:10" x14ac:dyDescent="0.2">
      <c r="A103" s="32" t="s">
        <v>5</v>
      </c>
      <c r="B103" s="1" t="s">
        <v>58</v>
      </c>
      <c r="C103" s="118"/>
      <c r="D103" s="135">
        <f t="shared" ref="D103:E114" si="4">C103</f>
        <v>0</v>
      </c>
      <c r="E103" s="135">
        <f t="shared" si="4"/>
        <v>0</v>
      </c>
      <c r="F103" s="32" t="s">
        <v>128</v>
      </c>
      <c r="H103" s="128">
        <f>IF(LEN(C103)=0,1,MATCH(C103,PlayerDetails!$I:$I,0))</f>
        <v>1</v>
      </c>
      <c r="I103" s="128" t="e">
        <f>IF(LEN(D103)=0,1,MATCH(D103,PlayerDetails!$I:$I,0))</f>
        <v>#N/A</v>
      </c>
      <c r="J103" s="128" t="e">
        <f>IF(LEN(E103)=0,1,MATCH(E103,PlayerDetails!$I:$I,0))</f>
        <v>#N/A</v>
      </c>
    </row>
    <row r="104" spans="1:10" x14ac:dyDescent="0.2">
      <c r="A104" s="32" t="s">
        <v>5</v>
      </c>
      <c r="B104" s="1" t="s">
        <v>63</v>
      </c>
      <c r="C104" s="118"/>
      <c r="D104" s="135">
        <f t="shared" si="4"/>
        <v>0</v>
      </c>
      <c r="E104" s="135">
        <f t="shared" si="4"/>
        <v>0</v>
      </c>
      <c r="F104" s="32" t="s">
        <v>129</v>
      </c>
      <c r="H104" s="128">
        <f>IF(LEN(C104)=0,1,MATCH(C104,PlayerDetails!$I:$I,0))</f>
        <v>1</v>
      </c>
      <c r="I104" s="128" t="e">
        <f>IF(LEN(D104)=0,1,MATCH(D104,PlayerDetails!$I:$I,0))</f>
        <v>#N/A</v>
      </c>
      <c r="J104" s="128" t="e">
        <f>IF(LEN(E104)=0,1,MATCH(E104,PlayerDetails!$I:$I,0))</f>
        <v>#N/A</v>
      </c>
    </row>
    <row r="105" spans="1:10" x14ac:dyDescent="0.2">
      <c r="A105" s="32" t="s">
        <v>5</v>
      </c>
      <c r="B105" s="1" t="s">
        <v>69</v>
      </c>
      <c r="C105" s="118"/>
      <c r="D105" s="135">
        <f t="shared" si="4"/>
        <v>0</v>
      </c>
      <c r="E105" s="135">
        <f t="shared" si="4"/>
        <v>0</v>
      </c>
      <c r="F105" s="32" t="s">
        <v>130</v>
      </c>
      <c r="H105" s="128">
        <f>IF(LEN(C105)=0,1,MATCH(C105,PlayerDetails!$I:$I,0))</f>
        <v>1</v>
      </c>
      <c r="I105" s="128" t="e">
        <f>IF(LEN(D105)=0,1,MATCH(D105,PlayerDetails!$I:$I,0))</f>
        <v>#N/A</v>
      </c>
      <c r="J105" s="128" t="e">
        <f>IF(LEN(E105)=0,1,MATCH(E105,PlayerDetails!$I:$I,0))</f>
        <v>#N/A</v>
      </c>
    </row>
    <row r="106" spans="1:10" x14ac:dyDescent="0.2">
      <c r="A106" s="32" t="s">
        <v>5</v>
      </c>
      <c r="B106" s="1" t="s">
        <v>77</v>
      </c>
      <c r="C106" s="118"/>
      <c r="D106" s="135">
        <f t="shared" si="4"/>
        <v>0</v>
      </c>
      <c r="E106" s="135">
        <f t="shared" si="4"/>
        <v>0</v>
      </c>
      <c r="F106" s="32" t="s">
        <v>131</v>
      </c>
      <c r="H106" s="128">
        <f>IF(LEN(C106)=0,1,MATCH(C106,PlayerDetails!$I:$I,0))</f>
        <v>1</v>
      </c>
      <c r="I106" s="128" t="e">
        <f>IF(LEN(D106)=0,1,MATCH(D106,PlayerDetails!$I:$I,0))</f>
        <v>#N/A</v>
      </c>
      <c r="J106" s="128" t="e">
        <f>IF(LEN(E106)=0,1,MATCH(E106,PlayerDetails!$I:$I,0))</f>
        <v>#N/A</v>
      </c>
    </row>
    <row r="107" spans="1:10" x14ac:dyDescent="0.2">
      <c r="A107" s="32" t="s">
        <v>5</v>
      </c>
      <c r="B107" s="1" t="s">
        <v>82</v>
      </c>
      <c r="C107" s="118"/>
      <c r="D107" s="135">
        <f t="shared" si="4"/>
        <v>0</v>
      </c>
      <c r="E107" s="135">
        <f t="shared" si="4"/>
        <v>0</v>
      </c>
      <c r="F107" s="32" t="s">
        <v>132</v>
      </c>
      <c r="H107" s="128">
        <f>IF(LEN(C107)=0,1,MATCH(C107,PlayerDetails!$I:$I,0))</f>
        <v>1</v>
      </c>
      <c r="I107" s="128" t="e">
        <f>IF(LEN(D107)=0,1,MATCH(D107,PlayerDetails!$I:$I,0))</f>
        <v>#N/A</v>
      </c>
      <c r="J107" s="128" t="e">
        <f>IF(LEN(E107)=0,1,MATCH(E107,PlayerDetails!$I:$I,0))</f>
        <v>#N/A</v>
      </c>
    </row>
    <row r="108" spans="1:10" x14ac:dyDescent="0.2">
      <c r="A108" s="32" t="s">
        <v>5</v>
      </c>
      <c r="B108" s="1" t="s">
        <v>94</v>
      </c>
      <c r="C108" s="118"/>
      <c r="D108" s="135">
        <f t="shared" si="4"/>
        <v>0</v>
      </c>
      <c r="E108" s="135">
        <f t="shared" si="4"/>
        <v>0</v>
      </c>
      <c r="F108" s="32" t="s">
        <v>133</v>
      </c>
      <c r="H108" s="128">
        <f>IF(LEN(C108)=0,1,MATCH(C108,PlayerDetails!$I:$I,0))</f>
        <v>1</v>
      </c>
      <c r="I108" s="128" t="e">
        <f>IF(LEN(D108)=0,1,MATCH(D108,PlayerDetails!$I:$I,0))</f>
        <v>#N/A</v>
      </c>
      <c r="J108" s="128" t="e">
        <f>IF(LEN(E108)=0,1,MATCH(E108,PlayerDetails!$I:$I,0))</f>
        <v>#N/A</v>
      </c>
    </row>
    <row r="109" spans="1:10" x14ac:dyDescent="0.2">
      <c r="A109" s="32" t="s">
        <v>5</v>
      </c>
      <c r="B109" s="1" t="s">
        <v>98</v>
      </c>
      <c r="C109" s="118"/>
      <c r="D109" s="135">
        <f t="shared" si="4"/>
        <v>0</v>
      </c>
      <c r="E109" s="135">
        <f t="shared" si="4"/>
        <v>0</v>
      </c>
      <c r="F109" s="32" t="s">
        <v>134</v>
      </c>
      <c r="H109" s="128">
        <f>IF(LEN(C109)=0,1,MATCH(C109,PlayerDetails!$I:$I,0))</f>
        <v>1</v>
      </c>
      <c r="I109" s="128" t="e">
        <f>IF(LEN(D109)=0,1,MATCH(D109,PlayerDetails!$I:$I,0))</f>
        <v>#N/A</v>
      </c>
      <c r="J109" s="128" t="e">
        <f>IF(LEN(E109)=0,1,MATCH(E109,PlayerDetails!$I:$I,0))</f>
        <v>#N/A</v>
      </c>
    </row>
    <row r="110" spans="1:10" x14ac:dyDescent="0.2">
      <c r="A110" s="32" t="s">
        <v>5</v>
      </c>
      <c r="B110" s="1" t="s">
        <v>107</v>
      </c>
      <c r="C110" s="118"/>
      <c r="D110" s="135">
        <f t="shared" si="4"/>
        <v>0</v>
      </c>
      <c r="E110" s="135">
        <f t="shared" si="4"/>
        <v>0</v>
      </c>
      <c r="F110" s="32" t="s">
        <v>135</v>
      </c>
      <c r="H110" s="128">
        <f>IF(LEN(C110)=0,1,MATCH(C110,PlayerDetails!$I:$I,0))</f>
        <v>1</v>
      </c>
      <c r="I110" s="128" t="e">
        <f>IF(LEN(D110)=0,1,MATCH(D110,PlayerDetails!$I:$I,0))</f>
        <v>#N/A</v>
      </c>
      <c r="J110" s="128" t="e">
        <f>IF(LEN(E110)=0,1,MATCH(E110,PlayerDetails!$I:$I,0))</f>
        <v>#N/A</v>
      </c>
    </row>
    <row r="111" spans="1:10" x14ac:dyDescent="0.2">
      <c r="A111" s="32" t="s">
        <v>5</v>
      </c>
      <c r="B111" s="1" t="s">
        <v>138</v>
      </c>
      <c r="C111" s="118"/>
      <c r="D111" s="135">
        <f t="shared" si="4"/>
        <v>0</v>
      </c>
      <c r="E111" s="135">
        <f t="shared" si="4"/>
        <v>0</v>
      </c>
      <c r="F111" s="32" t="s">
        <v>497</v>
      </c>
      <c r="H111" s="128">
        <f>IF(LEN(C111)=0,1,MATCH(C111,PlayerDetails!$I:$I,0))</f>
        <v>1</v>
      </c>
      <c r="I111" s="128" t="e">
        <f>IF(LEN(D111)=0,1,MATCH(D111,PlayerDetails!$I:$I,0))</f>
        <v>#N/A</v>
      </c>
      <c r="J111" s="128" t="e">
        <f>IF(LEN(E111)=0,1,MATCH(E111,PlayerDetails!$I:$I,0))</f>
        <v>#N/A</v>
      </c>
    </row>
    <row r="112" spans="1:10" x14ac:dyDescent="0.2">
      <c r="A112" s="32" t="s">
        <v>5</v>
      </c>
      <c r="B112" s="1" t="s">
        <v>153</v>
      </c>
      <c r="C112" s="118"/>
      <c r="D112" s="135">
        <f t="shared" si="4"/>
        <v>0</v>
      </c>
      <c r="E112" s="135">
        <f t="shared" si="4"/>
        <v>0</v>
      </c>
      <c r="F112" s="32" t="s">
        <v>498</v>
      </c>
      <c r="H112" s="128">
        <f>IF(LEN(C112)=0,1,MATCH(C112,PlayerDetails!$I:$I,0))</f>
        <v>1</v>
      </c>
      <c r="I112" s="128" t="e">
        <f>IF(LEN(D112)=0,1,MATCH(D112,PlayerDetails!$I:$I,0))</f>
        <v>#N/A</v>
      </c>
      <c r="J112" s="128" t="e">
        <f>IF(LEN(E112)=0,1,MATCH(E112,PlayerDetails!$I:$I,0))</f>
        <v>#N/A</v>
      </c>
    </row>
    <row r="113" spans="1:10" x14ac:dyDescent="0.2">
      <c r="A113" s="32" t="s">
        <v>5</v>
      </c>
      <c r="B113" s="1" t="s">
        <v>158</v>
      </c>
      <c r="C113" s="118"/>
      <c r="D113" s="135">
        <f t="shared" si="4"/>
        <v>0</v>
      </c>
      <c r="E113" s="135">
        <f t="shared" si="4"/>
        <v>0</v>
      </c>
      <c r="F113" s="32" t="s">
        <v>499</v>
      </c>
      <c r="H113" s="128">
        <f>IF(LEN(C113)=0,1,MATCH(C113,PlayerDetails!$I:$I,0))</f>
        <v>1</v>
      </c>
      <c r="I113" s="128" t="e">
        <f>IF(LEN(D113)=0,1,MATCH(D113,PlayerDetails!$I:$I,0))</f>
        <v>#N/A</v>
      </c>
      <c r="J113" s="128" t="e">
        <f>IF(LEN(E113)=0,1,MATCH(E113,PlayerDetails!$I:$I,0))</f>
        <v>#N/A</v>
      </c>
    </row>
    <row r="114" spans="1:10" x14ac:dyDescent="0.2">
      <c r="A114" s="32" t="s">
        <v>5</v>
      </c>
      <c r="B114" s="1" t="s">
        <v>161</v>
      </c>
      <c r="C114" s="118"/>
      <c r="D114" s="135">
        <f t="shared" si="4"/>
        <v>0</v>
      </c>
      <c r="E114" s="135">
        <f t="shared" si="4"/>
        <v>0</v>
      </c>
      <c r="F114" s="32" t="s">
        <v>500</v>
      </c>
      <c r="H114" s="128">
        <f>IF(LEN(C114)=0,1,MATCH(C114,PlayerDetails!$I:$I,0))</f>
        <v>1</v>
      </c>
      <c r="I114" s="128" t="e">
        <f>IF(LEN(D114)=0,1,MATCH(D114,PlayerDetails!$I:$I,0))</f>
        <v>#N/A</v>
      </c>
      <c r="J114" s="128" t="e">
        <f>IF(LEN(E114)=0,1,MATCH(E114,PlayerDetails!$I:$I,0))</f>
        <v>#N/A</v>
      </c>
    </row>
    <row r="115" spans="1:10" x14ac:dyDescent="0.2">
      <c r="A115" s="32" t="s">
        <v>11</v>
      </c>
      <c r="B115" s="1" t="s">
        <v>32</v>
      </c>
      <c r="C115" s="118"/>
      <c r="D115" s="135">
        <f t="shared" ref="D115:E130" si="5">C115</f>
        <v>0</v>
      </c>
      <c r="E115" s="135">
        <f t="shared" si="5"/>
        <v>0</v>
      </c>
      <c r="F115" s="32" t="s">
        <v>124</v>
      </c>
      <c r="H115" s="128">
        <f>IF(LEN(C115)=0,1,MATCH(C115,PlayerDetails!$I:$I,0))</f>
        <v>1</v>
      </c>
      <c r="I115" s="128" t="e">
        <f>IF(LEN(D115)=0,1,MATCH(D115,PlayerDetails!$I:$I,0))</f>
        <v>#N/A</v>
      </c>
      <c r="J115" s="128" t="e">
        <f>IF(LEN(E115)=0,1,MATCH(E115,PlayerDetails!$I:$I,0))</f>
        <v>#N/A</v>
      </c>
    </row>
    <row r="116" spans="1:10" x14ac:dyDescent="0.2">
      <c r="A116" s="32" t="s">
        <v>11</v>
      </c>
      <c r="B116" s="1" t="s">
        <v>39</v>
      </c>
      <c r="C116" s="118"/>
      <c r="D116" s="135">
        <f t="shared" si="5"/>
        <v>0</v>
      </c>
      <c r="E116" s="135">
        <f t="shared" si="5"/>
        <v>0</v>
      </c>
      <c r="F116" s="32" t="s">
        <v>125</v>
      </c>
      <c r="H116" s="128">
        <f>IF(LEN(C116)=0,1,MATCH(C116,PlayerDetails!$I:$I,0))</f>
        <v>1</v>
      </c>
      <c r="I116" s="128" t="e">
        <f>IF(LEN(D116)=0,1,MATCH(D116,PlayerDetails!$I:$I,0))</f>
        <v>#N/A</v>
      </c>
      <c r="J116" s="128" t="e">
        <f>IF(LEN(E116)=0,1,MATCH(E116,PlayerDetails!$I:$I,0))</f>
        <v>#N/A</v>
      </c>
    </row>
    <row r="117" spans="1:10" x14ac:dyDescent="0.2">
      <c r="A117" s="32" t="s">
        <v>11</v>
      </c>
      <c r="B117" s="1" t="s">
        <v>46</v>
      </c>
      <c r="C117" s="118"/>
      <c r="D117" s="135">
        <f t="shared" si="5"/>
        <v>0</v>
      </c>
      <c r="E117" s="135">
        <f t="shared" si="5"/>
        <v>0</v>
      </c>
      <c r="F117" s="32" t="s">
        <v>126</v>
      </c>
      <c r="H117" s="128">
        <f>IF(LEN(C117)=0,1,MATCH(C117,PlayerDetails!$I:$I,0))</f>
        <v>1</v>
      </c>
      <c r="I117" s="128" t="e">
        <f>IF(LEN(D117)=0,1,MATCH(D117,PlayerDetails!$I:$I,0))</f>
        <v>#N/A</v>
      </c>
      <c r="J117" s="128" t="e">
        <f>IF(LEN(E117)=0,1,MATCH(E117,PlayerDetails!$I:$I,0))</f>
        <v>#N/A</v>
      </c>
    </row>
    <row r="118" spans="1:10" x14ac:dyDescent="0.2">
      <c r="A118" s="32" t="s">
        <v>11</v>
      </c>
      <c r="B118" s="1" t="s">
        <v>53</v>
      </c>
      <c r="C118" s="118"/>
      <c r="D118" s="135">
        <f t="shared" si="5"/>
        <v>0</v>
      </c>
      <c r="E118" s="135">
        <f t="shared" si="5"/>
        <v>0</v>
      </c>
      <c r="F118" s="32" t="s">
        <v>127</v>
      </c>
      <c r="H118" s="128">
        <f>IF(LEN(C118)=0,1,MATCH(C118,PlayerDetails!$I:$I,0))</f>
        <v>1</v>
      </c>
      <c r="I118" s="128" t="e">
        <f>IF(LEN(D118)=0,1,MATCH(D118,PlayerDetails!$I:$I,0))</f>
        <v>#N/A</v>
      </c>
      <c r="J118" s="128" t="e">
        <f>IF(LEN(E118)=0,1,MATCH(E118,PlayerDetails!$I:$I,0))</f>
        <v>#N/A</v>
      </c>
    </row>
    <row r="119" spans="1:10" x14ac:dyDescent="0.2">
      <c r="A119" s="32" t="s">
        <v>11</v>
      </c>
      <c r="B119" s="1" t="s">
        <v>60</v>
      </c>
      <c r="C119" s="118"/>
      <c r="D119" s="135">
        <f t="shared" si="5"/>
        <v>0</v>
      </c>
      <c r="E119" s="135">
        <f t="shared" si="5"/>
        <v>0</v>
      </c>
      <c r="F119" s="32" t="s">
        <v>128</v>
      </c>
      <c r="H119" s="128">
        <f>IF(LEN(C119)=0,1,MATCH(C119,PlayerDetails!$I:$I,0))</f>
        <v>1</v>
      </c>
      <c r="I119" s="128" t="e">
        <f>IF(LEN(D119)=0,1,MATCH(D119,PlayerDetails!$I:$I,0))</f>
        <v>#N/A</v>
      </c>
      <c r="J119" s="128" t="e">
        <f>IF(LEN(E119)=0,1,MATCH(E119,PlayerDetails!$I:$I,0))</f>
        <v>#N/A</v>
      </c>
    </row>
    <row r="120" spans="1:10" x14ac:dyDescent="0.2">
      <c r="A120" s="32" t="s">
        <v>11</v>
      </c>
      <c r="B120" s="1" t="s">
        <v>67</v>
      </c>
      <c r="C120" s="118"/>
      <c r="D120" s="135">
        <f t="shared" si="5"/>
        <v>0</v>
      </c>
      <c r="E120" s="135">
        <f t="shared" si="5"/>
        <v>0</v>
      </c>
      <c r="F120" s="32" t="s">
        <v>129</v>
      </c>
      <c r="H120" s="128">
        <f>IF(LEN(C120)=0,1,MATCH(C120,PlayerDetails!$I:$I,0))</f>
        <v>1</v>
      </c>
      <c r="I120" s="128" t="e">
        <f>IF(LEN(D120)=0,1,MATCH(D120,PlayerDetails!$I:$I,0))</f>
        <v>#N/A</v>
      </c>
      <c r="J120" s="128" t="e">
        <f>IF(LEN(E120)=0,1,MATCH(E120,PlayerDetails!$I:$I,0))</f>
        <v>#N/A</v>
      </c>
    </row>
    <row r="121" spans="1:10" x14ac:dyDescent="0.2">
      <c r="A121" s="32" t="s">
        <v>11</v>
      </c>
      <c r="B121" s="1" t="s">
        <v>74</v>
      </c>
      <c r="C121" s="118"/>
      <c r="D121" s="135">
        <f t="shared" si="5"/>
        <v>0</v>
      </c>
      <c r="E121" s="135">
        <f t="shared" si="5"/>
        <v>0</v>
      </c>
      <c r="F121" s="32" t="s">
        <v>130</v>
      </c>
      <c r="H121" s="128">
        <f>IF(LEN(C121)=0,1,MATCH(C121,PlayerDetails!$I:$I,0))</f>
        <v>1</v>
      </c>
      <c r="I121" s="128" t="e">
        <f>IF(LEN(D121)=0,1,MATCH(D121,PlayerDetails!$I:$I,0))</f>
        <v>#N/A</v>
      </c>
      <c r="J121" s="128" t="e">
        <f>IF(LEN(E121)=0,1,MATCH(E121,PlayerDetails!$I:$I,0))</f>
        <v>#N/A</v>
      </c>
    </row>
    <row r="122" spans="1:10" x14ac:dyDescent="0.2">
      <c r="A122" s="32" t="s">
        <v>11</v>
      </c>
      <c r="B122" s="1" t="s">
        <v>81</v>
      </c>
      <c r="C122" s="118"/>
      <c r="D122" s="135">
        <f t="shared" si="5"/>
        <v>0</v>
      </c>
      <c r="E122" s="135">
        <f t="shared" si="5"/>
        <v>0</v>
      </c>
      <c r="F122" s="32" t="s">
        <v>131</v>
      </c>
      <c r="H122" s="128">
        <f>IF(LEN(C122)=0,1,MATCH(C122,PlayerDetails!$I:$I,0))</f>
        <v>1</v>
      </c>
      <c r="I122" s="128" t="e">
        <f>IF(LEN(D122)=0,1,MATCH(D122,PlayerDetails!$I:$I,0))</f>
        <v>#N/A</v>
      </c>
      <c r="J122" s="128" t="e">
        <f>IF(LEN(E122)=0,1,MATCH(E122,PlayerDetails!$I:$I,0))</f>
        <v>#N/A</v>
      </c>
    </row>
    <row r="123" spans="1:10" x14ac:dyDescent="0.2">
      <c r="A123" s="32" t="s">
        <v>11</v>
      </c>
      <c r="B123" s="1" t="s">
        <v>88</v>
      </c>
      <c r="C123" s="118"/>
      <c r="D123" s="135">
        <f t="shared" si="5"/>
        <v>0</v>
      </c>
      <c r="E123" s="135">
        <f t="shared" si="5"/>
        <v>0</v>
      </c>
      <c r="F123" s="32" t="s">
        <v>132</v>
      </c>
      <c r="H123" s="128">
        <f>IF(LEN(C123)=0,1,MATCH(C123,PlayerDetails!$I:$I,0))</f>
        <v>1</v>
      </c>
      <c r="I123" s="128" t="e">
        <f>IF(LEN(D123)=0,1,MATCH(D123,PlayerDetails!$I:$I,0))</f>
        <v>#N/A</v>
      </c>
      <c r="J123" s="128" t="e">
        <f>IF(LEN(E123)=0,1,MATCH(E123,PlayerDetails!$I:$I,0))</f>
        <v>#N/A</v>
      </c>
    </row>
    <row r="124" spans="1:10" x14ac:dyDescent="0.2">
      <c r="A124" s="32" t="s">
        <v>11</v>
      </c>
      <c r="B124" s="1" t="s">
        <v>95</v>
      </c>
      <c r="C124" s="118"/>
      <c r="D124" s="135">
        <f t="shared" si="5"/>
        <v>0</v>
      </c>
      <c r="E124" s="135">
        <f t="shared" si="5"/>
        <v>0</v>
      </c>
      <c r="F124" s="32" t="s">
        <v>133</v>
      </c>
      <c r="H124" s="128">
        <f>IF(LEN(C124)=0,1,MATCH(C124,PlayerDetails!$I:$I,0))</f>
        <v>1</v>
      </c>
      <c r="I124" s="128" t="e">
        <f>IF(LEN(D124)=0,1,MATCH(D124,PlayerDetails!$I:$I,0))</f>
        <v>#N/A</v>
      </c>
      <c r="J124" s="128" t="e">
        <f>IF(LEN(E124)=0,1,MATCH(E124,PlayerDetails!$I:$I,0))</f>
        <v>#N/A</v>
      </c>
    </row>
    <row r="125" spans="1:10" x14ac:dyDescent="0.2">
      <c r="A125" s="32" t="s">
        <v>11</v>
      </c>
      <c r="B125" s="1" t="s">
        <v>102</v>
      </c>
      <c r="C125" s="118"/>
      <c r="D125" s="135">
        <f t="shared" si="5"/>
        <v>0</v>
      </c>
      <c r="E125" s="135">
        <f t="shared" si="5"/>
        <v>0</v>
      </c>
      <c r="F125" s="32" t="s">
        <v>134</v>
      </c>
      <c r="H125" s="128">
        <f>IF(LEN(C125)=0,1,MATCH(C125,PlayerDetails!$I:$I,0))</f>
        <v>1</v>
      </c>
      <c r="I125" s="128" t="e">
        <f>IF(LEN(D125)=0,1,MATCH(D125,PlayerDetails!$I:$I,0))</f>
        <v>#N/A</v>
      </c>
      <c r="J125" s="128" t="e">
        <f>IF(LEN(E125)=0,1,MATCH(E125,PlayerDetails!$I:$I,0))</f>
        <v>#N/A</v>
      </c>
    </row>
    <row r="126" spans="1:10" x14ac:dyDescent="0.2">
      <c r="A126" s="32" t="s">
        <v>11</v>
      </c>
      <c r="B126" s="1" t="s">
        <v>109</v>
      </c>
      <c r="C126" s="118"/>
      <c r="D126" s="135">
        <f t="shared" si="5"/>
        <v>0</v>
      </c>
      <c r="E126" s="135">
        <f t="shared" si="5"/>
        <v>0</v>
      </c>
      <c r="F126" s="32" t="s">
        <v>135</v>
      </c>
      <c r="H126" s="128">
        <f>IF(LEN(C126)=0,1,MATCH(C126,PlayerDetails!$I:$I,0))</f>
        <v>1</v>
      </c>
      <c r="I126" s="128" t="e">
        <f>IF(LEN(D126)=0,1,MATCH(D126,PlayerDetails!$I:$I,0))</f>
        <v>#N/A</v>
      </c>
      <c r="J126" s="128" t="e">
        <f>IF(LEN(E126)=0,1,MATCH(E126,PlayerDetails!$I:$I,0))</f>
        <v>#N/A</v>
      </c>
    </row>
    <row r="127" spans="1:10" x14ac:dyDescent="0.2">
      <c r="A127" s="32" t="s">
        <v>11</v>
      </c>
      <c r="B127" s="1" t="s">
        <v>144</v>
      </c>
      <c r="C127" s="118"/>
      <c r="D127" s="135">
        <f t="shared" si="5"/>
        <v>0</v>
      </c>
      <c r="E127" s="135">
        <f t="shared" si="5"/>
        <v>0</v>
      </c>
      <c r="F127" s="32" t="s">
        <v>497</v>
      </c>
      <c r="H127" s="128">
        <f>IF(LEN(C127)=0,1,MATCH(C127,PlayerDetails!$I:$I,0))</f>
        <v>1</v>
      </c>
      <c r="I127" s="128" t="e">
        <f>IF(LEN(D127)=0,1,MATCH(D127,PlayerDetails!$I:$I,0))</f>
        <v>#N/A</v>
      </c>
      <c r="J127" s="128" t="e">
        <f>IF(LEN(E127)=0,1,MATCH(E127,PlayerDetails!$I:$I,0))</f>
        <v>#N/A</v>
      </c>
    </row>
    <row r="128" spans="1:10" x14ac:dyDescent="0.2">
      <c r="A128" s="32" t="s">
        <v>11</v>
      </c>
      <c r="B128" s="1" t="s">
        <v>152</v>
      </c>
      <c r="C128" s="118"/>
      <c r="D128" s="135">
        <f t="shared" si="5"/>
        <v>0</v>
      </c>
      <c r="E128" s="135">
        <f t="shared" si="5"/>
        <v>0</v>
      </c>
      <c r="F128" s="32" t="s">
        <v>498</v>
      </c>
      <c r="H128" s="128">
        <f>IF(LEN(C128)=0,1,MATCH(C128,PlayerDetails!$I:$I,0))</f>
        <v>1</v>
      </c>
      <c r="I128" s="128" t="e">
        <f>IF(LEN(D128)=0,1,MATCH(D128,PlayerDetails!$I:$I,0))</f>
        <v>#N/A</v>
      </c>
      <c r="J128" s="128" t="e">
        <f>IF(LEN(E128)=0,1,MATCH(E128,PlayerDetails!$I:$I,0))</f>
        <v>#N/A</v>
      </c>
    </row>
    <row r="129" spans="1:10" x14ac:dyDescent="0.2">
      <c r="A129" s="32" t="s">
        <v>11</v>
      </c>
      <c r="B129" s="1" t="s">
        <v>155</v>
      </c>
      <c r="C129" s="118"/>
      <c r="D129" s="135">
        <f t="shared" si="5"/>
        <v>0</v>
      </c>
      <c r="E129" s="135">
        <f t="shared" si="5"/>
        <v>0</v>
      </c>
      <c r="F129" s="32" t="s">
        <v>499</v>
      </c>
      <c r="H129" s="128">
        <f>IF(LEN(C129)=0,1,MATCH(C129,PlayerDetails!$I:$I,0))</f>
        <v>1</v>
      </c>
      <c r="I129" s="128" t="e">
        <f>IF(LEN(D129)=0,1,MATCH(D129,PlayerDetails!$I:$I,0))</f>
        <v>#N/A</v>
      </c>
      <c r="J129" s="128" t="e">
        <f>IF(LEN(E129)=0,1,MATCH(E129,PlayerDetails!$I:$I,0))</f>
        <v>#N/A</v>
      </c>
    </row>
    <row r="130" spans="1:10" x14ac:dyDescent="0.2">
      <c r="A130" s="32" t="s">
        <v>11</v>
      </c>
      <c r="B130" s="1" t="s">
        <v>169</v>
      </c>
      <c r="C130" s="118"/>
      <c r="D130" s="135">
        <f>C130</f>
        <v>0</v>
      </c>
      <c r="E130" s="135">
        <f t="shared" si="5"/>
        <v>0</v>
      </c>
      <c r="F130" s="32" t="s">
        <v>500</v>
      </c>
      <c r="H130" s="128">
        <f>IF(LEN(C130)=0,1,MATCH(C130,PlayerDetails!$I:$I,0))</f>
        <v>1</v>
      </c>
      <c r="I130" s="128" t="e">
        <f>IF(LEN(D130)=0,1,MATCH(D130,PlayerDetails!$I:$I,0))</f>
        <v>#N/A</v>
      </c>
      <c r="J130" s="128" t="e">
        <f>IF(LEN(E130)=0,1,MATCH(E130,PlayerDetails!$I:$I,0))</f>
        <v>#N/A</v>
      </c>
    </row>
    <row r="131" spans="1:10" x14ac:dyDescent="0.2">
      <c r="A131" s="32" t="s">
        <v>13</v>
      </c>
      <c r="B131" s="1" t="s">
        <v>178</v>
      </c>
      <c r="C131" s="118"/>
      <c r="D131" s="135">
        <f t="shared" ref="D131:E179" si="6">C131</f>
        <v>0</v>
      </c>
      <c r="E131" s="135">
        <f t="shared" ref="E131:E178" si="7">D131</f>
        <v>0</v>
      </c>
      <c r="F131" s="32" t="s">
        <v>124</v>
      </c>
      <c r="H131" s="128">
        <f>IF(LEN(C131)=0,1,MATCH(C131,PlayerDetails!$I:$I,0))</f>
        <v>1</v>
      </c>
      <c r="I131" s="128" t="e">
        <f>IF(LEN(D131)=0,1,MATCH(D131,PlayerDetails!$I:$I,0))</f>
        <v>#N/A</v>
      </c>
      <c r="J131" s="128" t="e">
        <f>IF(LEN(E131)=0,1,MATCH(E131,PlayerDetails!$I:$I,0))</f>
        <v>#N/A</v>
      </c>
    </row>
    <row r="132" spans="1:10" x14ac:dyDescent="0.2">
      <c r="A132" s="32" t="s">
        <v>13</v>
      </c>
      <c r="B132" s="1" t="s">
        <v>179</v>
      </c>
      <c r="C132" s="118"/>
      <c r="D132" s="135">
        <f t="shared" si="6"/>
        <v>0</v>
      </c>
      <c r="E132" s="135">
        <f t="shared" si="7"/>
        <v>0</v>
      </c>
      <c r="F132" s="32" t="s">
        <v>125</v>
      </c>
      <c r="H132" s="128">
        <f>IF(LEN(C132)=0,1,MATCH(C132,PlayerDetails!$I:$I,0))</f>
        <v>1</v>
      </c>
      <c r="I132" s="128" t="e">
        <f>IF(LEN(D132)=0,1,MATCH(D132,PlayerDetails!$I:$I,0))</f>
        <v>#N/A</v>
      </c>
      <c r="J132" s="128" t="e">
        <f>IF(LEN(E132)=0,1,MATCH(E132,PlayerDetails!$I:$I,0))</f>
        <v>#N/A</v>
      </c>
    </row>
    <row r="133" spans="1:10" x14ac:dyDescent="0.2">
      <c r="A133" s="32" t="s">
        <v>13</v>
      </c>
      <c r="B133" s="1" t="s">
        <v>180</v>
      </c>
      <c r="C133" s="118"/>
      <c r="D133" s="135">
        <f t="shared" si="6"/>
        <v>0</v>
      </c>
      <c r="E133" s="135">
        <f t="shared" si="7"/>
        <v>0</v>
      </c>
      <c r="F133" s="32" t="s">
        <v>126</v>
      </c>
      <c r="H133" s="128">
        <f>IF(LEN(C133)=0,1,MATCH(C133,PlayerDetails!$I:$I,0))</f>
        <v>1</v>
      </c>
      <c r="I133" s="128" t="e">
        <f>IF(LEN(D133)=0,1,MATCH(D133,PlayerDetails!$I:$I,0))</f>
        <v>#N/A</v>
      </c>
      <c r="J133" s="128" t="e">
        <f>IF(LEN(E133)=0,1,MATCH(E133,PlayerDetails!$I:$I,0))</f>
        <v>#N/A</v>
      </c>
    </row>
    <row r="134" spans="1:10" x14ac:dyDescent="0.2">
      <c r="A134" s="32" t="s">
        <v>13</v>
      </c>
      <c r="B134" s="1" t="s">
        <v>181</v>
      </c>
      <c r="C134" s="118"/>
      <c r="D134" s="135">
        <f t="shared" si="6"/>
        <v>0</v>
      </c>
      <c r="E134" s="135">
        <f t="shared" si="7"/>
        <v>0</v>
      </c>
      <c r="F134" s="32" t="s">
        <v>127</v>
      </c>
      <c r="H134" s="128">
        <f>IF(LEN(C134)=0,1,MATCH(C134,PlayerDetails!$I:$I,0))</f>
        <v>1</v>
      </c>
      <c r="I134" s="128" t="e">
        <f>IF(LEN(D134)=0,1,MATCH(D134,PlayerDetails!$I:$I,0))</f>
        <v>#N/A</v>
      </c>
      <c r="J134" s="128" t="e">
        <f>IF(LEN(E134)=0,1,MATCH(E134,PlayerDetails!$I:$I,0))</f>
        <v>#N/A</v>
      </c>
    </row>
    <row r="135" spans="1:10" x14ac:dyDescent="0.2">
      <c r="A135" s="32" t="s">
        <v>13</v>
      </c>
      <c r="B135" s="1" t="s">
        <v>182</v>
      </c>
      <c r="C135" s="118"/>
      <c r="D135" s="135">
        <f t="shared" si="6"/>
        <v>0</v>
      </c>
      <c r="E135" s="135">
        <f t="shared" si="7"/>
        <v>0</v>
      </c>
      <c r="F135" s="32" t="s">
        <v>128</v>
      </c>
      <c r="H135" s="128">
        <f>IF(LEN(C135)=0,1,MATCH(C135,PlayerDetails!$I:$I,0))</f>
        <v>1</v>
      </c>
      <c r="I135" s="128" t="e">
        <f>IF(LEN(D135)=0,1,MATCH(D135,PlayerDetails!$I:$I,0))</f>
        <v>#N/A</v>
      </c>
      <c r="J135" s="128" t="e">
        <f>IF(LEN(E135)=0,1,MATCH(E135,PlayerDetails!$I:$I,0))</f>
        <v>#N/A</v>
      </c>
    </row>
    <row r="136" spans="1:10" x14ac:dyDescent="0.2">
      <c r="A136" s="32" t="s">
        <v>13</v>
      </c>
      <c r="B136" s="1" t="s">
        <v>183</v>
      </c>
      <c r="C136" s="118"/>
      <c r="D136" s="135">
        <f t="shared" si="6"/>
        <v>0</v>
      </c>
      <c r="E136" s="135">
        <f t="shared" si="7"/>
        <v>0</v>
      </c>
      <c r="F136" s="32" t="s">
        <v>129</v>
      </c>
      <c r="H136" s="128">
        <f>IF(LEN(C136)=0,1,MATCH(C136,PlayerDetails!$I:$I,0))</f>
        <v>1</v>
      </c>
      <c r="I136" s="128" t="e">
        <f>IF(LEN(D136)=0,1,MATCH(D136,PlayerDetails!$I:$I,0))</f>
        <v>#N/A</v>
      </c>
      <c r="J136" s="128" t="e">
        <f>IF(LEN(E136)=0,1,MATCH(E136,PlayerDetails!$I:$I,0))</f>
        <v>#N/A</v>
      </c>
    </row>
    <row r="137" spans="1:10" x14ac:dyDescent="0.2">
      <c r="A137" s="32" t="s">
        <v>13</v>
      </c>
      <c r="B137" s="1" t="s">
        <v>184</v>
      </c>
      <c r="C137" s="118"/>
      <c r="D137" s="135">
        <f t="shared" si="6"/>
        <v>0</v>
      </c>
      <c r="E137" s="135">
        <f t="shared" si="7"/>
        <v>0</v>
      </c>
      <c r="F137" s="32" t="s">
        <v>130</v>
      </c>
      <c r="H137" s="128">
        <f>IF(LEN(C137)=0,1,MATCH(C137,PlayerDetails!$I:$I,0))</f>
        <v>1</v>
      </c>
      <c r="I137" s="128" t="e">
        <f>IF(LEN(D137)=0,1,MATCH(D137,PlayerDetails!$I:$I,0))</f>
        <v>#N/A</v>
      </c>
      <c r="J137" s="128" t="e">
        <f>IF(LEN(E137)=0,1,MATCH(E137,PlayerDetails!$I:$I,0))</f>
        <v>#N/A</v>
      </c>
    </row>
    <row r="138" spans="1:10" x14ac:dyDescent="0.2">
      <c r="A138" s="32" t="s">
        <v>13</v>
      </c>
      <c r="B138" s="1" t="s">
        <v>185</v>
      </c>
      <c r="C138" s="118"/>
      <c r="D138" s="135">
        <f t="shared" si="6"/>
        <v>0</v>
      </c>
      <c r="E138" s="135">
        <f t="shared" si="7"/>
        <v>0</v>
      </c>
      <c r="F138" s="32" t="s">
        <v>131</v>
      </c>
      <c r="H138" s="128">
        <f>IF(LEN(C138)=0,1,MATCH(C138,PlayerDetails!$I:$I,0))</f>
        <v>1</v>
      </c>
      <c r="I138" s="128" t="e">
        <f>IF(LEN(D138)=0,1,MATCH(D138,PlayerDetails!$I:$I,0))</f>
        <v>#N/A</v>
      </c>
      <c r="J138" s="128" t="e">
        <f>IF(LEN(E138)=0,1,MATCH(E138,PlayerDetails!$I:$I,0))</f>
        <v>#N/A</v>
      </c>
    </row>
    <row r="139" spans="1:10" x14ac:dyDescent="0.2">
      <c r="A139" s="32" t="s">
        <v>13</v>
      </c>
      <c r="B139" s="1" t="s">
        <v>186</v>
      </c>
      <c r="C139" s="118"/>
      <c r="D139" s="135">
        <f t="shared" si="6"/>
        <v>0</v>
      </c>
      <c r="E139" s="135">
        <f t="shared" si="7"/>
        <v>0</v>
      </c>
      <c r="F139" s="32" t="s">
        <v>132</v>
      </c>
      <c r="H139" s="128">
        <f>IF(LEN(C139)=0,1,MATCH(C139,PlayerDetails!$I:$I,0))</f>
        <v>1</v>
      </c>
      <c r="I139" s="128" t="e">
        <f>IF(LEN(D139)=0,1,MATCH(D139,PlayerDetails!$I:$I,0))</f>
        <v>#N/A</v>
      </c>
      <c r="J139" s="128" t="e">
        <f>IF(LEN(E139)=0,1,MATCH(E139,PlayerDetails!$I:$I,0))</f>
        <v>#N/A</v>
      </c>
    </row>
    <row r="140" spans="1:10" x14ac:dyDescent="0.2">
      <c r="A140" s="32" t="s">
        <v>13</v>
      </c>
      <c r="B140" s="1" t="s">
        <v>187</v>
      </c>
      <c r="C140" s="118"/>
      <c r="D140" s="135">
        <f t="shared" si="6"/>
        <v>0</v>
      </c>
      <c r="E140" s="135">
        <f t="shared" si="7"/>
        <v>0</v>
      </c>
      <c r="F140" s="32" t="s">
        <v>133</v>
      </c>
      <c r="H140" s="128">
        <f>IF(LEN(C140)=0,1,MATCH(C140,PlayerDetails!$I:$I,0))</f>
        <v>1</v>
      </c>
      <c r="I140" s="128" t="e">
        <f>IF(LEN(D140)=0,1,MATCH(D140,PlayerDetails!$I:$I,0))</f>
        <v>#N/A</v>
      </c>
      <c r="J140" s="128" t="e">
        <f>IF(LEN(E140)=0,1,MATCH(E140,PlayerDetails!$I:$I,0))</f>
        <v>#N/A</v>
      </c>
    </row>
    <row r="141" spans="1:10" x14ac:dyDescent="0.2">
      <c r="A141" s="32" t="s">
        <v>13</v>
      </c>
      <c r="B141" s="1" t="s">
        <v>188</v>
      </c>
      <c r="C141" s="118"/>
      <c r="D141" s="135">
        <f t="shared" si="6"/>
        <v>0</v>
      </c>
      <c r="E141" s="135">
        <f t="shared" si="7"/>
        <v>0</v>
      </c>
      <c r="F141" s="32" t="s">
        <v>134</v>
      </c>
      <c r="H141" s="128">
        <f>IF(LEN(C141)=0,1,MATCH(C141,PlayerDetails!$I:$I,0))</f>
        <v>1</v>
      </c>
      <c r="I141" s="128" t="e">
        <f>IF(LEN(D141)=0,1,MATCH(D141,PlayerDetails!$I:$I,0))</f>
        <v>#N/A</v>
      </c>
      <c r="J141" s="128" t="e">
        <f>IF(LEN(E141)=0,1,MATCH(E141,PlayerDetails!$I:$I,0))</f>
        <v>#N/A</v>
      </c>
    </row>
    <row r="142" spans="1:10" x14ac:dyDescent="0.2">
      <c r="A142" s="32" t="s">
        <v>13</v>
      </c>
      <c r="B142" s="1" t="s">
        <v>189</v>
      </c>
      <c r="C142" s="118"/>
      <c r="D142" s="135">
        <f t="shared" si="6"/>
        <v>0</v>
      </c>
      <c r="E142" s="135">
        <f t="shared" si="7"/>
        <v>0</v>
      </c>
      <c r="F142" s="32" t="s">
        <v>135</v>
      </c>
      <c r="H142" s="128">
        <f>IF(LEN(C142)=0,1,MATCH(C142,PlayerDetails!$I:$I,0))</f>
        <v>1</v>
      </c>
      <c r="I142" s="128" t="e">
        <f>IF(LEN(D142)=0,1,MATCH(D142,PlayerDetails!$I:$I,0))</f>
        <v>#N/A</v>
      </c>
      <c r="J142" s="128" t="e">
        <f>IF(LEN(E142)=0,1,MATCH(E142,PlayerDetails!$I:$I,0))</f>
        <v>#N/A</v>
      </c>
    </row>
    <row r="143" spans="1:10" x14ac:dyDescent="0.2">
      <c r="A143" s="32" t="s">
        <v>13</v>
      </c>
      <c r="B143" s="1" t="s">
        <v>190</v>
      </c>
      <c r="C143" s="118"/>
      <c r="D143" s="135">
        <f t="shared" si="6"/>
        <v>0</v>
      </c>
      <c r="E143" s="135">
        <f t="shared" si="7"/>
        <v>0</v>
      </c>
      <c r="F143" s="32" t="s">
        <v>497</v>
      </c>
      <c r="H143" s="128">
        <f>IF(LEN(C143)=0,1,MATCH(C143,PlayerDetails!$I:$I,0))</f>
        <v>1</v>
      </c>
      <c r="I143" s="128" t="e">
        <f>IF(LEN(D143)=0,1,MATCH(D143,PlayerDetails!$I:$I,0))</f>
        <v>#N/A</v>
      </c>
      <c r="J143" s="128" t="e">
        <f>IF(LEN(E143)=0,1,MATCH(E143,PlayerDetails!$I:$I,0))</f>
        <v>#N/A</v>
      </c>
    </row>
    <row r="144" spans="1:10" x14ac:dyDescent="0.2">
      <c r="A144" s="32" t="s">
        <v>13</v>
      </c>
      <c r="B144" s="1" t="s">
        <v>191</v>
      </c>
      <c r="C144" s="118"/>
      <c r="D144" s="135">
        <f t="shared" si="6"/>
        <v>0</v>
      </c>
      <c r="E144" s="135">
        <f t="shared" si="7"/>
        <v>0</v>
      </c>
      <c r="F144" s="32" t="s">
        <v>498</v>
      </c>
      <c r="H144" s="128">
        <f>IF(LEN(C144)=0,1,MATCH(C144,PlayerDetails!$I:$I,0))</f>
        <v>1</v>
      </c>
      <c r="I144" s="128" t="e">
        <f>IF(LEN(D144)=0,1,MATCH(D144,PlayerDetails!$I:$I,0))</f>
        <v>#N/A</v>
      </c>
      <c r="J144" s="128" t="e">
        <f>IF(LEN(E144)=0,1,MATCH(E144,PlayerDetails!$I:$I,0))</f>
        <v>#N/A</v>
      </c>
    </row>
    <row r="145" spans="1:10" x14ac:dyDescent="0.2">
      <c r="A145" s="32" t="s">
        <v>13</v>
      </c>
      <c r="B145" s="1" t="s">
        <v>192</v>
      </c>
      <c r="C145" s="118"/>
      <c r="D145" s="135">
        <f t="shared" si="6"/>
        <v>0</v>
      </c>
      <c r="E145" s="135">
        <f t="shared" si="7"/>
        <v>0</v>
      </c>
      <c r="F145" s="32" t="s">
        <v>499</v>
      </c>
      <c r="H145" s="128">
        <f>IF(LEN(C145)=0,1,MATCH(C145,PlayerDetails!$I:$I,0))</f>
        <v>1</v>
      </c>
      <c r="I145" s="128" t="e">
        <f>IF(LEN(D145)=0,1,MATCH(D145,PlayerDetails!$I:$I,0))</f>
        <v>#N/A</v>
      </c>
      <c r="J145" s="128" t="e">
        <f>IF(LEN(E145)=0,1,MATCH(E145,PlayerDetails!$I:$I,0))</f>
        <v>#N/A</v>
      </c>
    </row>
    <row r="146" spans="1:10" x14ac:dyDescent="0.2">
      <c r="A146" s="32" t="s">
        <v>13</v>
      </c>
      <c r="B146" s="1" t="s">
        <v>193</v>
      </c>
      <c r="C146" s="118"/>
      <c r="D146" s="135">
        <f t="shared" si="6"/>
        <v>0</v>
      </c>
      <c r="E146" s="135">
        <f t="shared" si="7"/>
        <v>0</v>
      </c>
      <c r="F146" s="32" t="s">
        <v>500</v>
      </c>
      <c r="H146" s="128">
        <f>IF(LEN(C146)=0,1,MATCH(C146,PlayerDetails!$I:$I,0))</f>
        <v>1</v>
      </c>
      <c r="I146" s="128" t="e">
        <f>IF(LEN(D146)=0,1,MATCH(D146,PlayerDetails!$I:$I,0))</f>
        <v>#N/A</v>
      </c>
      <c r="J146" s="128" t="e">
        <f>IF(LEN(E146)=0,1,MATCH(E146,PlayerDetails!$I:$I,0))</f>
        <v>#N/A</v>
      </c>
    </row>
    <row r="147" spans="1:10" x14ac:dyDescent="0.2">
      <c r="A147" s="32" t="s">
        <v>177</v>
      </c>
      <c r="B147" s="1" t="s">
        <v>194</v>
      </c>
      <c r="C147" s="118"/>
      <c r="D147" s="135">
        <f t="shared" si="6"/>
        <v>0</v>
      </c>
      <c r="E147" s="135">
        <f t="shared" si="7"/>
        <v>0</v>
      </c>
      <c r="F147" s="32" t="s">
        <v>124</v>
      </c>
      <c r="H147" s="128">
        <f>IF(LEN(C147)=0,1,MATCH(C147,PlayerDetails!$I:$I,0))</f>
        <v>1</v>
      </c>
      <c r="I147" s="128" t="e">
        <f>IF(LEN(D147)=0,1,MATCH(D147,PlayerDetails!$I:$I,0))</f>
        <v>#N/A</v>
      </c>
      <c r="J147" s="128" t="e">
        <f>IF(LEN(E147)=0,1,MATCH(E147,PlayerDetails!$I:$I,0))</f>
        <v>#N/A</v>
      </c>
    </row>
    <row r="148" spans="1:10" x14ac:dyDescent="0.2">
      <c r="A148" s="32" t="s">
        <v>177</v>
      </c>
      <c r="B148" s="1" t="s">
        <v>195</v>
      </c>
      <c r="C148" s="118"/>
      <c r="D148" s="135">
        <f t="shared" si="6"/>
        <v>0</v>
      </c>
      <c r="E148" s="135">
        <f t="shared" si="7"/>
        <v>0</v>
      </c>
      <c r="F148" s="32" t="s">
        <v>125</v>
      </c>
      <c r="H148" s="128">
        <f>IF(LEN(C148)=0,1,MATCH(C148,PlayerDetails!$I:$I,0))</f>
        <v>1</v>
      </c>
      <c r="I148" s="128" t="e">
        <f>IF(LEN(D148)=0,1,MATCH(D148,PlayerDetails!$I:$I,0))</f>
        <v>#N/A</v>
      </c>
      <c r="J148" s="128" t="e">
        <f>IF(LEN(E148)=0,1,MATCH(E148,PlayerDetails!$I:$I,0))</f>
        <v>#N/A</v>
      </c>
    </row>
    <row r="149" spans="1:10" x14ac:dyDescent="0.2">
      <c r="A149" s="32" t="s">
        <v>177</v>
      </c>
      <c r="B149" s="1" t="s">
        <v>196</v>
      </c>
      <c r="C149" s="118"/>
      <c r="D149" s="135">
        <f t="shared" si="6"/>
        <v>0</v>
      </c>
      <c r="E149" s="135">
        <f t="shared" si="7"/>
        <v>0</v>
      </c>
      <c r="F149" s="32" t="s">
        <v>126</v>
      </c>
      <c r="H149" s="128">
        <f>IF(LEN(C149)=0,1,MATCH(C149,PlayerDetails!$I:$I,0))</f>
        <v>1</v>
      </c>
      <c r="I149" s="128" t="e">
        <f>IF(LEN(D149)=0,1,MATCH(D149,PlayerDetails!$I:$I,0))</f>
        <v>#N/A</v>
      </c>
      <c r="J149" s="128" t="e">
        <f>IF(LEN(E149)=0,1,MATCH(E149,PlayerDetails!$I:$I,0))</f>
        <v>#N/A</v>
      </c>
    </row>
    <row r="150" spans="1:10" x14ac:dyDescent="0.2">
      <c r="A150" s="32" t="s">
        <v>177</v>
      </c>
      <c r="B150" s="1" t="s">
        <v>197</v>
      </c>
      <c r="C150" s="118"/>
      <c r="D150" s="135">
        <f t="shared" si="6"/>
        <v>0</v>
      </c>
      <c r="E150" s="135">
        <f t="shared" si="7"/>
        <v>0</v>
      </c>
      <c r="F150" s="32" t="s">
        <v>127</v>
      </c>
      <c r="H150" s="128">
        <f>IF(LEN(C150)=0,1,MATCH(C150,PlayerDetails!$I:$I,0))</f>
        <v>1</v>
      </c>
      <c r="I150" s="128" t="e">
        <f>IF(LEN(D150)=0,1,MATCH(D150,PlayerDetails!$I:$I,0))</f>
        <v>#N/A</v>
      </c>
      <c r="J150" s="128" t="e">
        <f>IF(LEN(E150)=0,1,MATCH(E150,PlayerDetails!$I:$I,0))</f>
        <v>#N/A</v>
      </c>
    </row>
    <row r="151" spans="1:10" x14ac:dyDescent="0.2">
      <c r="A151" s="32" t="s">
        <v>177</v>
      </c>
      <c r="B151" s="1" t="s">
        <v>198</v>
      </c>
      <c r="C151" s="118"/>
      <c r="D151" s="135">
        <f t="shared" si="6"/>
        <v>0</v>
      </c>
      <c r="E151" s="135">
        <f t="shared" si="7"/>
        <v>0</v>
      </c>
      <c r="F151" s="32" t="s">
        <v>128</v>
      </c>
      <c r="H151" s="128">
        <f>IF(LEN(C151)=0,1,MATCH(C151,PlayerDetails!$I:$I,0))</f>
        <v>1</v>
      </c>
      <c r="I151" s="128" t="e">
        <f>IF(LEN(D151)=0,1,MATCH(D151,PlayerDetails!$I:$I,0))</f>
        <v>#N/A</v>
      </c>
      <c r="J151" s="128" t="e">
        <f>IF(LEN(E151)=0,1,MATCH(E151,PlayerDetails!$I:$I,0))</f>
        <v>#N/A</v>
      </c>
    </row>
    <row r="152" spans="1:10" x14ac:dyDescent="0.2">
      <c r="A152" s="32" t="s">
        <v>177</v>
      </c>
      <c r="B152" s="1" t="s">
        <v>199</v>
      </c>
      <c r="C152" s="118"/>
      <c r="D152" s="135">
        <f t="shared" si="6"/>
        <v>0</v>
      </c>
      <c r="E152" s="135">
        <f t="shared" si="7"/>
        <v>0</v>
      </c>
      <c r="F152" s="32" t="s">
        <v>129</v>
      </c>
      <c r="H152" s="128">
        <f>IF(LEN(C152)=0,1,MATCH(C152,PlayerDetails!$I:$I,0))</f>
        <v>1</v>
      </c>
      <c r="I152" s="128" t="e">
        <f>IF(LEN(D152)=0,1,MATCH(D152,PlayerDetails!$I:$I,0))</f>
        <v>#N/A</v>
      </c>
      <c r="J152" s="128" t="e">
        <f>IF(LEN(E152)=0,1,MATCH(E152,PlayerDetails!$I:$I,0))</f>
        <v>#N/A</v>
      </c>
    </row>
    <row r="153" spans="1:10" x14ac:dyDescent="0.2">
      <c r="A153" s="32" t="s">
        <v>177</v>
      </c>
      <c r="B153" s="1" t="s">
        <v>200</v>
      </c>
      <c r="C153" s="118"/>
      <c r="D153" s="135">
        <f t="shared" si="6"/>
        <v>0</v>
      </c>
      <c r="E153" s="135">
        <f t="shared" si="7"/>
        <v>0</v>
      </c>
      <c r="F153" s="32" t="s">
        <v>130</v>
      </c>
      <c r="H153" s="128">
        <f>IF(LEN(C153)=0,1,MATCH(C153,PlayerDetails!$I:$I,0))</f>
        <v>1</v>
      </c>
      <c r="I153" s="128" t="e">
        <f>IF(LEN(D153)=0,1,MATCH(D153,PlayerDetails!$I:$I,0))</f>
        <v>#N/A</v>
      </c>
      <c r="J153" s="128" t="e">
        <f>IF(LEN(E153)=0,1,MATCH(E153,PlayerDetails!$I:$I,0))</f>
        <v>#N/A</v>
      </c>
    </row>
    <row r="154" spans="1:10" x14ac:dyDescent="0.2">
      <c r="A154" s="32" t="s">
        <v>177</v>
      </c>
      <c r="B154" s="1" t="s">
        <v>201</v>
      </c>
      <c r="C154" s="118"/>
      <c r="D154" s="135">
        <f t="shared" si="6"/>
        <v>0</v>
      </c>
      <c r="E154" s="135">
        <f t="shared" si="7"/>
        <v>0</v>
      </c>
      <c r="F154" s="32" t="s">
        <v>131</v>
      </c>
      <c r="H154" s="128">
        <f>IF(LEN(C154)=0,1,MATCH(C154,PlayerDetails!$I:$I,0))</f>
        <v>1</v>
      </c>
      <c r="I154" s="128" t="e">
        <f>IF(LEN(D154)=0,1,MATCH(D154,PlayerDetails!$I:$I,0))</f>
        <v>#N/A</v>
      </c>
      <c r="J154" s="128" t="e">
        <f>IF(LEN(E154)=0,1,MATCH(E154,PlayerDetails!$I:$I,0))</f>
        <v>#N/A</v>
      </c>
    </row>
    <row r="155" spans="1:10" x14ac:dyDescent="0.2">
      <c r="A155" s="32" t="s">
        <v>177</v>
      </c>
      <c r="B155" s="1" t="s">
        <v>202</v>
      </c>
      <c r="C155" s="118"/>
      <c r="D155" s="135">
        <f t="shared" si="6"/>
        <v>0</v>
      </c>
      <c r="E155" s="135">
        <f t="shared" si="7"/>
        <v>0</v>
      </c>
      <c r="F155" s="32" t="s">
        <v>132</v>
      </c>
      <c r="H155" s="128">
        <f>IF(LEN(C155)=0,1,MATCH(C155,PlayerDetails!$I:$I,0))</f>
        <v>1</v>
      </c>
      <c r="I155" s="128" t="e">
        <f>IF(LEN(D155)=0,1,MATCH(D155,PlayerDetails!$I:$I,0))</f>
        <v>#N/A</v>
      </c>
      <c r="J155" s="128" t="e">
        <f>IF(LEN(E155)=0,1,MATCH(E155,PlayerDetails!$I:$I,0))</f>
        <v>#N/A</v>
      </c>
    </row>
    <row r="156" spans="1:10" x14ac:dyDescent="0.2">
      <c r="A156" s="32" t="s">
        <v>177</v>
      </c>
      <c r="B156" s="1" t="s">
        <v>203</v>
      </c>
      <c r="C156" s="118"/>
      <c r="D156" s="135">
        <f t="shared" si="6"/>
        <v>0</v>
      </c>
      <c r="E156" s="135">
        <f t="shared" si="7"/>
        <v>0</v>
      </c>
      <c r="F156" s="32" t="s">
        <v>133</v>
      </c>
      <c r="H156" s="128">
        <f>IF(LEN(C156)=0,1,MATCH(C156,PlayerDetails!$I:$I,0))</f>
        <v>1</v>
      </c>
      <c r="I156" s="128" t="e">
        <f>IF(LEN(D156)=0,1,MATCH(D156,PlayerDetails!$I:$I,0))</f>
        <v>#N/A</v>
      </c>
      <c r="J156" s="128" t="e">
        <f>IF(LEN(E156)=0,1,MATCH(E156,PlayerDetails!$I:$I,0))</f>
        <v>#N/A</v>
      </c>
    </row>
    <row r="157" spans="1:10" x14ac:dyDescent="0.2">
      <c r="A157" s="32" t="s">
        <v>177</v>
      </c>
      <c r="B157" s="1" t="s">
        <v>204</v>
      </c>
      <c r="C157" s="118"/>
      <c r="D157" s="135">
        <f t="shared" si="6"/>
        <v>0</v>
      </c>
      <c r="E157" s="135">
        <f t="shared" si="7"/>
        <v>0</v>
      </c>
      <c r="F157" s="32" t="s">
        <v>134</v>
      </c>
      <c r="H157" s="128">
        <f>IF(LEN(C157)=0,1,MATCH(C157,PlayerDetails!$I:$I,0))</f>
        <v>1</v>
      </c>
      <c r="I157" s="128" t="e">
        <f>IF(LEN(D157)=0,1,MATCH(D157,PlayerDetails!$I:$I,0))</f>
        <v>#N/A</v>
      </c>
      <c r="J157" s="128" t="e">
        <f>IF(LEN(E157)=0,1,MATCH(E157,PlayerDetails!$I:$I,0))</f>
        <v>#N/A</v>
      </c>
    </row>
    <row r="158" spans="1:10" x14ac:dyDescent="0.2">
      <c r="A158" s="32" t="s">
        <v>177</v>
      </c>
      <c r="B158" s="1" t="s">
        <v>205</v>
      </c>
      <c r="C158" s="118"/>
      <c r="D158" s="135">
        <f t="shared" si="6"/>
        <v>0</v>
      </c>
      <c r="E158" s="135">
        <f t="shared" si="7"/>
        <v>0</v>
      </c>
      <c r="F158" s="32" t="s">
        <v>135</v>
      </c>
      <c r="H158" s="128">
        <f>IF(LEN(C158)=0,1,MATCH(C158,PlayerDetails!$I:$I,0))</f>
        <v>1</v>
      </c>
      <c r="I158" s="128" t="e">
        <f>IF(LEN(D158)=0,1,MATCH(D158,PlayerDetails!$I:$I,0))</f>
        <v>#N/A</v>
      </c>
      <c r="J158" s="128" t="e">
        <f>IF(LEN(E158)=0,1,MATCH(E158,PlayerDetails!$I:$I,0))</f>
        <v>#N/A</v>
      </c>
    </row>
    <row r="159" spans="1:10" x14ac:dyDescent="0.2">
      <c r="A159" s="32" t="s">
        <v>177</v>
      </c>
      <c r="B159" s="1" t="s">
        <v>206</v>
      </c>
      <c r="C159" s="118"/>
      <c r="D159" s="135">
        <f t="shared" si="6"/>
        <v>0</v>
      </c>
      <c r="E159" s="135">
        <f t="shared" si="7"/>
        <v>0</v>
      </c>
      <c r="F159" s="32" t="s">
        <v>497</v>
      </c>
      <c r="H159" s="128">
        <f>IF(LEN(C159)=0,1,MATCH(C159,PlayerDetails!$I:$I,0))</f>
        <v>1</v>
      </c>
      <c r="I159" s="128" t="e">
        <f>IF(LEN(D159)=0,1,MATCH(D159,PlayerDetails!$I:$I,0))</f>
        <v>#N/A</v>
      </c>
      <c r="J159" s="128" t="e">
        <f>IF(LEN(E159)=0,1,MATCH(E159,PlayerDetails!$I:$I,0))</f>
        <v>#N/A</v>
      </c>
    </row>
    <row r="160" spans="1:10" x14ac:dyDescent="0.2">
      <c r="A160" s="32" t="s">
        <v>177</v>
      </c>
      <c r="B160" s="1" t="s">
        <v>207</v>
      </c>
      <c r="C160" s="118"/>
      <c r="D160" s="135">
        <f t="shared" si="6"/>
        <v>0</v>
      </c>
      <c r="E160" s="135">
        <f t="shared" si="7"/>
        <v>0</v>
      </c>
      <c r="F160" s="32" t="s">
        <v>498</v>
      </c>
      <c r="H160" s="128">
        <f>IF(LEN(C160)=0,1,MATCH(C160,PlayerDetails!$I:$I,0))</f>
        <v>1</v>
      </c>
      <c r="I160" s="128" t="e">
        <f>IF(LEN(D160)=0,1,MATCH(D160,PlayerDetails!$I:$I,0))</f>
        <v>#N/A</v>
      </c>
      <c r="J160" s="128" t="e">
        <f>IF(LEN(E160)=0,1,MATCH(E160,PlayerDetails!$I:$I,0))</f>
        <v>#N/A</v>
      </c>
    </row>
    <row r="161" spans="1:10" x14ac:dyDescent="0.2">
      <c r="A161" s="32" t="s">
        <v>177</v>
      </c>
      <c r="B161" s="1" t="s">
        <v>208</v>
      </c>
      <c r="C161" s="118"/>
      <c r="D161" s="135">
        <f t="shared" si="6"/>
        <v>0</v>
      </c>
      <c r="E161" s="135">
        <f t="shared" si="7"/>
        <v>0</v>
      </c>
      <c r="F161" s="32" t="s">
        <v>499</v>
      </c>
      <c r="H161" s="128">
        <f>IF(LEN(C161)=0,1,MATCH(C161,PlayerDetails!$I:$I,0))</f>
        <v>1</v>
      </c>
      <c r="I161" s="128" t="e">
        <f>IF(LEN(D161)=0,1,MATCH(D161,PlayerDetails!$I:$I,0))</f>
        <v>#N/A</v>
      </c>
      <c r="J161" s="128" t="e">
        <f>IF(LEN(E161)=0,1,MATCH(E161,PlayerDetails!$I:$I,0))</f>
        <v>#N/A</v>
      </c>
    </row>
    <row r="162" spans="1:10" x14ac:dyDescent="0.2">
      <c r="A162" s="32" t="s">
        <v>177</v>
      </c>
      <c r="B162" s="1" t="s">
        <v>209</v>
      </c>
      <c r="C162" s="118"/>
      <c r="D162" s="135">
        <f t="shared" si="6"/>
        <v>0</v>
      </c>
      <c r="E162" s="135">
        <f t="shared" si="7"/>
        <v>0</v>
      </c>
      <c r="F162" s="32" t="s">
        <v>500</v>
      </c>
      <c r="H162" s="128">
        <f>IF(LEN(C162)=0,1,MATCH(C162,PlayerDetails!$I:$I,0))</f>
        <v>1</v>
      </c>
      <c r="I162" s="128" t="e">
        <f>IF(LEN(D162)=0,1,MATCH(D162,PlayerDetails!$I:$I,0))</f>
        <v>#N/A</v>
      </c>
      <c r="J162" s="128" t="e">
        <f>IF(LEN(E162)=0,1,MATCH(E162,PlayerDetails!$I:$I,0))</f>
        <v>#N/A</v>
      </c>
    </row>
    <row r="163" spans="1:10" x14ac:dyDescent="0.2">
      <c r="A163" s="32" t="s">
        <v>171</v>
      </c>
      <c r="B163" s="1" t="s">
        <v>210</v>
      </c>
      <c r="C163" s="118"/>
      <c r="D163" s="135">
        <f t="shared" si="6"/>
        <v>0</v>
      </c>
      <c r="E163" s="135">
        <f t="shared" si="7"/>
        <v>0</v>
      </c>
      <c r="F163" s="32" t="s">
        <v>124</v>
      </c>
      <c r="H163" s="128">
        <f>IF(LEN(C163)=0,1,MATCH(C163,PlayerDetails!$I:$I,0))</f>
        <v>1</v>
      </c>
      <c r="I163" s="128" t="e">
        <f>IF(LEN(D163)=0,1,MATCH(D163,PlayerDetails!$I:$I,0))</f>
        <v>#N/A</v>
      </c>
      <c r="J163" s="128" t="e">
        <f>IF(LEN(E163)=0,1,MATCH(E163,PlayerDetails!$I:$I,0))</f>
        <v>#N/A</v>
      </c>
    </row>
    <row r="164" spans="1:10" x14ac:dyDescent="0.2">
      <c r="A164" s="32" t="s">
        <v>171</v>
      </c>
      <c r="B164" s="1" t="s">
        <v>211</v>
      </c>
      <c r="C164" s="118"/>
      <c r="D164" s="135">
        <f t="shared" si="6"/>
        <v>0</v>
      </c>
      <c r="E164" s="135">
        <f t="shared" si="7"/>
        <v>0</v>
      </c>
      <c r="F164" s="32" t="s">
        <v>125</v>
      </c>
      <c r="H164" s="128">
        <f>IF(LEN(C164)=0,1,MATCH(C164,PlayerDetails!$I:$I,0))</f>
        <v>1</v>
      </c>
      <c r="I164" s="128" t="e">
        <f>IF(LEN(D164)=0,1,MATCH(D164,PlayerDetails!$I:$I,0))</f>
        <v>#N/A</v>
      </c>
      <c r="J164" s="128" t="e">
        <f>IF(LEN(E164)=0,1,MATCH(E164,PlayerDetails!$I:$I,0))</f>
        <v>#N/A</v>
      </c>
    </row>
    <row r="165" spans="1:10" x14ac:dyDescent="0.2">
      <c r="A165" s="32" t="s">
        <v>171</v>
      </c>
      <c r="B165" s="1" t="s">
        <v>212</v>
      </c>
      <c r="C165" s="118"/>
      <c r="D165" s="135">
        <f t="shared" si="6"/>
        <v>0</v>
      </c>
      <c r="E165" s="135">
        <f t="shared" si="7"/>
        <v>0</v>
      </c>
      <c r="F165" s="32" t="s">
        <v>126</v>
      </c>
      <c r="H165" s="128">
        <f>IF(LEN(C165)=0,1,MATCH(C165,PlayerDetails!$I:$I,0))</f>
        <v>1</v>
      </c>
      <c r="I165" s="128" t="e">
        <f>IF(LEN(D165)=0,1,MATCH(D165,PlayerDetails!$I:$I,0))</f>
        <v>#N/A</v>
      </c>
      <c r="J165" s="128" t="e">
        <f>IF(LEN(E165)=0,1,MATCH(E165,PlayerDetails!$I:$I,0))</f>
        <v>#N/A</v>
      </c>
    </row>
    <row r="166" spans="1:10" x14ac:dyDescent="0.2">
      <c r="A166" s="32" t="s">
        <v>171</v>
      </c>
      <c r="B166" s="1" t="s">
        <v>213</v>
      </c>
      <c r="C166" s="118"/>
      <c r="D166" s="135">
        <f t="shared" si="6"/>
        <v>0</v>
      </c>
      <c r="E166" s="135">
        <f t="shared" si="7"/>
        <v>0</v>
      </c>
      <c r="F166" s="32" t="s">
        <v>127</v>
      </c>
      <c r="H166" s="128">
        <f>IF(LEN(C166)=0,1,MATCH(C166,PlayerDetails!$I:$I,0))</f>
        <v>1</v>
      </c>
      <c r="I166" s="128" t="e">
        <f>IF(LEN(D166)=0,1,MATCH(D166,PlayerDetails!$I:$I,0))</f>
        <v>#N/A</v>
      </c>
      <c r="J166" s="128" t="e">
        <f>IF(LEN(E166)=0,1,MATCH(E166,PlayerDetails!$I:$I,0))</f>
        <v>#N/A</v>
      </c>
    </row>
    <row r="167" spans="1:10" x14ac:dyDescent="0.2">
      <c r="A167" s="32" t="s">
        <v>171</v>
      </c>
      <c r="B167" s="1" t="s">
        <v>214</v>
      </c>
      <c r="C167" s="118"/>
      <c r="D167" s="135">
        <f t="shared" si="6"/>
        <v>0</v>
      </c>
      <c r="E167" s="135">
        <f t="shared" si="7"/>
        <v>0</v>
      </c>
      <c r="F167" s="32" t="s">
        <v>128</v>
      </c>
      <c r="H167" s="128">
        <f>IF(LEN(C167)=0,1,MATCH(C167,PlayerDetails!$I:$I,0))</f>
        <v>1</v>
      </c>
      <c r="I167" s="128" t="e">
        <f>IF(LEN(D167)=0,1,MATCH(D167,PlayerDetails!$I:$I,0))</f>
        <v>#N/A</v>
      </c>
      <c r="J167" s="128" t="e">
        <f>IF(LEN(E167)=0,1,MATCH(E167,PlayerDetails!$I:$I,0))</f>
        <v>#N/A</v>
      </c>
    </row>
    <row r="168" spans="1:10" x14ac:dyDescent="0.2">
      <c r="A168" s="32" t="s">
        <v>171</v>
      </c>
      <c r="B168" s="1" t="s">
        <v>215</v>
      </c>
      <c r="C168" s="118"/>
      <c r="D168" s="135">
        <f t="shared" si="6"/>
        <v>0</v>
      </c>
      <c r="E168" s="135">
        <f t="shared" si="7"/>
        <v>0</v>
      </c>
      <c r="F168" s="32" t="s">
        <v>129</v>
      </c>
      <c r="H168" s="128">
        <f>IF(LEN(C168)=0,1,MATCH(C168,PlayerDetails!$I:$I,0))</f>
        <v>1</v>
      </c>
      <c r="I168" s="128" t="e">
        <f>IF(LEN(D168)=0,1,MATCH(D168,PlayerDetails!$I:$I,0))</f>
        <v>#N/A</v>
      </c>
      <c r="J168" s="128" t="e">
        <f>IF(LEN(E168)=0,1,MATCH(E168,PlayerDetails!$I:$I,0))</f>
        <v>#N/A</v>
      </c>
    </row>
    <row r="169" spans="1:10" x14ac:dyDescent="0.2">
      <c r="A169" s="32" t="s">
        <v>171</v>
      </c>
      <c r="B169" s="1" t="s">
        <v>216</v>
      </c>
      <c r="C169" s="118"/>
      <c r="D169" s="135">
        <f t="shared" si="6"/>
        <v>0</v>
      </c>
      <c r="E169" s="135">
        <f t="shared" si="7"/>
        <v>0</v>
      </c>
      <c r="F169" s="32" t="s">
        <v>130</v>
      </c>
      <c r="H169" s="128">
        <f>IF(LEN(C169)=0,1,MATCH(C169,PlayerDetails!$I:$I,0))</f>
        <v>1</v>
      </c>
      <c r="I169" s="128" t="e">
        <f>IF(LEN(D169)=0,1,MATCH(D169,PlayerDetails!$I:$I,0))</f>
        <v>#N/A</v>
      </c>
      <c r="J169" s="128" t="e">
        <f>IF(LEN(E169)=0,1,MATCH(E169,PlayerDetails!$I:$I,0))</f>
        <v>#N/A</v>
      </c>
    </row>
    <row r="170" spans="1:10" x14ac:dyDescent="0.2">
      <c r="A170" s="32" t="s">
        <v>171</v>
      </c>
      <c r="B170" s="1" t="s">
        <v>217</v>
      </c>
      <c r="C170" s="118"/>
      <c r="D170" s="135">
        <f t="shared" si="6"/>
        <v>0</v>
      </c>
      <c r="E170" s="135">
        <f t="shared" si="7"/>
        <v>0</v>
      </c>
      <c r="F170" s="32" t="s">
        <v>131</v>
      </c>
      <c r="H170" s="128">
        <f>IF(LEN(C170)=0,1,MATCH(C170,PlayerDetails!$I:$I,0))</f>
        <v>1</v>
      </c>
      <c r="I170" s="128" t="e">
        <f>IF(LEN(D170)=0,1,MATCH(D170,PlayerDetails!$I:$I,0))</f>
        <v>#N/A</v>
      </c>
      <c r="J170" s="128" t="e">
        <f>IF(LEN(E170)=0,1,MATCH(E170,PlayerDetails!$I:$I,0))</f>
        <v>#N/A</v>
      </c>
    </row>
    <row r="171" spans="1:10" x14ac:dyDescent="0.2">
      <c r="A171" s="32" t="s">
        <v>171</v>
      </c>
      <c r="B171" s="1" t="s">
        <v>218</v>
      </c>
      <c r="C171" s="118"/>
      <c r="D171" s="135">
        <f t="shared" si="6"/>
        <v>0</v>
      </c>
      <c r="E171" s="135">
        <f t="shared" si="7"/>
        <v>0</v>
      </c>
      <c r="F171" s="32" t="s">
        <v>132</v>
      </c>
      <c r="H171" s="128">
        <f>IF(LEN(C171)=0,1,MATCH(C171,PlayerDetails!$I:$I,0))</f>
        <v>1</v>
      </c>
      <c r="I171" s="128" t="e">
        <f>IF(LEN(D171)=0,1,MATCH(D171,PlayerDetails!$I:$I,0))</f>
        <v>#N/A</v>
      </c>
      <c r="J171" s="128" t="e">
        <f>IF(LEN(E171)=0,1,MATCH(E171,PlayerDetails!$I:$I,0))</f>
        <v>#N/A</v>
      </c>
    </row>
    <row r="172" spans="1:10" x14ac:dyDescent="0.2">
      <c r="A172" s="32" t="s">
        <v>171</v>
      </c>
      <c r="B172" s="1" t="s">
        <v>219</v>
      </c>
      <c r="C172" s="118"/>
      <c r="D172" s="135">
        <f t="shared" si="6"/>
        <v>0</v>
      </c>
      <c r="E172" s="135">
        <f t="shared" si="7"/>
        <v>0</v>
      </c>
      <c r="F172" s="32" t="s">
        <v>133</v>
      </c>
      <c r="H172" s="128">
        <f>IF(LEN(C172)=0,1,MATCH(C172,PlayerDetails!$I:$I,0))</f>
        <v>1</v>
      </c>
      <c r="I172" s="128" t="e">
        <f>IF(LEN(D172)=0,1,MATCH(D172,PlayerDetails!$I:$I,0))</f>
        <v>#N/A</v>
      </c>
      <c r="J172" s="128" t="e">
        <f>IF(LEN(E172)=0,1,MATCH(E172,PlayerDetails!$I:$I,0))</f>
        <v>#N/A</v>
      </c>
    </row>
    <row r="173" spans="1:10" x14ac:dyDescent="0.2">
      <c r="A173" s="32" t="s">
        <v>171</v>
      </c>
      <c r="B173" s="1" t="s">
        <v>220</v>
      </c>
      <c r="C173" s="118"/>
      <c r="D173" s="135">
        <f t="shared" si="6"/>
        <v>0</v>
      </c>
      <c r="E173" s="135">
        <f t="shared" si="7"/>
        <v>0</v>
      </c>
      <c r="F173" s="32" t="s">
        <v>134</v>
      </c>
      <c r="H173" s="128">
        <f>IF(LEN(C173)=0,1,MATCH(C173,PlayerDetails!$I:$I,0))</f>
        <v>1</v>
      </c>
      <c r="I173" s="128" t="e">
        <f>IF(LEN(D173)=0,1,MATCH(D173,PlayerDetails!$I:$I,0))</f>
        <v>#N/A</v>
      </c>
      <c r="J173" s="128" t="e">
        <f>IF(LEN(E173)=0,1,MATCH(E173,PlayerDetails!$I:$I,0))</f>
        <v>#N/A</v>
      </c>
    </row>
    <row r="174" spans="1:10" x14ac:dyDescent="0.2">
      <c r="A174" s="32" t="s">
        <v>171</v>
      </c>
      <c r="B174" s="1" t="s">
        <v>221</v>
      </c>
      <c r="C174" s="118"/>
      <c r="D174" s="135">
        <f t="shared" si="6"/>
        <v>0</v>
      </c>
      <c r="E174" s="135">
        <f t="shared" si="7"/>
        <v>0</v>
      </c>
      <c r="F174" s="32" t="s">
        <v>135</v>
      </c>
      <c r="H174" s="128">
        <f>IF(LEN(C174)=0,1,MATCH(C174,PlayerDetails!$I:$I,0))</f>
        <v>1</v>
      </c>
      <c r="I174" s="128" t="e">
        <f>IF(LEN(D174)=0,1,MATCH(D174,PlayerDetails!$I:$I,0))</f>
        <v>#N/A</v>
      </c>
      <c r="J174" s="128" t="e">
        <f>IF(LEN(E174)=0,1,MATCH(E174,PlayerDetails!$I:$I,0))</f>
        <v>#N/A</v>
      </c>
    </row>
    <row r="175" spans="1:10" x14ac:dyDescent="0.2">
      <c r="A175" s="32" t="s">
        <v>171</v>
      </c>
      <c r="B175" s="1" t="s">
        <v>222</v>
      </c>
      <c r="C175" s="118"/>
      <c r="D175" s="135">
        <f t="shared" si="6"/>
        <v>0</v>
      </c>
      <c r="E175" s="135">
        <f t="shared" si="7"/>
        <v>0</v>
      </c>
      <c r="F175" s="32" t="s">
        <v>497</v>
      </c>
      <c r="H175" s="128">
        <f>IF(LEN(C175)=0,1,MATCH(C175,PlayerDetails!$I:$I,0))</f>
        <v>1</v>
      </c>
      <c r="I175" s="128" t="e">
        <f>IF(LEN(D175)=0,1,MATCH(D175,PlayerDetails!$I:$I,0))</f>
        <v>#N/A</v>
      </c>
      <c r="J175" s="128" t="e">
        <f>IF(LEN(E175)=0,1,MATCH(E175,PlayerDetails!$I:$I,0))</f>
        <v>#N/A</v>
      </c>
    </row>
    <row r="176" spans="1:10" x14ac:dyDescent="0.2">
      <c r="A176" s="32" t="s">
        <v>171</v>
      </c>
      <c r="B176" s="1" t="s">
        <v>223</v>
      </c>
      <c r="C176" s="118"/>
      <c r="D176" s="135">
        <f t="shared" si="6"/>
        <v>0</v>
      </c>
      <c r="E176" s="135">
        <f t="shared" si="7"/>
        <v>0</v>
      </c>
      <c r="F176" s="32" t="s">
        <v>498</v>
      </c>
      <c r="H176" s="128">
        <f>IF(LEN(C176)=0,1,MATCH(C176,PlayerDetails!$I:$I,0))</f>
        <v>1</v>
      </c>
      <c r="I176" s="128" t="e">
        <f>IF(LEN(D176)=0,1,MATCH(D176,PlayerDetails!$I:$I,0))</f>
        <v>#N/A</v>
      </c>
      <c r="J176" s="128" t="e">
        <f>IF(LEN(E176)=0,1,MATCH(E176,PlayerDetails!$I:$I,0))</f>
        <v>#N/A</v>
      </c>
    </row>
    <row r="177" spans="1:10" x14ac:dyDescent="0.2">
      <c r="A177" s="32" t="s">
        <v>171</v>
      </c>
      <c r="B177" s="1" t="s">
        <v>224</v>
      </c>
      <c r="C177" s="118"/>
      <c r="D177" s="135">
        <f t="shared" si="6"/>
        <v>0</v>
      </c>
      <c r="E177" s="135">
        <f t="shared" si="7"/>
        <v>0</v>
      </c>
      <c r="F177" s="32" t="s">
        <v>499</v>
      </c>
      <c r="H177" s="128">
        <f>IF(LEN(C177)=0,1,MATCH(C177,PlayerDetails!$I:$I,0))</f>
        <v>1</v>
      </c>
      <c r="I177" s="128" t="e">
        <f>IF(LEN(D177)=0,1,MATCH(D177,PlayerDetails!$I:$I,0))</f>
        <v>#N/A</v>
      </c>
      <c r="J177" s="128" t="e">
        <f>IF(LEN(E177)=0,1,MATCH(E177,PlayerDetails!$I:$I,0))</f>
        <v>#N/A</v>
      </c>
    </row>
    <row r="178" spans="1:10" x14ac:dyDescent="0.2">
      <c r="A178" s="32" t="s">
        <v>171</v>
      </c>
      <c r="B178" s="1" t="s">
        <v>225</v>
      </c>
      <c r="C178" s="118"/>
      <c r="D178" s="135">
        <f t="shared" si="6"/>
        <v>0</v>
      </c>
      <c r="E178" s="135">
        <f t="shared" si="7"/>
        <v>0</v>
      </c>
      <c r="F178" s="32" t="s">
        <v>500</v>
      </c>
      <c r="H178" s="128">
        <f>IF(LEN(C178)=0,1,MATCH(C178,PlayerDetails!$I:$I,0))</f>
        <v>1</v>
      </c>
      <c r="I178" s="128" t="e">
        <f>IF(LEN(D178)=0,1,MATCH(D178,PlayerDetails!$I:$I,0))</f>
        <v>#N/A</v>
      </c>
      <c r="J178" s="128" t="e">
        <f>IF(LEN(E178)=0,1,MATCH(E178,PlayerDetails!$I:$I,0))</f>
        <v>#N/A</v>
      </c>
    </row>
    <row r="179" spans="1:10" x14ac:dyDescent="0.2">
      <c r="A179" s="32" t="s">
        <v>172</v>
      </c>
      <c r="B179" s="1" t="s">
        <v>226</v>
      </c>
      <c r="C179" s="118"/>
      <c r="D179" s="135">
        <f t="shared" si="6"/>
        <v>0</v>
      </c>
      <c r="E179" s="135">
        <f t="shared" si="6"/>
        <v>0</v>
      </c>
      <c r="F179" s="32" t="s">
        <v>124</v>
      </c>
      <c r="H179" s="128">
        <f>IF(LEN(C179)=0,1,MATCH(C179,PlayerDetails!$I:$I,0))</f>
        <v>1</v>
      </c>
      <c r="I179" s="128" t="e">
        <f>IF(LEN(D179)=0,1,MATCH(D179,PlayerDetails!$I:$I,0))</f>
        <v>#N/A</v>
      </c>
      <c r="J179" s="128" t="e">
        <f>IF(LEN(E179)=0,1,MATCH(E179,PlayerDetails!$I:$I,0))</f>
        <v>#N/A</v>
      </c>
    </row>
    <row r="180" spans="1:10" x14ac:dyDescent="0.2">
      <c r="A180" s="32" t="s">
        <v>172</v>
      </c>
      <c r="B180" s="1" t="s">
        <v>227</v>
      </c>
      <c r="C180" s="118"/>
      <c r="D180" s="135">
        <f t="shared" ref="D180:E231" si="8">C180</f>
        <v>0</v>
      </c>
      <c r="E180" s="135">
        <f t="shared" si="8"/>
        <v>0</v>
      </c>
      <c r="F180" s="32" t="s">
        <v>125</v>
      </c>
      <c r="H180" s="128">
        <f>IF(LEN(C180)=0,1,MATCH(C180,PlayerDetails!$I:$I,0))</f>
        <v>1</v>
      </c>
      <c r="I180" s="128" t="e">
        <f>IF(LEN(D180)=0,1,MATCH(D180,PlayerDetails!$I:$I,0))</f>
        <v>#N/A</v>
      </c>
      <c r="J180" s="128" t="e">
        <f>IF(LEN(E180)=0,1,MATCH(E180,PlayerDetails!$I:$I,0))</f>
        <v>#N/A</v>
      </c>
    </row>
    <row r="181" spans="1:10" x14ac:dyDescent="0.2">
      <c r="A181" s="32" t="s">
        <v>172</v>
      </c>
      <c r="B181" s="1" t="s">
        <v>228</v>
      </c>
      <c r="C181" s="118"/>
      <c r="D181" s="135">
        <f t="shared" si="8"/>
        <v>0</v>
      </c>
      <c r="E181" s="135">
        <f t="shared" si="8"/>
        <v>0</v>
      </c>
      <c r="F181" s="32" t="s">
        <v>126</v>
      </c>
      <c r="H181" s="128">
        <f>IF(LEN(C181)=0,1,MATCH(C181,PlayerDetails!$I:$I,0))</f>
        <v>1</v>
      </c>
      <c r="I181" s="128" t="e">
        <f>IF(LEN(D181)=0,1,MATCH(D181,PlayerDetails!$I:$I,0))</f>
        <v>#N/A</v>
      </c>
      <c r="J181" s="128" t="e">
        <f>IF(LEN(E181)=0,1,MATCH(E181,PlayerDetails!$I:$I,0))</f>
        <v>#N/A</v>
      </c>
    </row>
    <row r="182" spans="1:10" x14ac:dyDescent="0.2">
      <c r="A182" s="32" t="s">
        <v>172</v>
      </c>
      <c r="B182" s="1" t="s">
        <v>229</v>
      </c>
      <c r="C182" s="118"/>
      <c r="D182" s="135">
        <f t="shared" si="8"/>
        <v>0</v>
      </c>
      <c r="E182" s="135">
        <f t="shared" si="8"/>
        <v>0</v>
      </c>
      <c r="F182" s="32" t="s">
        <v>127</v>
      </c>
      <c r="H182" s="128">
        <f>IF(LEN(C182)=0,1,MATCH(C182,PlayerDetails!$I:$I,0))</f>
        <v>1</v>
      </c>
      <c r="I182" s="128" t="e">
        <f>IF(LEN(D182)=0,1,MATCH(D182,PlayerDetails!$I:$I,0))</f>
        <v>#N/A</v>
      </c>
      <c r="J182" s="128" t="e">
        <f>IF(LEN(E182)=0,1,MATCH(E182,PlayerDetails!$I:$I,0))</f>
        <v>#N/A</v>
      </c>
    </row>
    <row r="183" spans="1:10" x14ac:dyDescent="0.2">
      <c r="A183" s="32" t="s">
        <v>172</v>
      </c>
      <c r="B183" s="1" t="s">
        <v>230</v>
      </c>
      <c r="C183" s="118"/>
      <c r="D183" s="135">
        <f t="shared" si="8"/>
        <v>0</v>
      </c>
      <c r="E183" s="135">
        <f t="shared" si="8"/>
        <v>0</v>
      </c>
      <c r="F183" s="32" t="s">
        <v>128</v>
      </c>
      <c r="H183" s="128">
        <f>IF(LEN(C183)=0,1,MATCH(C183,PlayerDetails!$I:$I,0))</f>
        <v>1</v>
      </c>
      <c r="I183" s="128" t="e">
        <f>IF(LEN(D183)=0,1,MATCH(D183,PlayerDetails!$I:$I,0))</f>
        <v>#N/A</v>
      </c>
      <c r="J183" s="128" t="e">
        <f>IF(LEN(E183)=0,1,MATCH(E183,PlayerDetails!$I:$I,0))</f>
        <v>#N/A</v>
      </c>
    </row>
    <row r="184" spans="1:10" x14ac:dyDescent="0.2">
      <c r="A184" s="32" t="s">
        <v>172</v>
      </c>
      <c r="B184" s="1" t="s">
        <v>231</v>
      </c>
      <c r="C184" s="118"/>
      <c r="D184" s="135">
        <f t="shared" si="8"/>
        <v>0</v>
      </c>
      <c r="E184" s="135">
        <f t="shared" si="8"/>
        <v>0</v>
      </c>
      <c r="F184" s="32" t="s">
        <v>129</v>
      </c>
      <c r="H184" s="128">
        <f>IF(LEN(C184)=0,1,MATCH(C184,PlayerDetails!$I:$I,0))</f>
        <v>1</v>
      </c>
      <c r="I184" s="128" t="e">
        <f>IF(LEN(D184)=0,1,MATCH(D184,PlayerDetails!$I:$I,0))</f>
        <v>#N/A</v>
      </c>
      <c r="J184" s="128" t="e">
        <f>IF(LEN(E184)=0,1,MATCH(E184,PlayerDetails!$I:$I,0))</f>
        <v>#N/A</v>
      </c>
    </row>
    <row r="185" spans="1:10" x14ac:dyDescent="0.2">
      <c r="A185" s="32" t="s">
        <v>172</v>
      </c>
      <c r="B185" s="1" t="s">
        <v>232</v>
      </c>
      <c r="C185" s="118"/>
      <c r="D185" s="135">
        <f t="shared" si="8"/>
        <v>0</v>
      </c>
      <c r="E185" s="135">
        <f t="shared" si="8"/>
        <v>0</v>
      </c>
      <c r="F185" s="32" t="s">
        <v>130</v>
      </c>
      <c r="H185" s="128">
        <f>IF(LEN(C185)=0,1,MATCH(C185,PlayerDetails!$I:$I,0))</f>
        <v>1</v>
      </c>
      <c r="I185" s="128" t="e">
        <f>IF(LEN(D185)=0,1,MATCH(D185,PlayerDetails!$I:$I,0))</f>
        <v>#N/A</v>
      </c>
      <c r="J185" s="128" t="e">
        <f>IF(LEN(E185)=0,1,MATCH(E185,PlayerDetails!$I:$I,0))</f>
        <v>#N/A</v>
      </c>
    </row>
    <row r="186" spans="1:10" x14ac:dyDescent="0.2">
      <c r="A186" s="32" t="s">
        <v>172</v>
      </c>
      <c r="B186" s="1" t="s">
        <v>233</v>
      </c>
      <c r="C186" s="118"/>
      <c r="D186" s="135">
        <f t="shared" si="8"/>
        <v>0</v>
      </c>
      <c r="E186" s="135">
        <f t="shared" si="8"/>
        <v>0</v>
      </c>
      <c r="F186" s="32" t="s">
        <v>131</v>
      </c>
      <c r="H186" s="128">
        <f>IF(LEN(C186)=0,1,MATCH(C186,PlayerDetails!$I:$I,0))</f>
        <v>1</v>
      </c>
      <c r="I186" s="128" t="e">
        <f>IF(LEN(D186)=0,1,MATCH(D186,PlayerDetails!$I:$I,0))</f>
        <v>#N/A</v>
      </c>
      <c r="J186" s="128" t="e">
        <f>IF(LEN(E186)=0,1,MATCH(E186,PlayerDetails!$I:$I,0))</f>
        <v>#N/A</v>
      </c>
    </row>
    <row r="187" spans="1:10" x14ac:dyDescent="0.2">
      <c r="A187" s="32" t="s">
        <v>172</v>
      </c>
      <c r="B187" s="1" t="s">
        <v>234</v>
      </c>
      <c r="C187" s="118"/>
      <c r="D187" s="135">
        <f t="shared" si="8"/>
        <v>0</v>
      </c>
      <c r="E187" s="135">
        <f t="shared" si="8"/>
        <v>0</v>
      </c>
      <c r="F187" s="32" t="s">
        <v>132</v>
      </c>
      <c r="H187" s="128">
        <f>IF(LEN(C187)=0,1,MATCH(C187,PlayerDetails!$I:$I,0))</f>
        <v>1</v>
      </c>
      <c r="I187" s="128" t="e">
        <f>IF(LEN(D187)=0,1,MATCH(D187,PlayerDetails!$I:$I,0))</f>
        <v>#N/A</v>
      </c>
      <c r="J187" s="128" t="e">
        <f>IF(LEN(E187)=0,1,MATCH(E187,PlayerDetails!$I:$I,0))</f>
        <v>#N/A</v>
      </c>
    </row>
    <row r="188" spans="1:10" x14ac:dyDescent="0.2">
      <c r="A188" s="32" t="s">
        <v>172</v>
      </c>
      <c r="B188" s="1" t="s">
        <v>235</v>
      </c>
      <c r="C188" s="118"/>
      <c r="D188" s="135">
        <f t="shared" si="8"/>
        <v>0</v>
      </c>
      <c r="E188" s="135">
        <f t="shared" si="8"/>
        <v>0</v>
      </c>
      <c r="F188" s="32" t="s">
        <v>133</v>
      </c>
      <c r="H188" s="128">
        <f>IF(LEN(C188)=0,1,MATCH(C188,PlayerDetails!$I:$I,0))</f>
        <v>1</v>
      </c>
      <c r="I188" s="128" t="e">
        <f>IF(LEN(D188)=0,1,MATCH(D188,PlayerDetails!$I:$I,0))</f>
        <v>#N/A</v>
      </c>
      <c r="J188" s="128" t="e">
        <f>IF(LEN(E188)=0,1,MATCH(E188,PlayerDetails!$I:$I,0))</f>
        <v>#N/A</v>
      </c>
    </row>
    <row r="189" spans="1:10" x14ac:dyDescent="0.2">
      <c r="A189" s="32" t="s">
        <v>172</v>
      </c>
      <c r="B189" s="1" t="s">
        <v>236</v>
      </c>
      <c r="C189" s="118"/>
      <c r="D189" s="135">
        <f t="shared" si="8"/>
        <v>0</v>
      </c>
      <c r="E189" s="135">
        <f t="shared" si="8"/>
        <v>0</v>
      </c>
      <c r="F189" s="32" t="s">
        <v>134</v>
      </c>
      <c r="H189" s="128">
        <f>IF(LEN(C189)=0,1,MATCH(C189,PlayerDetails!$I:$I,0))</f>
        <v>1</v>
      </c>
      <c r="I189" s="128" t="e">
        <f>IF(LEN(D189)=0,1,MATCH(D189,PlayerDetails!$I:$I,0))</f>
        <v>#N/A</v>
      </c>
      <c r="J189" s="128" t="e">
        <f>IF(LEN(E189)=0,1,MATCH(E189,PlayerDetails!$I:$I,0))</f>
        <v>#N/A</v>
      </c>
    </row>
    <row r="190" spans="1:10" x14ac:dyDescent="0.2">
      <c r="A190" s="32" t="s">
        <v>172</v>
      </c>
      <c r="B190" s="1" t="s">
        <v>237</v>
      </c>
      <c r="C190" s="118"/>
      <c r="D190" s="135">
        <f t="shared" si="8"/>
        <v>0</v>
      </c>
      <c r="E190" s="135">
        <f t="shared" si="8"/>
        <v>0</v>
      </c>
      <c r="F190" s="32" t="s">
        <v>135</v>
      </c>
      <c r="H190" s="128">
        <f>IF(LEN(C190)=0,1,MATCH(C190,PlayerDetails!$I:$I,0))</f>
        <v>1</v>
      </c>
      <c r="I190" s="128" t="e">
        <f>IF(LEN(D190)=0,1,MATCH(D190,PlayerDetails!$I:$I,0))</f>
        <v>#N/A</v>
      </c>
      <c r="J190" s="128" t="e">
        <f>IF(LEN(E190)=0,1,MATCH(E190,PlayerDetails!$I:$I,0))</f>
        <v>#N/A</v>
      </c>
    </row>
    <row r="191" spans="1:10" x14ac:dyDescent="0.2">
      <c r="A191" s="32" t="s">
        <v>172</v>
      </c>
      <c r="B191" s="1" t="s">
        <v>238</v>
      </c>
      <c r="C191" s="118"/>
      <c r="D191" s="135">
        <f t="shared" si="8"/>
        <v>0</v>
      </c>
      <c r="E191" s="135">
        <f t="shared" si="8"/>
        <v>0</v>
      </c>
      <c r="F191" s="32" t="s">
        <v>497</v>
      </c>
      <c r="H191" s="128">
        <f>IF(LEN(C191)=0,1,MATCH(C191,PlayerDetails!$I:$I,0))</f>
        <v>1</v>
      </c>
      <c r="I191" s="128" t="e">
        <f>IF(LEN(D191)=0,1,MATCH(D191,PlayerDetails!$I:$I,0))</f>
        <v>#N/A</v>
      </c>
      <c r="J191" s="128" t="e">
        <f>IF(LEN(E191)=0,1,MATCH(E191,PlayerDetails!$I:$I,0))</f>
        <v>#N/A</v>
      </c>
    </row>
    <row r="192" spans="1:10" x14ac:dyDescent="0.2">
      <c r="A192" s="32" t="s">
        <v>172</v>
      </c>
      <c r="B192" s="1" t="s">
        <v>239</v>
      </c>
      <c r="C192" s="118"/>
      <c r="D192" s="135">
        <f t="shared" si="8"/>
        <v>0</v>
      </c>
      <c r="E192" s="135">
        <f t="shared" si="8"/>
        <v>0</v>
      </c>
      <c r="F192" s="32" t="s">
        <v>498</v>
      </c>
      <c r="H192" s="128">
        <f>IF(LEN(C192)=0,1,MATCH(C192,PlayerDetails!$I:$I,0))</f>
        <v>1</v>
      </c>
      <c r="I192" s="128" t="e">
        <f>IF(LEN(D192)=0,1,MATCH(D192,PlayerDetails!$I:$I,0))</f>
        <v>#N/A</v>
      </c>
      <c r="J192" s="128" t="e">
        <f>IF(LEN(E192)=0,1,MATCH(E192,PlayerDetails!$I:$I,0))</f>
        <v>#N/A</v>
      </c>
    </row>
    <row r="193" spans="1:10" x14ac:dyDescent="0.2">
      <c r="A193" s="32" t="s">
        <v>172</v>
      </c>
      <c r="B193" s="1" t="s">
        <v>240</v>
      </c>
      <c r="C193" s="118"/>
      <c r="D193" s="135">
        <f t="shared" si="8"/>
        <v>0</v>
      </c>
      <c r="E193" s="135">
        <f t="shared" si="8"/>
        <v>0</v>
      </c>
      <c r="F193" s="32" t="s">
        <v>499</v>
      </c>
      <c r="H193" s="128">
        <f>IF(LEN(C193)=0,1,MATCH(C193,PlayerDetails!$I:$I,0))</f>
        <v>1</v>
      </c>
      <c r="I193" s="128" t="e">
        <f>IF(LEN(D193)=0,1,MATCH(D193,PlayerDetails!$I:$I,0))</f>
        <v>#N/A</v>
      </c>
      <c r="J193" s="128" t="e">
        <f>IF(LEN(E193)=0,1,MATCH(E193,PlayerDetails!$I:$I,0))</f>
        <v>#N/A</v>
      </c>
    </row>
    <row r="194" spans="1:10" x14ac:dyDescent="0.2">
      <c r="A194" s="32" t="s">
        <v>172</v>
      </c>
      <c r="B194" s="1" t="s">
        <v>241</v>
      </c>
      <c r="C194" s="118"/>
      <c r="D194" s="135">
        <f t="shared" si="8"/>
        <v>0</v>
      </c>
      <c r="E194" s="135">
        <f t="shared" si="8"/>
        <v>0</v>
      </c>
      <c r="F194" s="32" t="s">
        <v>500</v>
      </c>
      <c r="H194" s="128">
        <f>IF(LEN(C194)=0,1,MATCH(C194,PlayerDetails!$I:$I,0))</f>
        <v>1</v>
      </c>
      <c r="I194" s="128" t="e">
        <f>IF(LEN(D194)=0,1,MATCH(D194,PlayerDetails!$I:$I,0))</f>
        <v>#N/A</v>
      </c>
      <c r="J194" s="128" t="e">
        <f>IF(LEN(E194)=0,1,MATCH(E194,PlayerDetails!$I:$I,0))</f>
        <v>#N/A</v>
      </c>
    </row>
    <row r="195" spans="1:10" x14ac:dyDescent="0.2">
      <c r="A195" s="32" t="s">
        <v>173</v>
      </c>
      <c r="B195" s="1" t="s">
        <v>242</v>
      </c>
      <c r="C195" s="118"/>
      <c r="D195" s="135">
        <f t="shared" si="8"/>
        <v>0</v>
      </c>
      <c r="E195" s="135">
        <f t="shared" si="8"/>
        <v>0</v>
      </c>
      <c r="F195" s="32" t="s">
        <v>124</v>
      </c>
      <c r="H195" s="128">
        <f>IF(LEN(C195)=0,1,MATCH(C195,PlayerDetails!$I:$I,0))</f>
        <v>1</v>
      </c>
      <c r="I195" s="128" t="e">
        <f>IF(LEN(D195)=0,1,MATCH(D195,PlayerDetails!$I:$I,0))</f>
        <v>#N/A</v>
      </c>
      <c r="J195" s="128" t="e">
        <f>IF(LEN(E195)=0,1,MATCH(E195,PlayerDetails!$I:$I,0))</f>
        <v>#N/A</v>
      </c>
    </row>
    <row r="196" spans="1:10" x14ac:dyDescent="0.2">
      <c r="A196" s="32" t="s">
        <v>173</v>
      </c>
      <c r="B196" s="1" t="s">
        <v>243</v>
      </c>
      <c r="C196" s="118"/>
      <c r="D196" s="135">
        <f t="shared" si="8"/>
        <v>0</v>
      </c>
      <c r="E196" s="135">
        <f t="shared" si="8"/>
        <v>0</v>
      </c>
      <c r="F196" s="32" t="s">
        <v>125</v>
      </c>
      <c r="H196" s="128">
        <f>IF(LEN(C196)=0,1,MATCH(C196,PlayerDetails!$I:$I,0))</f>
        <v>1</v>
      </c>
      <c r="I196" s="128" t="e">
        <f>IF(LEN(D196)=0,1,MATCH(D196,PlayerDetails!$I:$I,0))</f>
        <v>#N/A</v>
      </c>
      <c r="J196" s="128" t="e">
        <f>IF(LEN(E196)=0,1,MATCH(E196,PlayerDetails!$I:$I,0))</f>
        <v>#N/A</v>
      </c>
    </row>
    <row r="197" spans="1:10" x14ac:dyDescent="0.2">
      <c r="A197" s="32" t="s">
        <v>173</v>
      </c>
      <c r="B197" s="1" t="s">
        <v>244</v>
      </c>
      <c r="C197" s="118"/>
      <c r="D197" s="135">
        <f t="shared" si="8"/>
        <v>0</v>
      </c>
      <c r="E197" s="135">
        <f t="shared" si="8"/>
        <v>0</v>
      </c>
      <c r="F197" s="32" t="s">
        <v>126</v>
      </c>
      <c r="H197" s="128">
        <f>IF(LEN(C197)=0,1,MATCH(C197,PlayerDetails!$I:$I,0))</f>
        <v>1</v>
      </c>
      <c r="I197" s="128" t="e">
        <f>IF(LEN(D197)=0,1,MATCH(D197,PlayerDetails!$I:$I,0))</f>
        <v>#N/A</v>
      </c>
      <c r="J197" s="128" t="e">
        <f>IF(LEN(E197)=0,1,MATCH(E197,PlayerDetails!$I:$I,0))</f>
        <v>#N/A</v>
      </c>
    </row>
    <row r="198" spans="1:10" x14ac:dyDescent="0.2">
      <c r="A198" s="32" t="s">
        <v>173</v>
      </c>
      <c r="B198" s="1" t="s">
        <v>245</v>
      </c>
      <c r="C198" s="118"/>
      <c r="D198" s="135">
        <f t="shared" si="8"/>
        <v>0</v>
      </c>
      <c r="E198" s="135">
        <f t="shared" si="8"/>
        <v>0</v>
      </c>
      <c r="F198" s="32" t="s">
        <v>127</v>
      </c>
      <c r="H198" s="128">
        <f>IF(LEN(C198)=0,1,MATCH(C198,PlayerDetails!$I:$I,0))</f>
        <v>1</v>
      </c>
      <c r="I198" s="128" t="e">
        <f>IF(LEN(D198)=0,1,MATCH(D198,PlayerDetails!$I:$I,0))</f>
        <v>#N/A</v>
      </c>
      <c r="J198" s="128" t="e">
        <f>IF(LEN(E198)=0,1,MATCH(E198,PlayerDetails!$I:$I,0))</f>
        <v>#N/A</v>
      </c>
    </row>
    <row r="199" spans="1:10" x14ac:dyDescent="0.2">
      <c r="A199" s="32" t="s">
        <v>173</v>
      </c>
      <c r="B199" s="1" t="s">
        <v>246</v>
      </c>
      <c r="C199" s="118"/>
      <c r="D199" s="135">
        <f t="shared" si="8"/>
        <v>0</v>
      </c>
      <c r="E199" s="135">
        <f t="shared" si="8"/>
        <v>0</v>
      </c>
      <c r="F199" s="32" t="s">
        <v>128</v>
      </c>
      <c r="H199" s="128">
        <f>IF(LEN(C199)=0,1,MATCH(C199,PlayerDetails!$I:$I,0))</f>
        <v>1</v>
      </c>
      <c r="I199" s="128" t="e">
        <f>IF(LEN(D199)=0,1,MATCH(D199,PlayerDetails!$I:$I,0))</f>
        <v>#N/A</v>
      </c>
      <c r="J199" s="128" t="e">
        <f>IF(LEN(E199)=0,1,MATCH(E199,PlayerDetails!$I:$I,0))</f>
        <v>#N/A</v>
      </c>
    </row>
    <row r="200" spans="1:10" x14ac:dyDescent="0.2">
      <c r="A200" s="32" t="s">
        <v>173</v>
      </c>
      <c r="B200" s="1" t="s">
        <v>247</v>
      </c>
      <c r="C200" s="118"/>
      <c r="D200" s="135">
        <f t="shared" si="8"/>
        <v>0</v>
      </c>
      <c r="E200" s="135">
        <f t="shared" si="8"/>
        <v>0</v>
      </c>
      <c r="F200" s="32" t="s">
        <v>129</v>
      </c>
      <c r="H200" s="128">
        <f>IF(LEN(C200)=0,1,MATCH(C200,PlayerDetails!$I:$I,0))</f>
        <v>1</v>
      </c>
      <c r="I200" s="128" t="e">
        <f>IF(LEN(D200)=0,1,MATCH(D200,PlayerDetails!$I:$I,0))</f>
        <v>#N/A</v>
      </c>
      <c r="J200" s="128" t="e">
        <f>IF(LEN(E200)=0,1,MATCH(E200,PlayerDetails!$I:$I,0))</f>
        <v>#N/A</v>
      </c>
    </row>
    <row r="201" spans="1:10" x14ac:dyDescent="0.2">
      <c r="A201" s="32" t="s">
        <v>173</v>
      </c>
      <c r="B201" s="1" t="s">
        <v>248</v>
      </c>
      <c r="C201" s="118"/>
      <c r="D201" s="135">
        <f t="shared" si="8"/>
        <v>0</v>
      </c>
      <c r="E201" s="135">
        <f t="shared" si="8"/>
        <v>0</v>
      </c>
      <c r="F201" s="32" t="s">
        <v>130</v>
      </c>
      <c r="H201" s="128">
        <f>IF(LEN(C201)=0,1,MATCH(C201,PlayerDetails!$I:$I,0))</f>
        <v>1</v>
      </c>
      <c r="I201" s="128" t="e">
        <f>IF(LEN(D201)=0,1,MATCH(D201,PlayerDetails!$I:$I,0))</f>
        <v>#N/A</v>
      </c>
      <c r="J201" s="128" t="e">
        <f>IF(LEN(E201)=0,1,MATCH(E201,PlayerDetails!$I:$I,0))</f>
        <v>#N/A</v>
      </c>
    </row>
    <row r="202" spans="1:10" x14ac:dyDescent="0.2">
      <c r="A202" s="32" t="s">
        <v>173</v>
      </c>
      <c r="B202" s="1" t="s">
        <v>249</v>
      </c>
      <c r="C202" s="118"/>
      <c r="D202" s="135">
        <f t="shared" si="8"/>
        <v>0</v>
      </c>
      <c r="E202" s="135">
        <f t="shared" si="8"/>
        <v>0</v>
      </c>
      <c r="F202" s="32" t="s">
        <v>131</v>
      </c>
      <c r="H202" s="128">
        <f>IF(LEN(C202)=0,1,MATCH(C202,PlayerDetails!$I:$I,0))</f>
        <v>1</v>
      </c>
      <c r="I202" s="128" t="e">
        <f>IF(LEN(D202)=0,1,MATCH(D202,PlayerDetails!$I:$I,0))</f>
        <v>#N/A</v>
      </c>
      <c r="J202" s="128" t="e">
        <f>IF(LEN(E202)=0,1,MATCH(E202,PlayerDetails!$I:$I,0))</f>
        <v>#N/A</v>
      </c>
    </row>
    <row r="203" spans="1:10" x14ac:dyDescent="0.2">
      <c r="A203" s="32" t="s">
        <v>173</v>
      </c>
      <c r="B203" s="1" t="s">
        <v>250</v>
      </c>
      <c r="C203" s="118"/>
      <c r="D203" s="135">
        <f t="shared" si="8"/>
        <v>0</v>
      </c>
      <c r="E203" s="135">
        <f t="shared" si="8"/>
        <v>0</v>
      </c>
      <c r="F203" s="32" t="s">
        <v>132</v>
      </c>
      <c r="H203" s="128">
        <f>IF(LEN(C203)=0,1,MATCH(C203,PlayerDetails!$I:$I,0))</f>
        <v>1</v>
      </c>
      <c r="I203" s="128" t="e">
        <f>IF(LEN(D203)=0,1,MATCH(D203,PlayerDetails!$I:$I,0))</f>
        <v>#N/A</v>
      </c>
      <c r="J203" s="128" t="e">
        <f>IF(LEN(E203)=0,1,MATCH(E203,PlayerDetails!$I:$I,0))</f>
        <v>#N/A</v>
      </c>
    </row>
    <row r="204" spans="1:10" x14ac:dyDescent="0.2">
      <c r="A204" s="32" t="s">
        <v>173</v>
      </c>
      <c r="B204" s="1" t="s">
        <v>251</v>
      </c>
      <c r="C204" s="118"/>
      <c r="D204" s="135">
        <f t="shared" si="8"/>
        <v>0</v>
      </c>
      <c r="E204" s="135">
        <f t="shared" si="8"/>
        <v>0</v>
      </c>
      <c r="F204" s="32" t="s">
        <v>133</v>
      </c>
      <c r="H204" s="128">
        <f>IF(LEN(C204)=0,1,MATCH(C204,PlayerDetails!$I:$I,0))</f>
        <v>1</v>
      </c>
      <c r="I204" s="128" t="e">
        <f>IF(LEN(D204)=0,1,MATCH(D204,PlayerDetails!$I:$I,0))</f>
        <v>#N/A</v>
      </c>
      <c r="J204" s="128" t="e">
        <f>IF(LEN(E204)=0,1,MATCH(E204,PlayerDetails!$I:$I,0))</f>
        <v>#N/A</v>
      </c>
    </row>
    <row r="205" spans="1:10" x14ac:dyDescent="0.2">
      <c r="A205" s="32" t="s">
        <v>173</v>
      </c>
      <c r="B205" s="1" t="s">
        <v>252</v>
      </c>
      <c r="C205" s="118"/>
      <c r="D205" s="135">
        <f t="shared" si="8"/>
        <v>0</v>
      </c>
      <c r="E205" s="135">
        <f t="shared" si="8"/>
        <v>0</v>
      </c>
      <c r="F205" s="32" t="s">
        <v>134</v>
      </c>
      <c r="H205" s="128">
        <f>IF(LEN(C205)=0,1,MATCH(C205,PlayerDetails!$I:$I,0))</f>
        <v>1</v>
      </c>
      <c r="I205" s="128" t="e">
        <f>IF(LEN(D205)=0,1,MATCH(D205,PlayerDetails!$I:$I,0))</f>
        <v>#N/A</v>
      </c>
      <c r="J205" s="128" t="e">
        <f>IF(LEN(E205)=0,1,MATCH(E205,PlayerDetails!$I:$I,0))</f>
        <v>#N/A</v>
      </c>
    </row>
    <row r="206" spans="1:10" x14ac:dyDescent="0.2">
      <c r="A206" s="32" t="s">
        <v>173</v>
      </c>
      <c r="B206" s="1" t="s">
        <v>253</v>
      </c>
      <c r="C206" s="118"/>
      <c r="D206" s="135">
        <f t="shared" si="8"/>
        <v>0</v>
      </c>
      <c r="E206" s="135">
        <f t="shared" si="8"/>
        <v>0</v>
      </c>
      <c r="F206" s="32" t="s">
        <v>135</v>
      </c>
      <c r="H206" s="128">
        <f>IF(LEN(C206)=0,1,MATCH(C206,PlayerDetails!$I:$I,0))</f>
        <v>1</v>
      </c>
      <c r="I206" s="128" t="e">
        <f>IF(LEN(D206)=0,1,MATCH(D206,PlayerDetails!$I:$I,0))</f>
        <v>#N/A</v>
      </c>
      <c r="J206" s="128" t="e">
        <f>IF(LEN(E206)=0,1,MATCH(E206,PlayerDetails!$I:$I,0))</f>
        <v>#N/A</v>
      </c>
    </row>
    <row r="207" spans="1:10" x14ac:dyDescent="0.2">
      <c r="A207" s="32" t="s">
        <v>173</v>
      </c>
      <c r="B207" s="1" t="s">
        <v>254</v>
      </c>
      <c r="C207" s="118"/>
      <c r="D207" s="135">
        <f t="shared" si="8"/>
        <v>0</v>
      </c>
      <c r="E207" s="135">
        <f t="shared" si="8"/>
        <v>0</v>
      </c>
      <c r="F207" s="32" t="s">
        <v>497</v>
      </c>
      <c r="H207" s="128">
        <f>IF(LEN(C207)=0,1,MATCH(C207,PlayerDetails!$I:$I,0))</f>
        <v>1</v>
      </c>
      <c r="I207" s="128" t="e">
        <f>IF(LEN(D207)=0,1,MATCH(D207,PlayerDetails!$I:$I,0))</f>
        <v>#N/A</v>
      </c>
      <c r="J207" s="128" t="e">
        <f>IF(LEN(E207)=0,1,MATCH(E207,PlayerDetails!$I:$I,0))</f>
        <v>#N/A</v>
      </c>
    </row>
    <row r="208" spans="1:10" x14ac:dyDescent="0.2">
      <c r="A208" s="32" t="s">
        <v>173</v>
      </c>
      <c r="B208" s="1" t="s">
        <v>255</v>
      </c>
      <c r="C208" s="118"/>
      <c r="D208" s="135">
        <f t="shared" si="8"/>
        <v>0</v>
      </c>
      <c r="E208" s="135">
        <f t="shared" si="8"/>
        <v>0</v>
      </c>
      <c r="F208" s="32" t="s">
        <v>498</v>
      </c>
      <c r="H208" s="128">
        <f>IF(LEN(C208)=0,1,MATCH(C208,PlayerDetails!$I:$I,0))</f>
        <v>1</v>
      </c>
      <c r="I208" s="128" t="e">
        <f>IF(LEN(D208)=0,1,MATCH(D208,PlayerDetails!$I:$I,0))</f>
        <v>#N/A</v>
      </c>
      <c r="J208" s="128" t="e">
        <f>IF(LEN(E208)=0,1,MATCH(E208,PlayerDetails!$I:$I,0))</f>
        <v>#N/A</v>
      </c>
    </row>
    <row r="209" spans="1:10" x14ac:dyDescent="0.2">
      <c r="A209" s="32" t="s">
        <v>173</v>
      </c>
      <c r="B209" s="1" t="s">
        <v>256</v>
      </c>
      <c r="C209" s="118"/>
      <c r="D209" s="135">
        <f t="shared" si="8"/>
        <v>0</v>
      </c>
      <c r="E209" s="135">
        <f t="shared" si="8"/>
        <v>0</v>
      </c>
      <c r="F209" s="32" t="s">
        <v>499</v>
      </c>
      <c r="H209" s="128">
        <f>IF(LEN(C209)=0,1,MATCH(C209,PlayerDetails!$I:$I,0))</f>
        <v>1</v>
      </c>
      <c r="I209" s="128" t="e">
        <f>IF(LEN(D209)=0,1,MATCH(D209,PlayerDetails!$I:$I,0))</f>
        <v>#N/A</v>
      </c>
      <c r="J209" s="128" t="e">
        <f>IF(LEN(E209)=0,1,MATCH(E209,PlayerDetails!$I:$I,0))</f>
        <v>#N/A</v>
      </c>
    </row>
    <row r="210" spans="1:10" x14ac:dyDescent="0.2">
      <c r="A210" s="32" t="s">
        <v>173</v>
      </c>
      <c r="B210" s="1" t="s">
        <v>257</v>
      </c>
      <c r="C210" s="118"/>
      <c r="D210" s="135">
        <f t="shared" si="8"/>
        <v>0</v>
      </c>
      <c r="E210" s="135">
        <f t="shared" si="8"/>
        <v>0</v>
      </c>
      <c r="F210" s="32" t="s">
        <v>500</v>
      </c>
      <c r="H210" s="128">
        <f>IF(LEN(C210)=0,1,MATCH(C210,PlayerDetails!$I:$I,0))</f>
        <v>1</v>
      </c>
      <c r="I210" s="128" t="e">
        <f>IF(LEN(D210)=0,1,MATCH(D210,PlayerDetails!$I:$I,0))</f>
        <v>#N/A</v>
      </c>
      <c r="J210" s="128" t="e">
        <f>IF(LEN(E210)=0,1,MATCH(E210,PlayerDetails!$I:$I,0))</f>
        <v>#N/A</v>
      </c>
    </row>
    <row r="211" spans="1:10" x14ac:dyDescent="0.2">
      <c r="A211" s="32" t="s">
        <v>174</v>
      </c>
      <c r="B211" s="1" t="s">
        <v>258</v>
      </c>
      <c r="C211" s="118"/>
      <c r="D211" s="135">
        <f t="shared" si="8"/>
        <v>0</v>
      </c>
      <c r="E211" s="135">
        <f t="shared" si="8"/>
        <v>0</v>
      </c>
      <c r="F211" s="32" t="s">
        <v>124</v>
      </c>
      <c r="H211" s="128">
        <f>IF(LEN(C211)=0,1,MATCH(C211,PlayerDetails!$I:$I,0))</f>
        <v>1</v>
      </c>
      <c r="I211" s="128" t="e">
        <f>IF(LEN(D211)=0,1,MATCH(D211,PlayerDetails!$I:$I,0))</f>
        <v>#N/A</v>
      </c>
      <c r="J211" s="128" t="e">
        <f>IF(LEN(E211)=0,1,MATCH(E211,PlayerDetails!$I:$I,0))</f>
        <v>#N/A</v>
      </c>
    </row>
    <row r="212" spans="1:10" x14ac:dyDescent="0.2">
      <c r="A212" s="32" t="s">
        <v>174</v>
      </c>
      <c r="B212" s="1" t="s">
        <v>259</v>
      </c>
      <c r="C212" s="118"/>
      <c r="D212" s="135">
        <f t="shared" si="8"/>
        <v>0</v>
      </c>
      <c r="E212" s="135">
        <f t="shared" si="8"/>
        <v>0</v>
      </c>
      <c r="F212" s="32" t="s">
        <v>125</v>
      </c>
      <c r="H212" s="128">
        <f>IF(LEN(C212)=0,1,MATCH(C212,PlayerDetails!$I:$I,0))</f>
        <v>1</v>
      </c>
      <c r="I212" s="128" t="e">
        <f>IF(LEN(D212)=0,1,MATCH(D212,PlayerDetails!$I:$I,0))</f>
        <v>#N/A</v>
      </c>
      <c r="J212" s="128" t="e">
        <f>IF(LEN(E212)=0,1,MATCH(E212,PlayerDetails!$I:$I,0))</f>
        <v>#N/A</v>
      </c>
    </row>
    <row r="213" spans="1:10" x14ac:dyDescent="0.2">
      <c r="A213" s="32" t="s">
        <v>174</v>
      </c>
      <c r="B213" s="1" t="s">
        <v>260</v>
      </c>
      <c r="C213" s="118"/>
      <c r="D213" s="135">
        <f t="shared" si="8"/>
        <v>0</v>
      </c>
      <c r="E213" s="135">
        <f t="shared" si="8"/>
        <v>0</v>
      </c>
      <c r="F213" s="32" t="s">
        <v>126</v>
      </c>
      <c r="H213" s="128">
        <f>IF(LEN(C213)=0,1,MATCH(C213,PlayerDetails!$I:$I,0))</f>
        <v>1</v>
      </c>
      <c r="I213" s="128" t="e">
        <f>IF(LEN(D213)=0,1,MATCH(D213,PlayerDetails!$I:$I,0))</f>
        <v>#N/A</v>
      </c>
      <c r="J213" s="128" t="e">
        <f>IF(LEN(E213)=0,1,MATCH(E213,PlayerDetails!$I:$I,0))</f>
        <v>#N/A</v>
      </c>
    </row>
    <row r="214" spans="1:10" x14ac:dyDescent="0.2">
      <c r="A214" s="32" t="s">
        <v>174</v>
      </c>
      <c r="B214" s="1" t="s">
        <v>261</v>
      </c>
      <c r="C214" s="118"/>
      <c r="D214" s="135">
        <f t="shared" si="8"/>
        <v>0</v>
      </c>
      <c r="E214" s="135">
        <f t="shared" si="8"/>
        <v>0</v>
      </c>
      <c r="F214" s="32" t="s">
        <v>127</v>
      </c>
      <c r="H214" s="128">
        <f>IF(LEN(C214)=0,1,MATCH(C214,PlayerDetails!$I:$I,0))</f>
        <v>1</v>
      </c>
      <c r="I214" s="128" t="e">
        <f>IF(LEN(D214)=0,1,MATCH(D214,PlayerDetails!$I:$I,0))</f>
        <v>#N/A</v>
      </c>
      <c r="J214" s="128" t="e">
        <f>IF(LEN(E214)=0,1,MATCH(E214,PlayerDetails!$I:$I,0))</f>
        <v>#N/A</v>
      </c>
    </row>
    <row r="215" spans="1:10" x14ac:dyDescent="0.2">
      <c r="A215" s="32" t="s">
        <v>174</v>
      </c>
      <c r="B215" s="1" t="s">
        <v>262</v>
      </c>
      <c r="C215" s="118"/>
      <c r="D215" s="135">
        <f t="shared" si="8"/>
        <v>0</v>
      </c>
      <c r="E215" s="135">
        <f t="shared" si="8"/>
        <v>0</v>
      </c>
      <c r="F215" s="32" t="s">
        <v>128</v>
      </c>
      <c r="H215" s="128">
        <f>IF(LEN(C215)=0,1,MATCH(C215,PlayerDetails!$I:$I,0))</f>
        <v>1</v>
      </c>
      <c r="I215" s="128" t="e">
        <f>IF(LEN(D215)=0,1,MATCH(D215,PlayerDetails!$I:$I,0))</f>
        <v>#N/A</v>
      </c>
      <c r="J215" s="128" t="e">
        <f>IF(LEN(E215)=0,1,MATCH(E215,PlayerDetails!$I:$I,0))</f>
        <v>#N/A</v>
      </c>
    </row>
    <row r="216" spans="1:10" x14ac:dyDescent="0.2">
      <c r="A216" s="32" t="s">
        <v>174</v>
      </c>
      <c r="B216" s="1" t="s">
        <v>263</v>
      </c>
      <c r="C216" s="118"/>
      <c r="D216" s="135">
        <f t="shared" si="8"/>
        <v>0</v>
      </c>
      <c r="E216" s="135">
        <f t="shared" si="8"/>
        <v>0</v>
      </c>
      <c r="F216" s="32" t="s">
        <v>129</v>
      </c>
      <c r="H216" s="128">
        <f>IF(LEN(C216)=0,1,MATCH(C216,PlayerDetails!$I:$I,0))</f>
        <v>1</v>
      </c>
      <c r="I216" s="128" t="e">
        <f>IF(LEN(D216)=0,1,MATCH(D216,PlayerDetails!$I:$I,0))</f>
        <v>#N/A</v>
      </c>
      <c r="J216" s="128" t="e">
        <f>IF(LEN(E216)=0,1,MATCH(E216,PlayerDetails!$I:$I,0))</f>
        <v>#N/A</v>
      </c>
    </row>
    <row r="217" spans="1:10" x14ac:dyDescent="0.2">
      <c r="A217" s="32" t="s">
        <v>174</v>
      </c>
      <c r="B217" s="1" t="s">
        <v>264</v>
      </c>
      <c r="C217" s="118"/>
      <c r="D217" s="135">
        <f t="shared" si="8"/>
        <v>0</v>
      </c>
      <c r="E217" s="135">
        <f t="shared" si="8"/>
        <v>0</v>
      </c>
      <c r="F217" s="32" t="s">
        <v>130</v>
      </c>
      <c r="H217" s="128">
        <f>IF(LEN(C217)=0,1,MATCH(C217,PlayerDetails!$I:$I,0))</f>
        <v>1</v>
      </c>
      <c r="I217" s="128" t="e">
        <f>IF(LEN(D217)=0,1,MATCH(D217,PlayerDetails!$I:$I,0))</f>
        <v>#N/A</v>
      </c>
      <c r="J217" s="128" t="e">
        <f>IF(LEN(E217)=0,1,MATCH(E217,PlayerDetails!$I:$I,0))</f>
        <v>#N/A</v>
      </c>
    </row>
    <row r="218" spans="1:10" x14ac:dyDescent="0.2">
      <c r="A218" s="32" t="s">
        <v>174</v>
      </c>
      <c r="B218" s="1" t="s">
        <v>265</v>
      </c>
      <c r="C218" s="118"/>
      <c r="D218" s="135">
        <f t="shared" si="8"/>
        <v>0</v>
      </c>
      <c r="E218" s="135">
        <f t="shared" si="8"/>
        <v>0</v>
      </c>
      <c r="F218" s="32" t="s">
        <v>131</v>
      </c>
      <c r="H218" s="128">
        <f>IF(LEN(C218)=0,1,MATCH(C218,PlayerDetails!$I:$I,0))</f>
        <v>1</v>
      </c>
      <c r="I218" s="128" t="e">
        <f>IF(LEN(D218)=0,1,MATCH(D218,PlayerDetails!$I:$I,0))</f>
        <v>#N/A</v>
      </c>
      <c r="J218" s="128" t="e">
        <f>IF(LEN(E218)=0,1,MATCH(E218,PlayerDetails!$I:$I,0))</f>
        <v>#N/A</v>
      </c>
    </row>
    <row r="219" spans="1:10" x14ac:dyDescent="0.2">
      <c r="A219" s="32" t="s">
        <v>174</v>
      </c>
      <c r="B219" s="1" t="s">
        <v>266</v>
      </c>
      <c r="C219" s="118"/>
      <c r="D219" s="135">
        <f t="shared" si="8"/>
        <v>0</v>
      </c>
      <c r="E219" s="135">
        <f t="shared" si="8"/>
        <v>0</v>
      </c>
      <c r="F219" s="32" t="s">
        <v>132</v>
      </c>
      <c r="H219" s="128">
        <f>IF(LEN(C219)=0,1,MATCH(C219,PlayerDetails!$I:$I,0))</f>
        <v>1</v>
      </c>
      <c r="I219" s="128" t="e">
        <f>IF(LEN(D219)=0,1,MATCH(D219,PlayerDetails!$I:$I,0))</f>
        <v>#N/A</v>
      </c>
      <c r="J219" s="128" t="e">
        <f>IF(LEN(E219)=0,1,MATCH(E219,PlayerDetails!$I:$I,0))</f>
        <v>#N/A</v>
      </c>
    </row>
    <row r="220" spans="1:10" x14ac:dyDescent="0.2">
      <c r="A220" s="32" t="s">
        <v>174</v>
      </c>
      <c r="B220" s="1" t="s">
        <v>267</v>
      </c>
      <c r="C220" s="118"/>
      <c r="D220" s="135">
        <f t="shared" si="8"/>
        <v>0</v>
      </c>
      <c r="E220" s="135">
        <f t="shared" si="8"/>
        <v>0</v>
      </c>
      <c r="F220" s="32" t="s">
        <v>133</v>
      </c>
      <c r="H220" s="128">
        <f>IF(LEN(C220)=0,1,MATCH(C220,PlayerDetails!$I:$I,0))</f>
        <v>1</v>
      </c>
      <c r="I220" s="128" t="e">
        <f>IF(LEN(D220)=0,1,MATCH(D220,PlayerDetails!$I:$I,0))</f>
        <v>#N/A</v>
      </c>
      <c r="J220" s="128" t="e">
        <f>IF(LEN(E220)=0,1,MATCH(E220,PlayerDetails!$I:$I,0))</f>
        <v>#N/A</v>
      </c>
    </row>
    <row r="221" spans="1:10" x14ac:dyDescent="0.2">
      <c r="A221" s="32" t="s">
        <v>174</v>
      </c>
      <c r="B221" s="1" t="s">
        <v>268</v>
      </c>
      <c r="C221" s="118"/>
      <c r="D221" s="135">
        <f t="shared" si="8"/>
        <v>0</v>
      </c>
      <c r="E221" s="135">
        <f t="shared" si="8"/>
        <v>0</v>
      </c>
      <c r="F221" s="32" t="s">
        <v>134</v>
      </c>
      <c r="H221" s="128">
        <f>IF(LEN(C221)=0,1,MATCH(C221,PlayerDetails!$I:$I,0))</f>
        <v>1</v>
      </c>
      <c r="I221" s="128" t="e">
        <f>IF(LEN(D221)=0,1,MATCH(D221,PlayerDetails!$I:$I,0))</f>
        <v>#N/A</v>
      </c>
      <c r="J221" s="128" t="e">
        <f>IF(LEN(E221)=0,1,MATCH(E221,PlayerDetails!$I:$I,0))</f>
        <v>#N/A</v>
      </c>
    </row>
    <row r="222" spans="1:10" x14ac:dyDescent="0.2">
      <c r="A222" s="32" t="s">
        <v>174</v>
      </c>
      <c r="B222" s="1" t="s">
        <v>269</v>
      </c>
      <c r="C222" s="118"/>
      <c r="D222" s="135">
        <f t="shared" si="8"/>
        <v>0</v>
      </c>
      <c r="E222" s="135">
        <f t="shared" si="8"/>
        <v>0</v>
      </c>
      <c r="F222" s="32" t="s">
        <v>135</v>
      </c>
      <c r="H222" s="128">
        <f>IF(LEN(C222)=0,1,MATCH(C222,PlayerDetails!$I:$I,0))</f>
        <v>1</v>
      </c>
      <c r="I222" s="128" t="e">
        <f>IF(LEN(D222)=0,1,MATCH(D222,PlayerDetails!$I:$I,0))</f>
        <v>#N/A</v>
      </c>
      <c r="J222" s="128" t="e">
        <f>IF(LEN(E222)=0,1,MATCH(E222,PlayerDetails!$I:$I,0))</f>
        <v>#N/A</v>
      </c>
    </row>
    <row r="223" spans="1:10" x14ac:dyDescent="0.2">
      <c r="A223" s="32" t="s">
        <v>174</v>
      </c>
      <c r="B223" s="1" t="s">
        <v>270</v>
      </c>
      <c r="C223" s="118"/>
      <c r="D223" s="135">
        <f t="shared" si="8"/>
        <v>0</v>
      </c>
      <c r="E223" s="135">
        <f t="shared" si="8"/>
        <v>0</v>
      </c>
      <c r="F223" s="32" t="s">
        <v>497</v>
      </c>
      <c r="H223" s="128">
        <f>IF(LEN(C223)=0,1,MATCH(C223,PlayerDetails!$I:$I,0))</f>
        <v>1</v>
      </c>
      <c r="I223" s="128" t="e">
        <f>IF(LEN(D223)=0,1,MATCH(D223,PlayerDetails!$I:$I,0))</f>
        <v>#N/A</v>
      </c>
      <c r="J223" s="128" t="e">
        <f>IF(LEN(E223)=0,1,MATCH(E223,PlayerDetails!$I:$I,0))</f>
        <v>#N/A</v>
      </c>
    </row>
    <row r="224" spans="1:10" x14ac:dyDescent="0.2">
      <c r="A224" s="32" t="s">
        <v>174</v>
      </c>
      <c r="B224" s="1" t="s">
        <v>271</v>
      </c>
      <c r="C224" s="118"/>
      <c r="D224" s="135">
        <f t="shared" si="8"/>
        <v>0</v>
      </c>
      <c r="E224" s="135">
        <f t="shared" si="8"/>
        <v>0</v>
      </c>
      <c r="F224" s="32" t="s">
        <v>498</v>
      </c>
      <c r="H224" s="128">
        <f>IF(LEN(C224)=0,1,MATCH(C224,PlayerDetails!$I:$I,0))</f>
        <v>1</v>
      </c>
      <c r="I224" s="128" t="e">
        <f>IF(LEN(D224)=0,1,MATCH(D224,PlayerDetails!$I:$I,0))</f>
        <v>#N/A</v>
      </c>
      <c r="J224" s="128" t="e">
        <f>IF(LEN(E224)=0,1,MATCH(E224,PlayerDetails!$I:$I,0))</f>
        <v>#N/A</v>
      </c>
    </row>
    <row r="225" spans="1:10" x14ac:dyDescent="0.2">
      <c r="A225" s="32" t="s">
        <v>174</v>
      </c>
      <c r="B225" s="1" t="s">
        <v>272</v>
      </c>
      <c r="C225" s="118"/>
      <c r="D225" s="135">
        <f t="shared" si="8"/>
        <v>0</v>
      </c>
      <c r="E225" s="135">
        <f t="shared" si="8"/>
        <v>0</v>
      </c>
      <c r="F225" s="32" t="s">
        <v>499</v>
      </c>
      <c r="H225" s="128">
        <f>IF(LEN(C225)=0,1,MATCH(C225,PlayerDetails!$I:$I,0))</f>
        <v>1</v>
      </c>
      <c r="I225" s="128" t="e">
        <f>IF(LEN(D225)=0,1,MATCH(D225,PlayerDetails!$I:$I,0))</f>
        <v>#N/A</v>
      </c>
      <c r="J225" s="128" t="e">
        <f>IF(LEN(E225)=0,1,MATCH(E225,PlayerDetails!$I:$I,0))</f>
        <v>#N/A</v>
      </c>
    </row>
    <row r="226" spans="1:10" x14ac:dyDescent="0.2">
      <c r="A226" s="32" t="s">
        <v>174</v>
      </c>
      <c r="B226" s="1" t="s">
        <v>273</v>
      </c>
      <c r="C226" s="118"/>
      <c r="D226" s="135">
        <f t="shared" si="8"/>
        <v>0</v>
      </c>
      <c r="E226" s="135">
        <f t="shared" si="8"/>
        <v>0</v>
      </c>
      <c r="F226" s="32" t="s">
        <v>500</v>
      </c>
      <c r="H226" s="128">
        <f>IF(LEN(C226)=0,1,MATCH(C226,PlayerDetails!$I:$I,0))</f>
        <v>1</v>
      </c>
      <c r="I226" s="128" t="e">
        <f>IF(LEN(D226)=0,1,MATCH(D226,PlayerDetails!$I:$I,0))</f>
        <v>#N/A</v>
      </c>
      <c r="J226" s="128" t="e">
        <f>IF(LEN(E226)=0,1,MATCH(E226,PlayerDetails!$I:$I,0))</f>
        <v>#N/A</v>
      </c>
    </row>
    <row r="227" spans="1:10" x14ac:dyDescent="0.2">
      <c r="A227" s="32" t="s">
        <v>175</v>
      </c>
      <c r="B227" s="1" t="s">
        <v>274</v>
      </c>
      <c r="C227" s="118"/>
      <c r="D227" s="135">
        <f t="shared" si="8"/>
        <v>0</v>
      </c>
      <c r="E227" s="135">
        <f t="shared" si="8"/>
        <v>0</v>
      </c>
      <c r="F227" s="32" t="s">
        <v>124</v>
      </c>
      <c r="H227" s="128">
        <f>IF(LEN(C227)=0,1,MATCH(C227,PlayerDetails!$I:$I,0))</f>
        <v>1</v>
      </c>
      <c r="I227" s="128" t="e">
        <f>IF(LEN(D227)=0,1,MATCH(D227,PlayerDetails!$I:$I,0))</f>
        <v>#N/A</v>
      </c>
      <c r="J227" s="128" t="e">
        <f>IF(LEN(E227)=0,1,MATCH(E227,PlayerDetails!$I:$I,0))</f>
        <v>#N/A</v>
      </c>
    </row>
    <row r="228" spans="1:10" x14ac:dyDescent="0.2">
      <c r="A228" s="32" t="s">
        <v>175</v>
      </c>
      <c r="B228" s="1" t="s">
        <v>275</v>
      </c>
      <c r="C228" s="118"/>
      <c r="D228" s="135">
        <f t="shared" si="8"/>
        <v>0</v>
      </c>
      <c r="E228" s="135">
        <f t="shared" si="8"/>
        <v>0</v>
      </c>
      <c r="F228" s="32" t="s">
        <v>125</v>
      </c>
      <c r="H228" s="128">
        <f>IF(LEN(C228)=0,1,MATCH(C228,PlayerDetails!$I:$I,0))</f>
        <v>1</v>
      </c>
      <c r="I228" s="128" t="e">
        <f>IF(LEN(D228)=0,1,MATCH(D228,PlayerDetails!$I:$I,0))</f>
        <v>#N/A</v>
      </c>
      <c r="J228" s="128" t="e">
        <f>IF(LEN(E228)=0,1,MATCH(E228,PlayerDetails!$I:$I,0))</f>
        <v>#N/A</v>
      </c>
    </row>
    <row r="229" spans="1:10" x14ac:dyDescent="0.2">
      <c r="A229" s="32" t="s">
        <v>175</v>
      </c>
      <c r="B229" s="1" t="s">
        <v>276</v>
      </c>
      <c r="C229" s="118"/>
      <c r="D229" s="135">
        <f t="shared" si="8"/>
        <v>0</v>
      </c>
      <c r="E229" s="135">
        <f t="shared" si="8"/>
        <v>0</v>
      </c>
      <c r="F229" s="32" t="s">
        <v>126</v>
      </c>
      <c r="H229" s="128">
        <f>IF(LEN(C229)=0,1,MATCH(C229,PlayerDetails!$I:$I,0))</f>
        <v>1</v>
      </c>
      <c r="I229" s="128" t="e">
        <f>IF(LEN(D229)=0,1,MATCH(D229,PlayerDetails!$I:$I,0))</f>
        <v>#N/A</v>
      </c>
      <c r="J229" s="128" t="e">
        <f>IF(LEN(E229)=0,1,MATCH(E229,PlayerDetails!$I:$I,0))</f>
        <v>#N/A</v>
      </c>
    </row>
    <row r="230" spans="1:10" x14ac:dyDescent="0.2">
      <c r="A230" s="32" t="s">
        <v>175</v>
      </c>
      <c r="B230" s="1" t="s">
        <v>277</v>
      </c>
      <c r="C230" s="118"/>
      <c r="D230" s="135">
        <f t="shared" si="8"/>
        <v>0</v>
      </c>
      <c r="E230" s="135">
        <f t="shared" si="8"/>
        <v>0</v>
      </c>
      <c r="F230" s="32" t="s">
        <v>127</v>
      </c>
      <c r="H230" s="128">
        <f>IF(LEN(C230)=0,1,MATCH(C230,PlayerDetails!$I:$I,0))</f>
        <v>1</v>
      </c>
      <c r="I230" s="128" t="e">
        <f>IF(LEN(D230)=0,1,MATCH(D230,PlayerDetails!$I:$I,0))</f>
        <v>#N/A</v>
      </c>
      <c r="J230" s="128" t="e">
        <f>IF(LEN(E230)=0,1,MATCH(E230,PlayerDetails!$I:$I,0))</f>
        <v>#N/A</v>
      </c>
    </row>
    <row r="231" spans="1:10" x14ac:dyDescent="0.2">
      <c r="A231" s="32" t="s">
        <v>175</v>
      </c>
      <c r="B231" s="1" t="s">
        <v>278</v>
      </c>
      <c r="C231" s="118"/>
      <c r="D231" s="135">
        <f t="shared" si="8"/>
        <v>0</v>
      </c>
      <c r="E231" s="135">
        <f t="shared" si="8"/>
        <v>0</v>
      </c>
      <c r="F231" s="32" t="s">
        <v>128</v>
      </c>
      <c r="H231" s="128">
        <f>IF(LEN(C231)=0,1,MATCH(C231,PlayerDetails!$I:$I,0))</f>
        <v>1</v>
      </c>
      <c r="I231" s="128" t="e">
        <f>IF(LEN(D231)=0,1,MATCH(D231,PlayerDetails!$I:$I,0))</f>
        <v>#N/A</v>
      </c>
      <c r="J231" s="128" t="e">
        <f>IF(LEN(E231)=0,1,MATCH(E231,PlayerDetails!$I:$I,0))</f>
        <v>#N/A</v>
      </c>
    </row>
    <row r="232" spans="1:10" x14ac:dyDescent="0.2">
      <c r="A232" s="32" t="s">
        <v>175</v>
      </c>
      <c r="B232" s="1" t="s">
        <v>279</v>
      </c>
      <c r="C232" s="118"/>
      <c r="D232" s="135">
        <f t="shared" ref="D232:E283" si="9">C232</f>
        <v>0</v>
      </c>
      <c r="E232" s="135">
        <f t="shared" si="9"/>
        <v>0</v>
      </c>
      <c r="F232" s="32" t="s">
        <v>129</v>
      </c>
      <c r="H232" s="128">
        <f>IF(LEN(C232)=0,1,MATCH(C232,PlayerDetails!$I:$I,0))</f>
        <v>1</v>
      </c>
      <c r="I232" s="128" t="e">
        <f>IF(LEN(D232)=0,1,MATCH(D232,PlayerDetails!$I:$I,0))</f>
        <v>#N/A</v>
      </c>
      <c r="J232" s="128" t="e">
        <f>IF(LEN(E232)=0,1,MATCH(E232,PlayerDetails!$I:$I,0))</f>
        <v>#N/A</v>
      </c>
    </row>
    <row r="233" spans="1:10" x14ac:dyDescent="0.2">
      <c r="A233" s="32" t="s">
        <v>175</v>
      </c>
      <c r="B233" s="1" t="s">
        <v>280</v>
      </c>
      <c r="C233" s="118"/>
      <c r="D233" s="135">
        <f t="shared" si="9"/>
        <v>0</v>
      </c>
      <c r="E233" s="135">
        <f t="shared" si="9"/>
        <v>0</v>
      </c>
      <c r="F233" s="32" t="s">
        <v>130</v>
      </c>
      <c r="H233" s="128">
        <f>IF(LEN(C233)=0,1,MATCH(C233,PlayerDetails!$I:$I,0))</f>
        <v>1</v>
      </c>
      <c r="I233" s="128" t="e">
        <f>IF(LEN(D233)=0,1,MATCH(D233,PlayerDetails!$I:$I,0))</f>
        <v>#N/A</v>
      </c>
      <c r="J233" s="128" t="e">
        <f>IF(LEN(E233)=0,1,MATCH(E233,PlayerDetails!$I:$I,0))</f>
        <v>#N/A</v>
      </c>
    </row>
    <row r="234" spans="1:10" x14ac:dyDescent="0.2">
      <c r="A234" s="32" t="s">
        <v>175</v>
      </c>
      <c r="B234" s="1" t="s">
        <v>281</v>
      </c>
      <c r="C234" s="118"/>
      <c r="D234" s="135">
        <f t="shared" si="9"/>
        <v>0</v>
      </c>
      <c r="E234" s="135">
        <f t="shared" si="9"/>
        <v>0</v>
      </c>
      <c r="F234" s="32" t="s">
        <v>131</v>
      </c>
      <c r="H234" s="128">
        <f>IF(LEN(C234)=0,1,MATCH(C234,PlayerDetails!$I:$I,0))</f>
        <v>1</v>
      </c>
      <c r="I234" s="128" t="e">
        <f>IF(LEN(D234)=0,1,MATCH(D234,PlayerDetails!$I:$I,0))</f>
        <v>#N/A</v>
      </c>
      <c r="J234" s="128" t="e">
        <f>IF(LEN(E234)=0,1,MATCH(E234,PlayerDetails!$I:$I,0))</f>
        <v>#N/A</v>
      </c>
    </row>
    <row r="235" spans="1:10" x14ac:dyDescent="0.2">
      <c r="A235" s="32" t="s">
        <v>175</v>
      </c>
      <c r="B235" s="1" t="s">
        <v>282</v>
      </c>
      <c r="C235" s="118"/>
      <c r="D235" s="135">
        <f t="shared" si="9"/>
        <v>0</v>
      </c>
      <c r="E235" s="135">
        <f t="shared" si="9"/>
        <v>0</v>
      </c>
      <c r="F235" s="32" t="s">
        <v>132</v>
      </c>
      <c r="H235" s="128">
        <f>IF(LEN(C235)=0,1,MATCH(C235,PlayerDetails!$I:$I,0))</f>
        <v>1</v>
      </c>
      <c r="I235" s="128" t="e">
        <f>IF(LEN(D235)=0,1,MATCH(D235,PlayerDetails!$I:$I,0))</f>
        <v>#N/A</v>
      </c>
      <c r="J235" s="128" t="e">
        <f>IF(LEN(E235)=0,1,MATCH(E235,PlayerDetails!$I:$I,0))</f>
        <v>#N/A</v>
      </c>
    </row>
    <row r="236" spans="1:10" x14ac:dyDescent="0.2">
      <c r="A236" s="32" t="s">
        <v>175</v>
      </c>
      <c r="B236" s="1" t="s">
        <v>283</v>
      </c>
      <c r="C236" s="118"/>
      <c r="D236" s="135">
        <f t="shared" si="9"/>
        <v>0</v>
      </c>
      <c r="E236" s="135">
        <f t="shared" si="9"/>
        <v>0</v>
      </c>
      <c r="F236" s="32" t="s">
        <v>133</v>
      </c>
      <c r="H236" s="128">
        <f>IF(LEN(C236)=0,1,MATCH(C236,PlayerDetails!$I:$I,0))</f>
        <v>1</v>
      </c>
      <c r="I236" s="128" t="e">
        <f>IF(LEN(D236)=0,1,MATCH(D236,PlayerDetails!$I:$I,0))</f>
        <v>#N/A</v>
      </c>
      <c r="J236" s="128" t="e">
        <f>IF(LEN(E236)=0,1,MATCH(E236,PlayerDetails!$I:$I,0))</f>
        <v>#N/A</v>
      </c>
    </row>
    <row r="237" spans="1:10" x14ac:dyDescent="0.2">
      <c r="A237" s="32" t="s">
        <v>175</v>
      </c>
      <c r="B237" s="1" t="s">
        <v>284</v>
      </c>
      <c r="C237" s="118"/>
      <c r="D237" s="135">
        <f t="shared" si="9"/>
        <v>0</v>
      </c>
      <c r="E237" s="135">
        <f t="shared" si="9"/>
        <v>0</v>
      </c>
      <c r="F237" s="32" t="s">
        <v>134</v>
      </c>
      <c r="H237" s="128">
        <f>IF(LEN(C237)=0,1,MATCH(C237,PlayerDetails!$I:$I,0))</f>
        <v>1</v>
      </c>
      <c r="I237" s="128" t="e">
        <f>IF(LEN(D237)=0,1,MATCH(D237,PlayerDetails!$I:$I,0))</f>
        <v>#N/A</v>
      </c>
      <c r="J237" s="128" t="e">
        <f>IF(LEN(E237)=0,1,MATCH(E237,PlayerDetails!$I:$I,0))</f>
        <v>#N/A</v>
      </c>
    </row>
    <row r="238" spans="1:10" x14ac:dyDescent="0.2">
      <c r="A238" s="32" t="s">
        <v>175</v>
      </c>
      <c r="B238" s="1" t="s">
        <v>285</v>
      </c>
      <c r="C238" s="118"/>
      <c r="D238" s="135">
        <f t="shared" si="9"/>
        <v>0</v>
      </c>
      <c r="E238" s="135">
        <f t="shared" si="9"/>
        <v>0</v>
      </c>
      <c r="F238" s="32" t="s">
        <v>135</v>
      </c>
      <c r="H238" s="128">
        <f>IF(LEN(C238)=0,1,MATCH(C238,PlayerDetails!$I:$I,0))</f>
        <v>1</v>
      </c>
      <c r="I238" s="128" t="e">
        <f>IF(LEN(D238)=0,1,MATCH(D238,PlayerDetails!$I:$I,0))</f>
        <v>#N/A</v>
      </c>
      <c r="J238" s="128" t="e">
        <f>IF(LEN(E238)=0,1,MATCH(E238,PlayerDetails!$I:$I,0))</f>
        <v>#N/A</v>
      </c>
    </row>
    <row r="239" spans="1:10" x14ac:dyDescent="0.2">
      <c r="A239" s="32" t="s">
        <v>175</v>
      </c>
      <c r="B239" s="1" t="s">
        <v>286</v>
      </c>
      <c r="C239" s="118"/>
      <c r="D239" s="135">
        <f t="shared" si="9"/>
        <v>0</v>
      </c>
      <c r="E239" s="135">
        <f t="shared" si="9"/>
        <v>0</v>
      </c>
      <c r="F239" s="32" t="s">
        <v>497</v>
      </c>
      <c r="H239" s="128">
        <f>IF(LEN(C239)=0,1,MATCH(C239,PlayerDetails!$I:$I,0))</f>
        <v>1</v>
      </c>
      <c r="I239" s="128" t="e">
        <f>IF(LEN(D239)=0,1,MATCH(D239,PlayerDetails!$I:$I,0))</f>
        <v>#N/A</v>
      </c>
      <c r="J239" s="128" t="e">
        <f>IF(LEN(E239)=0,1,MATCH(E239,PlayerDetails!$I:$I,0))</f>
        <v>#N/A</v>
      </c>
    </row>
    <row r="240" spans="1:10" x14ac:dyDescent="0.2">
      <c r="A240" s="32" t="s">
        <v>175</v>
      </c>
      <c r="B240" s="1" t="s">
        <v>287</v>
      </c>
      <c r="C240" s="118"/>
      <c r="D240" s="135">
        <f t="shared" si="9"/>
        <v>0</v>
      </c>
      <c r="E240" s="135">
        <f t="shared" si="9"/>
        <v>0</v>
      </c>
      <c r="F240" s="32" t="s">
        <v>498</v>
      </c>
      <c r="H240" s="128">
        <f>IF(LEN(C240)=0,1,MATCH(C240,PlayerDetails!$I:$I,0))</f>
        <v>1</v>
      </c>
      <c r="I240" s="128" t="e">
        <f>IF(LEN(D240)=0,1,MATCH(D240,PlayerDetails!$I:$I,0))</f>
        <v>#N/A</v>
      </c>
      <c r="J240" s="128" t="e">
        <f>IF(LEN(E240)=0,1,MATCH(E240,PlayerDetails!$I:$I,0))</f>
        <v>#N/A</v>
      </c>
    </row>
    <row r="241" spans="1:10" x14ac:dyDescent="0.2">
      <c r="A241" s="32" t="s">
        <v>175</v>
      </c>
      <c r="B241" s="1" t="s">
        <v>288</v>
      </c>
      <c r="C241" s="118"/>
      <c r="D241" s="135">
        <f t="shared" si="9"/>
        <v>0</v>
      </c>
      <c r="E241" s="135">
        <f t="shared" si="9"/>
        <v>0</v>
      </c>
      <c r="F241" s="32" t="s">
        <v>499</v>
      </c>
      <c r="H241" s="128">
        <f>IF(LEN(C241)=0,1,MATCH(C241,PlayerDetails!$I:$I,0))</f>
        <v>1</v>
      </c>
      <c r="I241" s="128" t="e">
        <f>IF(LEN(D241)=0,1,MATCH(D241,PlayerDetails!$I:$I,0))</f>
        <v>#N/A</v>
      </c>
      <c r="J241" s="128" t="e">
        <f>IF(LEN(E241)=0,1,MATCH(E241,PlayerDetails!$I:$I,0))</f>
        <v>#N/A</v>
      </c>
    </row>
    <row r="242" spans="1:10" x14ac:dyDescent="0.2">
      <c r="A242" s="32" t="s">
        <v>175</v>
      </c>
      <c r="B242" s="1" t="s">
        <v>289</v>
      </c>
      <c r="C242" s="118"/>
      <c r="D242" s="135">
        <f t="shared" si="9"/>
        <v>0</v>
      </c>
      <c r="E242" s="135">
        <f t="shared" si="9"/>
        <v>0</v>
      </c>
      <c r="F242" s="32" t="s">
        <v>500</v>
      </c>
      <c r="H242" s="128">
        <f>IF(LEN(C242)=0,1,MATCH(C242,PlayerDetails!$I:$I,0))</f>
        <v>1</v>
      </c>
      <c r="I242" s="128" t="e">
        <f>IF(LEN(D242)=0,1,MATCH(D242,PlayerDetails!$I:$I,0))</f>
        <v>#N/A</v>
      </c>
      <c r="J242" s="128" t="e">
        <f>IF(LEN(E242)=0,1,MATCH(E242,PlayerDetails!$I:$I,0))</f>
        <v>#N/A</v>
      </c>
    </row>
    <row r="243" spans="1:10" x14ac:dyDescent="0.2">
      <c r="A243" s="32" t="s">
        <v>176</v>
      </c>
      <c r="B243" s="1" t="s">
        <v>290</v>
      </c>
      <c r="C243" s="118"/>
      <c r="D243" s="135">
        <f t="shared" si="9"/>
        <v>0</v>
      </c>
      <c r="E243" s="135">
        <f t="shared" si="9"/>
        <v>0</v>
      </c>
      <c r="F243" s="32" t="s">
        <v>124</v>
      </c>
      <c r="H243" s="128">
        <f>IF(LEN(C243)=0,1,MATCH(C243,PlayerDetails!$I:$I,0))</f>
        <v>1</v>
      </c>
      <c r="I243" s="128" t="e">
        <f>IF(LEN(D243)=0,1,MATCH(D243,PlayerDetails!$I:$I,0))</f>
        <v>#N/A</v>
      </c>
      <c r="J243" s="128" t="e">
        <f>IF(LEN(E243)=0,1,MATCH(E243,PlayerDetails!$I:$I,0))</f>
        <v>#N/A</v>
      </c>
    </row>
    <row r="244" spans="1:10" x14ac:dyDescent="0.2">
      <c r="A244" s="32" t="s">
        <v>176</v>
      </c>
      <c r="B244" s="1" t="s">
        <v>291</v>
      </c>
      <c r="C244" s="118"/>
      <c r="D244" s="135">
        <f t="shared" si="9"/>
        <v>0</v>
      </c>
      <c r="E244" s="135">
        <f t="shared" si="9"/>
        <v>0</v>
      </c>
      <c r="F244" s="32" t="s">
        <v>125</v>
      </c>
      <c r="H244" s="128">
        <f>IF(LEN(C244)=0,1,MATCH(C244,PlayerDetails!$I:$I,0))</f>
        <v>1</v>
      </c>
      <c r="I244" s="128" t="e">
        <f>IF(LEN(D244)=0,1,MATCH(D244,PlayerDetails!$I:$I,0))</f>
        <v>#N/A</v>
      </c>
      <c r="J244" s="128" t="e">
        <f>IF(LEN(E244)=0,1,MATCH(E244,PlayerDetails!$I:$I,0))</f>
        <v>#N/A</v>
      </c>
    </row>
    <row r="245" spans="1:10" x14ac:dyDescent="0.2">
      <c r="A245" s="32" t="s">
        <v>176</v>
      </c>
      <c r="B245" s="1" t="s">
        <v>292</v>
      </c>
      <c r="C245" s="118"/>
      <c r="D245" s="135">
        <f t="shared" si="9"/>
        <v>0</v>
      </c>
      <c r="E245" s="135">
        <f t="shared" si="9"/>
        <v>0</v>
      </c>
      <c r="F245" s="32" t="s">
        <v>126</v>
      </c>
      <c r="H245" s="128">
        <f>IF(LEN(C245)=0,1,MATCH(C245,PlayerDetails!$I:$I,0))</f>
        <v>1</v>
      </c>
      <c r="I245" s="128" t="e">
        <f>IF(LEN(D245)=0,1,MATCH(D245,PlayerDetails!$I:$I,0))</f>
        <v>#N/A</v>
      </c>
      <c r="J245" s="128" t="e">
        <f>IF(LEN(E245)=0,1,MATCH(E245,PlayerDetails!$I:$I,0))</f>
        <v>#N/A</v>
      </c>
    </row>
    <row r="246" spans="1:10" x14ac:dyDescent="0.2">
      <c r="A246" s="32" t="s">
        <v>176</v>
      </c>
      <c r="B246" s="1" t="s">
        <v>293</v>
      </c>
      <c r="C246" s="118"/>
      <c r="D246" s="135">
        <f t="shared" si="9"/>
        <v>0</v>
      </c>
      <c r="E246" s="135">
        <f t="shared" si="9"/>
        <v>0</v>
      </c>
      <c r="F246" s="32" t="s">
        <v>127</v>
      </c>
      <c r="H246" s="128">
        <f>IF(LEN(C246)=0,1,MATCH(C246,PlayerDetails!$I:$I,0))</f>
        <v>1</v>
      </c>
      <c r="I246" s="128" t="e">
        <f>IF(LEN(D246)=0,1,MATCH(D246,PlayerDetails!$I:$I,0))</f>
        <v>#N/A</v>
      </c>
      <c r="J246" s="128" t="e">
        <f>IF(LEN(E246)=0,1,MATCH(E246,PlayerDetails!$I:$I,0))</f>
        <v>#N/A</v>
      </c>
    </row>
    <row r="247" spans="1:10" x14ac:dyDescent="0.2">
      <c r="A247" s="32" t="s">
        <v>176</v>
      </c>
      <c r="B247" s="1" t="s">
        <v>294</v>
      </c>
      <c r="C247" s="118"/>
      <c r="D247" s="135">
        <f t="shared" si="9"/>
        <v>0</v>
      </c>
      <c r="E247" s="135">
        <f t="shared" si="9"/>
        <v>0</v>
      </c>
      <c r="F247" s="32" t="s">
        <v>128</v>
      </c>
      <c r="H247" s="128">
        <f>IF(LEN(C247)=0,1,MATCH(C247,PlayerDetails!$I:$I,0))</f>
        <v>1</v>
      </c>
      <c r="I247" s="128" t="e">
        <f>IF(LEN(D247)=0,1,MATCH(D247,PlayerDetails!$I:$I,0))</f>
        <v>#N/A</v>
      </c>
      <c r="J247" s="128" t="e">
        <f>IF(LEN(E247)=0,1,MATCH(E247,PlayerDetails!$I:$I,0))</f>
        <v>#N/A</v>
      </c>
    </row>
    <row r="248" spans="1:10" x14ac:dyDescent="0.2">
      <c r="A248" s="32" t="s">
        <v>176</v>
      </c>
      <c r="B248" s="1" t="s">
        <v>295</v>
      </c>
      <c r="C248" s="118"/>
      <c r="D248" s="135">
        <f t="shared" si="9"/>
        <v>0</v>
      </c>
      <c r="E248" s="135">
        <f t="shared" si="9"/>
        <v>0</v>
      </c>
      <c r="F248" s="32" t="s">
        <v>129</v>
      </c>
      <c r="H248" s="128">
        <f>IF(LEN(C248)=0,1,MATCH(C248,PlayerDetails!$I:$I,0))</f>
        <v>1</v>
      </c>
      <c r="I248" s="128" t="e">
        <f>IF(LEN(D248)=0,1,MATCH(D248,PlayerDetails!$I:$I,0))</f>
        <v>#N/A</v>
      </c>
      <c r="J248" s="128" t="e">
        <f>IF(LEN(E248)=0,1,MATCH(E248,PlayerDetails!$I:$I,0))</f>
        <v>#N/A</v>
      </c>
    </row>
    <row r="249" spans="1:10" x14ac:dyDescent="0.2">
      <c r="A249" s="32" t="s">
        <v>176</v>
      </c>
      <c r="B249" s="1" t="s">
        <v>296</v>
      </c>
      <c r="C249" s="118"/>
      <c r="D249" s="135">
        <f t="shared" si="9"/>
        <v>0</v>
      </c>
      <c r="E249" s="135">
        <f t="shared" si="9"/>
        <v>0</v>
      </c>
      <c r="F249" s="32" t="s">
        <v>130</v>
      </c>
      <c r="H249" s="128">
        <f>IF(LEN(C249)=0,1,MATCH(C249,PlayerDetails!$I:$I,0))</f>
        <v>1</v>
      </c>
      <c r="I249" s="128" t="e">
        <f>IF(LEN(D249)=0,1,MATCH(D249,PlayerDetails!$I:$I,0))</f>
        <v>#N/A</v>
      </c>
      <c r="J249" s="128" t="e">
        <f>IF(LEN(E249)=0,1,MATCH(E249,PlayerDetails!$I:$I,0))</f>
        <v>#N/A</v>
      </c>
    </row>
    <row r="250" spans="1:10" x14ac:dyDescent="0.2">
      <c r="A250" s="32" t="s">
        <v>176</v>
      </c>
      <c r="B250" s="1" t="s">
        <v>297</v>
      </c>
      <c r="C250" s="118"/>
      <c r="D250" s="135">
        <f t="shared" si="9"/>
        <v>0</v>
      </c>
      <c r="E250" s="135">
        <f t="shared" si="9"/>
        <v>0</v>
      </c>
      <c r="F250" s="32" t="s">
        <v>131</v>
      </c>
      <c r="H250" s="128">
        <f>IF(LEN(C250)=0,1,MATCH(C250,PlayerDetails!$I:$I,0))</f>
        <v>1</v>
      </c>
      <c r="I250" s="128" t="e">
        <f>IF(LEN(D250)=0,1,MATCH(D250,PlayerDetails!$I:$I,0))</f>
        <v>#N/A</v>
      </c>
      <c r="J250" s="128" t="e">
        <f>IF(LEN(E250)=0,1,MATCH(E250,PlayerDetails!$I:$I,0))</f>
        <v>#N/A</v>
      </c>
    </row>
    <row r="251" spans="1:10" x14ac:dyDescent="0.2">
      <c r="A251" s="32" t="s">
        <v>176</v>
      </c>
      <c r="B251" s="1" t="s">
        <v>298</v>
      </c>
      <c r="C251" s="118"/>
      <c r="D251" s="135">
        <f t="shared" si="9"/>
        <v>0</v>
      </c>
      <c r="E251" s="135">
        <f t="shared" si="9"/>
        <v>0</v>
      </c>
      <c r="F251" s="32" t="s">
        <v>132</v>
      </c>
      <c r="H251" s="128">
        <f>IF(LEN(C251)=0,1,MATCH(C251,PlayerDetails!$I:$I,0))</f>
        <v>1</v>
      </c>
      <c r="I251" s="128" t="e">
        <f>IF(LEN(D251)=0,1,MATCH(D251,PlayerDetails!$I:$I,0))</f>
        <v>#N/A</v>
      </c>
      <c r="J251" s="128" t="e">
        <f>IF(LEN(E251)=0,1,MATCH(E251,PlayerDetails!$I:$I,0))</f>
        <v>#N/A</v>
      </c>
    </row>
    <row r="252" spans="1:10" x14ac:dyDescent="0.2">
      <c r="A252" s="32" t="s">
        <v>176</v>
      </c>
      <c r="B252" s="1" t="s">
        <v>299</v>
      </c>
      <c r="C252" s="118"/>
      <c r="D252" s="135">
        <f t="shared" si="9"/>
        <v>0</v>
      </c>
      <c r="E252" s="135">
        <f t="shared" si="9"/>
        <v>0</v>
      </c>
      <c r="F252" s="32" t="s">
        <v>133</v>
      </c>
      <c r="H252" s="128">
        <f>IF(LEN(C252)=0,1,MATCH(C252,PlayerDetails!$I:$I,0))</f>
        <v>1</v>
      </c>
      <c r="I252" s="128" t="e">
        <f>IF(LEN(D252)=0,1,MATCH(D252,PlayerDetails!$I:$I,0))</f>
        <v>#N/A</v>
      </c>
      <c r="J252" s="128" t="e">
        <f>IF(LEN(E252)=0,1,MATCH(E252,PlayerDetails!$I:$I,0))</f>
        <v>#N/A</v>
      </c>
    </row>
    <row r="253" spans="1:10" x14ac:dyDescent="0.2">
      <c r="A253" s="32" t="s">
        <v>176</v>
      </c>
      <c r="B253" s="1" t="s">
        <v>300</v>
      </c>
      <c r="C253" s="118"/>
      <c r="D253" s="135">
        <f t="shared" si="9"/>
        <v>0</v>
      </c>
      <c r="E253" s="135">
        <f t="shared" si="9"/>
        <v>0</v>
      </c>
      <c r="F253" s="32" t="s">
        <v>134</v>
      </c>
      <c r="H253" s="128">
        <f>IF(LEN(C253)=0,1,MATCH(C253,PlayerDetails!$I:$I,0))</f>
        <v>1</v>
      </c>
      <c r="I253" s="128" t="e">
        <f>IF(LEN(D253)=0,1,MATCH(D253,PlayerDetails!$I:$I,0))</f>
        <v>#N/A</v>
      </c>
      <c r="J253" s="128" t="e">
        <f>IF(LEN(E253)=0,1,MATCH(E253,PlayerDetails!$I:$I,0))</f>
        <v>#N/A</v>
      </c>
    </row>
    <row r="254" spans="1:10" x14ac:dyDescent="0.2">
      <c r="A254" s="32" t="s">
        <v>176</v>
      </c>
      <c r="B254" s="1" t="s">
        <v>301</v>
      </c>
      <c r="C254" s="118"/>
      <c r="D254" s="135">
        <f t="shared" si="9"/>
        <v>0</v>
      </c>
      <c r="E254" s="135">
        <f t="shared" si="9"/>
        <v>0</v>
      </c>
      <c r="F254" s="32" t="s">
        <v>135</v>
      </c>
      <c r="H254" s="128">
        <f>IF(LEN(C254)=0,1,MATCH(C254,PlayerDetails!$I:$I,0))</f>
        <v>1</v>
      </c>
      <c r="I254" s="128" t="e">
        <f>IF(LEN(D254)=0,1,MATCH(D254,PlayerDetails!$I:$I,0))</f>
        <v>#N/A</v>
      </c>
      <c r="J254" s="128" t="e">
        <f>IF(LEN(E254)=0,1,MATCH(E254,PlayerDetails!$I:$I,0))</f>
        <v>#N/A</v>
      </c>
    </row>
    <row r="255" spans="1:10" x14ac:dyDescent="0.2">
      <c r="A255" s="32" t="s">
        <v>176</v>
      </c>
      <c r="B255" s="1" t="s">
        <v>302</v>
      </c>
      <c r="C255" s="118"/>
      <c r="D255" s="135">
        <f t="shared" si="9"/>
        <v>0</v>
      </c>
      <c r="E255" s="135">
        <f t="shared" si="9"/>
        <v>0</v>
      </c>
      <c r="F255" s="32" t="s">
        <v>497</v>
      </c>
      <c r="H255" s="128">
        <f>IF(LEN(C255)=0,1,MATCH(C255,PlayerDetails!$I:$I,0))</f>
        <v>1</v>
      </c>
      <c r="I255" s="128" t="e">
        <f>IF(LEN(D255)=0,1,MATCH(D255,PlayerDetails!$I:$I,0))</f>
        <v>#N/A</v>
      </c>
      <c r="J255" s="128" t="e">
        <f>IF(LEN(E255)=0,1,MATCH(E255,PlayerDetails!$I:$I,0))</f>
        <v>#N/A</v>
      </c>
    </row>
    <row r="256" spans="1:10" x14ac:dyDescent="0.2">
      <c r="A256" s="32" t="s">
        <v>176</v>
      </c>
      <c r="B256" s="1" t="s">
        <v>303</v>
      </c>
      <c r="C256" s="118"/>
      <c r="D256" s="135">
        <f t="shared" si="9"/>
        <v>0</v>
      </c>
      <c r="E256" s="135">
        <f t="shared" si="9"/>
        <v>0</v>
      </c>
      <c r="F256" s="32" t="s">
        <v>498</v>
      </c>
      <c r="H256" s="128">
        <f>IF(LEN(C256)=0,1,MATCH(C256,PlayerDetails!$I:$I,0))</f>
        <v>1</v>
      </c>
      <c r="I256" s="128" t="e">
        <f>IF(LEN(D256)=0,1,MATCH(D256,PlayerDetails!$I:$I,0))</f>
        <v>#N/A</v>
      </c>
      <c r="J256" s="128" t="e">
        <f>IF(LEN(E256)=0,1,MATCH(E256,PlayerDetails!$I:$I,0))</f>
        <v>#N/A</v>
      </c>
    </row>
    <row r="257" spans="1:10" x14ac:dyDescent="0.2">
      <c r="A257" s="32" t="s">
        <v>176</v>
      </c>
      <c r="B257" s="1" t="s">
        <v>304</v>
      </c>
      <c r="C257" s="118"/>
      <c r="D257" s="135">
        <f t="shared" si="9"/>
        <v>0</v>
      </c>
      <c r="E257" s="135">
        <f t="shared" si="9"/>
        <v>0</v>
      </c>
      <c r="F257" s="32" t="s">
        <v>499</v>
      </c>
      <c r="H257" s="128">
        <f>IF(LEN(C257)=0,1,MATCH(C257,PlayerDetails!$I:$I,0))</f>
        <v>1</v>
      </c>
      <c r="I257" s="128" t="e">
        <f>IF(LEN(D257)=0,1,MATCH(D257,PlayerDetails!$I:$I,0))</f>
        <v>#N/A</v>
      </c>
      <c r="J257" s="128" t="e">
        <f>IF(LEN(E257)=0,1,MATCH(E257,PlayerDetails!$I:$I,0))</f>
        <v>#N/A</v>
      </c>
    </row>
    <row r="258" spans="1:10" x14ac:dyDescent="0.2">
      <c r="A258" s="32" t="s">
        <v>176</v>
      </c>
      <c r="B258" s="1" t="s">
        <v>305</v>
      </c>
      <c r="C258" s="118"/>
      <c r="D258" s="135">
        <f t="shared" si="9"/>
        <v>0</v>
      </c>
      <c r="E258" s="135">
        <f t="shared" si="9"/>
        <v>0</v>
      </c>
      <c r="F258" s="32" t="s">
        <v>500</v>
      </c>
      <c r="H258" s="128">
        <f>IF(LEN(C258)=0,1,MATCH(C258,PlayerDetails!$I:$I,0))</f>
        <v>1</v>
      </c>
      <c r="I258" s="128" t="e">
        <f>IF(LEN(D258)=0,1,MATCH(D258,PlayerDetails!$I:$I,0))</f>
        <v>#N/A</v>
      </c>
      <c r="J258" s="128" t="e">
        <f>IF(LEN(E258)=0,1,MATCH(E258,PlayerDetails!$I:$I,0))</f>
        <v>#N/A</v>
      </c>
    </row>
    <row r="259" spans="1:10" x14ac:dyDescent="0.2">
      <c r="A259" s="32" t="s">
        <v>307</v>
      </c>
      <c r="B259" s="1" t="s">
        <v>315</v>
      </c>
      <c r="C259" s="118"/>
      <c r="D259" s="93">
        <f t="shared" si="9"/>
        <v>0</v>
      </c>
      <c r="E259" s="93">
        <f t="shared" si="9"/>
        <v>0</v>
      </c>
      <c r="F259" s="32" t="s">
        <v>124</v>
      </c>
      <c r="H259" s="128">
        <f>IF(LEN(C259)=0,1,MATCH(C259,PlayerDetails!$I:$I,0))</f>
        <v>1</v>
      </c>
      <c r="I259" s="128" t="e">
        <f>IF(LEN(D259)=0,1,MATCH(D259,PlayerDetails!$I:$I,0))</f>
        <v>#N/A</v>
      </c>
      <c r="J259" s="128" t="e">
        <f>IF(LEN(E259)=0,1,MATCH(E259,PlayerDetails!$I:$I,0))</f>
        <v>#N/A</v>
      </c>
    </row>
    <row r="260" spans="1:10" x14ac:dyDescent="0.2">
      <c r="A260" s="32" t="str">
        <f>A259</f>
        <v>Q</v>
      </c>
      <c r="B260" s="1" t="s">
        <v>318</v>
      </c>
      <c r="C260" s="118"/>
      <c r="D260" s="93">
        <f t="shared" si="9"/>
        <v>0</v>
      </c>
      <c r="E260" s="93">
        <f t="shared" si="9"/>
        <v>0</v>
      </c>
      <c r="F260" s="32" t="s">
        <v>125</v>
      </c>
      <c r="H260" s="128">
        <f>IF(LEN(C260)=0,1,MATCH(C260,PlayerDetails!$I:$I,0))</f>
        <v>1</v>
      </c>
      <c r="I260" s="128" t="e">
        <f>IF(LEN(D260)=0,1,MATCH(D260,PlayerDetails!$I:$I,0))</f>
        <v>#N/A</v>
      </c>
      <c r="J260" s="128" t="e">
        <f>IF(LEN(E260)=0,1,MATCH(E260,PlayerDetails!$I:$I,0))</f>
        <v>#N/A</v>
      </c>
    </row>
    <row r="261" spans="1:10" x14ac:dyDescent="0.2">
      <c r="A261" s="32" t="str">
        <f t="shared" ref="A261:A274" si="10">A260</f>
        <v>Q</v>
      </c>
      <c r="B261" s="1" t="s">
        <v>319</v>
      </c>
      <c r="C261" s="118"/>
      <c r="D261" s="93">
        <f t="shared" si="9"/>
        <v>0</v>
      </c>
      <c r="E261" s="93">
        <f t="shared" si="9"/>
        <v>0</v>
      </c>
      <c r="F261" s="32" t="s">
        <v>126</v>
      </c>
      <c r="H261" s="128">
        <f>IF(LEN(C261)=0,1,MATCH(C261,PlayerDetails!$I:$I,0))</f>
        <v>1</v>
      </c>
      <c r="I261" s="128" t="e">
        <f>IF(LEN(D261)=0,1,MATCH(D261,PlayerDetails!$I:$I,0))</f>
        <v>#N/A</v>
      </c>
      <c r="J261" s="128" t="e">
        <f>IF(LEN(E261)=0,1,MATCH(E261,PlayerDetails!$I:$I,0))</f>
        <v>#N/A</v>
      </c>
    </row>
    <row r="262" spans="1:10" x14ac:dyDescent="0.2">
      <c r="A262" s="32" t="str">
        <f t="shared" si="10"/>
        <v>Q</v>
      </c>
      <c r="B262" s="1" t="s">
        <v>322</v>
      </c>
      <c r="C262" s="118"/>
      <c r="D262" s="93">
        <f t="shared" si="9"/>
        <v>0</v>
      </c>
      <c r="E262" s="93">
        <f t="shared" si="9"/>
        <v>0</v>
      </c>
      <c r="F262" s="32" t="s">
        <v>127</v>
      </c>
      <c r="H262" s="128">
        <f>IF(LEN(C262)=0,1,MATCH(C262,PlayerDetails!$I:$I,0))</f>
        <v>1</v>
      </c>
      <c r="I262" s="128" t="e">
        <f>IF(LEN(D262)=0,1,MATCH(D262,PlayerDetails!$I:$I,0))</f>
        <v>#N/A</v>
      </c>
      <c r="J262" s="128" t="e">
        <f>IF(LEN(E262)=0,1,MATCH(E262,PlayerDetails!$I:$I,0))</f>
        <v>#N/A</v>
      </c>
    </row>
    <row r="263" spans="1:10" x14ac:dyDescent="0.2">
      <c r="A263" s="32" t="str">
        <f t="shared" si="10"/>
        <v>Q</v>
      </c>
      <c r="B263" s="1" t="s">
        <v>323</v>
      </c>
      <c r="C263" s="118"/>
      <c r="D263" s="93">
        <f t="shared" si="9"/>
        <v>0</v>
      </c>
      <c r="E263" s="93">
        <f t="shared" si="9"/>
        <v>0</v>
      </c>
      <c r="F263" s="32" t="s">
        <v>128</v>
      </c>
      <c r="H263" s="128">
        <f>IF(LEN(C263)=0,1,MATCH(C263,PlayerDetails!$I:$I,0))</f>
        <v>1</v>
      </c>
      <c r="I263" s="128" t="e">
        <f>IF(LEN(D263)=0,1,MATCH(D263,PlayerDetails!$I:$I,0))</f>
        <v>#N/A</v>
      </c>
      <c r="J263" s="128" t="e">
        <f>IF(LEN(E263)=0,1,MATCH(E263,PlayerDetails!$I:$I,0))</f>
        <v>#N/A</v>
      </c>
    </row>
    <row r="264" spans="1:10" x14ac:dyDescent="0.2">
      <c r="A264" s="32" t="str">
        <f t="shared" si="10"/>
        <v>Q</v>
      </c>
      <c r="B264" s="1" t="s">
        <v>325</v>
      </c>
      <c r="C264" s="118"/>
      <c r="D264" s="93">
        <f t="shared" si="9"/>
        <v>0</v>
      </c>
      <c r="E264" s="93">
        <f t="shared" si="9"/>
        <v>0</v>
      </c>
      <c r="F264" s="32" t="s">
        <v>129</v>
      </c>
      <c r="H264" s="128">
        <f>IF(LEN(C264)=0,1,MATCH(C264,PlayerDetails!$I:$I,0))</f>
        <v>1</v>
      </c>
      <c r="I264" s="128" t="e">
        <f>IF(LEN(D264)=0,1,MATCH(D264,PlayerDetails!$I:$I,0))</f>
        <v>#N/A</v>
      </c>
      <c r="J264" s="128" t="e">
        <f>IF(LEN(E264)=0,1,MATCH(E264,PlayerDetails!$I:$I,0))</f>
        <v>#N/A</v>
      </c>
    </row>
    <row r="265" spans="1:10" x14ac:dyDescent="0.2">
      <c r="A265" s="32" t="str">
        <f t="shared" si="10"/>
        <v>Q</v>
      </c>
      <c r="B265" s="1" t="s">
        <v>328</v>
      </c>
      <c r="C265" s="118"/>
      <c r="D265" s="93">
        <f t="shared" si="9"/>
        <v>0</v>
      </c>
      <c r="E265" s="93">
        <f t="shared" si="9"/>
        <v>0</v>
      </c>
      <c r="F265" s="32" t="s">
        <v>130</v>
      </c>
      <c r="H265" s="128">
        <f>IF(LEN(C265)=0,1,MATCH(C265,PlayerDetails!$I:$I,0))</f>
        <v>1</v>
      </c>
      <c r="I265" s="128" t="e">
        <f>IF(LEN(D265)=0,1,MATCH(D265,PlayerDetails!$I:$I,0))</f>
        <v>#N/A</v>
      </c>
      <c r="J265" s="128" t="e">
        <f>IF(LEN(E265)=0,1,MATCH(E265,PlayerDetails!$I:$I,0))</f>
        <v>#N/A</v>
      </c>
    </row>
    <row r="266" spans="1:10" x14ac:dyDescent="0.2">
      <c r="A266" s="32" t="str">
        <f t="shared" si="10"/>
        <v>Q</v>
      </c>
      <c r="B266" s="1" t="s">
        <v>329</v>
      </c>
      <c r="C266" s="118"/>
      <c r="D266" s="93">
        <f t="shared" si="9"/>
        <v>0</v>
      </c>
      <c r="E266" s="93">
        <f t="shared" si="9"/>
        <v>0</v>
      </c>
      <c r="F266" s="32" t="s">
        <v>131</v>
      </c>
      <c r="H266" s="128">
        <f>IF(LEN(C266)=0,1,MATCH(C266,PlayerDetails!$I:$I,0))</f>
        <v>1</v>
      </c>
      <c r="I266" s="128" t="e">
        <f>IF(LEN(D266)=0,1,MATCH(D266,PlayerDetails!$I:$I,0))</f>
        <v>#N/A</v>
      </c>
      <c r="J266" s="128" t="e">
        <f>IF(LEN(E266)=0,1,MATCH(E266,PlayerDetails!$I:$I,0))</f>
        <v>#N/A</v>
      </c>
    </row>
    <row r="267" spans="1:10" x14ac:dyDescent="0.2">
      <c r="A267" s="32" t="str">
        <f t="shared" si="10"/>
        <v>Q</v>
      </c>
      <c r="B267" s="1" t="s">
        <v>332</v>
      </c>
      <c r="C267" s="118"/>
      <c r="D267" s="93">
        <f t="shared" si="9"/>
        <v>0</v>
      </c>
      <c r="E267" s="93">
        <f t="shared" si="9"/>
        <v>0</v>
      </c>
      <c r="F267" s="32" t="s">
        <v>132</v>
      </c>
      <c r="H267" s="128">
        <f>IF(LEN(C267)=0,1,MATCH(C267,PlayerDetails!$I:$I,0))</f>
        <v>1</v>
      </c>
      <c r="I267" s="128" t="e">
        <f>IF(LEN(D267)=0,1,MATCH(D267,PlayerDetails!$I:$I,0))</f>
        <v>#N/A</v>
      </c>
      <c r="J267" s="128" t="e">
        <f>IF(LEN(E267)=0,1,MATCH(E267,PlayerDetails!$I:$I,0))</f>
        <v>#N/A</v>
      </c>
    </row>
    <row r="268" spans="1:10" x14ac:dyDescent="0.2">
      <c r="A268" s="32" t="str">
        <f t="shared" si="10"/>
        <v>Q</v>
      </c>
      <c r="B268" s="1" t="s">
        <v>333</v>
      </c>
      <c r="C268" s="118"/>
      <c r="D268" s="93">
        <f t="shared" si="9"/>
        <v>0</v>
      </c>
      <c r="E268" s="93">
        <f t="shared" si="9"/>
        <v>0</v>
      </c>
      <c r="F268" s="32" t="s">
        <v>133</v>
      </c>
      <c r="H268" s="128">
        <f>IF(LEN(C268)=0,1,MATCH(C268,PlayerDetails!$I:$I,0))</f>
        <v>1</v>
      </c>
      <c r="I268" s="128" t="e">
        <f>IF(LEN(D268)=0,1,MATCH(D268,PlayerDetails!$I:$I,0))</f>
        <v>#N/A</v>
      </c>
      <c r="J268" s="128" t="e">
        <f>IF(LEN(E268)=0,1,MATCH(E268,PlayerDetails!$I:$I,0))</f>
        <v>#N/A</v>
      </c>
    </row>
    <row r="269" spans="1:10" x14ac:dyDescent="0.2">
      <c r="A269" s="32" t="str">
        <f t="shared" si="10"/>
        <v>Q</v>
      </c>
      <c r="B269" s="1" t="s">
        <v>336</v>
      </c>
      <c r="C269" s="118"/>
      <c r="D269" s="93">
        <f t="shared" si="9"/>
        <v>0</v>
      </c>
      <c r="E269" s="93">
        <f t="shared" si="9"/>
        <v>0</v>
      </c>
      <c r="F269" s="32" t="s">
        <v>134</v>
      </c>
      <c r="H269" s="128">
        <f>IF(LEN(C269)=0,1,MATCH(C269,PlayerDetails!$I:$I,0))</f>
        <v>1</v>
      </c>
      <c r="I269" s="128" t="e">
        <f>IF(LEN(D269)=0,1,MATCH(D269,PlayerDetails!$I:$I,0))</f>
        <v>#N/A</v>
      </c>
      <c r="J269" s="128" t="e">
        <f>IF(LEN(E269)=0,1,MATCH(E269,PlayerDetails!$I:$I,0))</f>
        <v>#N/A</v>
      </c>
    </row>
    <row r="270" spans="1:10" x14ac:dyDescent="0.2">
      <c r="A270" s="32" t="str">
        <f t="shared" si="10"/>
        <v>Q</v>
      </c>
      <c r="B270" s="1" t="s">
        <v>338</v>
      </c>
      <c r="C270" s="118"/>
      <c r="D270" s="93">
        <f t="shared" si="9"/>
        <v>0</v>
      </c>
      <c r="E270" s="93">
        <f t="shared" si="9"/>
        <v>0</v>
      </c>
      <c r="F270" s="32" t="s">
        <v>135</v>
      </c>
      <c r="H270" s="128">
        <f>IF(LEN(C270)=0,1,MATCH(C270,PlayerDetails!$I:$I,0))</f>
        <v>1</v>
      </c>
      <c r="I270" s="128" t="e">
        <f>IF(LEN(D270)=0,1,MATCH(D270,PlayerDetails!$I:$I,0))</f>
        <v>#N/A</v>
      </c>
      <c r="J270" s="128" t="e">
        <f>IF(LEN(E270)=0,1,MATCH(E270,PlayerDetails!$I:$I,0))</f>
        <v>#N/A</v>
      </c>
    </row>
    <row r="271" spans="1:10" x14ac:dyDescent="0.2">
      <c r="A271" s="32" t="str">
        <f t="shared" si="10"/>
        <v>Q</v>
      </c>
      <c r="B271" s="1" t="s">
        <v>339</v>
      </c>
      <c r="C271" s="118"/>
      <c r="D271" s="93">
        <f t="shared" si="9"/>
        <v>0</v>
      </c>
      <c r="E271" s="93">
        <f t="shared" si="9"/>
        <v>0</v>
      </c>
      <c r="F271" s="32" t="s">
        <v>497</v>
      </c>
      <c r="H271" s="128">
        <f>IF(LEN(C271)=0,1,MATCH(C271,PlayerDetails!$I:$I,0))</f>
        <v>1</v>
      </c>
      <c r="I271" s="128" t="e">
        <f>IF(LEN(D271)=0,1,MATCH(D271,PlayerDetails!$I:$I,0))</f>
        <v>#N/A</v>
      </c>
      <c r="J271" s="128" t="e">
        <f>IF(LEN(E271)=0,1,MATCH(E271,PlayerDetails!$I:$I,0))</f>
        <v>#N/A</v>
      </c>
    </row>
    <row r="272" spans="1:10" x14ac:dyDescent="0.2">
      <c r="A272" s="32" t="str">
        <f t="shared" si="10"/>
        <v>Q</v>
      </c>
      <c r="B272" s="1" t="s">
        <v>342</v>
      </c>
      <c r="C272" s="118"/>
      <c r="D272" s="93">
        <f t="shared" si="9"/>
        <v>0</v>
      </c>
      <c r="E272" s="93">
        <f t="shared" si="9"/>
        <v>0</v>
      </c>
      <c r="F272" s="32" t="s">
        <v>498</v>
      </c>
      <c r="H272" s="128">
        <f>IF(LEN(C272)=0,1,MATCH(C272,PlayerDetails!$I:$I,0))</f>
        <v>1</v>
      </c>
      <c r="I272" s="128" t="e">
        <f>IF(LEN(D272)=0,1,MATCH(D272,PlayerDetails!$I:$I,0))</f>
        <v>#N/A</v>
      </c>
      <c r="J272" s="128" t="e">
        <f>IF(LEN(E272)=0,1,MATCH(E272,PlayerDetails!$I:$I,0))</f>
        <v>#N/A</v>
      </c>
    </row>
    <row r="273" spans="1:10" x14ac:dyDescent="0.2">
      <c r="A273" s="32" t="str">
        <f t="shared" si="10"/>
        <v>Q</v>
      </c>
      <c r="B273" s="1" t="s">
        <v>343</v>
      </c>
      <c r="C273" s="118"/>
      <c r="D273" s="93">
        <f t="shared" si="9"/>
        <v>0</v>
      </c>
      <c r="E273" s="93">
        <f t="shared" si="9"/>
        <v>0</v>
      </c>
      <c r="F273" s="32" t="s">
        <v>499</v>
      </c>
      <c r="H273" s="128">
        <f>IF(LEN(C273)=0,1,MATCH(C273,PlayerDetails!$I:$I,0))</f>
        <v>1</v>
      </c>
      <c r="I273" s="128" t="e">
        <f>IF(LEN(D273)=0,1,MATCH(D273,PlayerDetails!$I:$I,0))</f>
        <v>#N/A</v>
      </c>
      <c r="J273" s="128" t="e">
        <f>IF(LEN(E273)=0,1,MATCH(E273,PlayerDetails!$I:$I,0))</f>
        <v>#N/A</v>
      </c>
    </row>
    <row r="274" spans="1:10" x14ac:dyDescent="0.2">
      <c r="A274" s="32" t="str">
        <f t="shared" si="10"/>
        <v>Q</v>
      </c>
      <c r="B274" s="1" t="s">
        <v>346</v>
      </c>
      <c r="C274" s="118"/>
      <c r="D274" s="93">
        <f t="shared" si="9"/>
        <v>0</v>
      </c>
      <c r="E274" s="93">
        <f t="shared" si="9"/>
        <v>0</v>
      </c>
      <c r="F274" s="32" t="s">
        <v>500</v>
      </c>
      <c r="H274" s="128">
        <f>IF(LEN(C274)=0,1,MATCH(C274,PlayerDetails!$I:$I,0))</f>
        <v>1</v>
      </c>
      <c r="I274" s="128" t="e">
        <f>IF(LEN(D274)=0,1,MATCH(D274,PlayerDetails!$I:$I,0))</f>
        <v>#N/A</v>
      </c>
      <c r="J274" s="128" t="e">
        <f>IF(LEN(E274)=0,1,MATCH(E274,PlayerDetails!$I:$I,0))</f>
        <v>#N/A</v>
      </c>
    </row>
    <row r="275" spans="1:10" x14ac:dyDescent="0.2">
      <c r="A275" s="32" t="s">
        <v>308</v>
      </c>
      <c r="B275" s="1" t="s">
        <v>316</v>
      </c>
      <c r="C275" s="118"/>
      <c r="D275" s="93">
        <f t="shared" si="9"/>
        <v>0</v>
      </c>
      <c r="E275" s="93">
        <f t="shared" si="9"/>
        <v>0</v>
      </c>
      <c r="F275" s="32" t="s">
        <v>124</v>
      </c>
      <c r="H275" s="128">
        <f>IF(LEN(C275)=0,1,MATCH(C275,PlayerDetails!$I:$I,0))</f>
        <v>1</v>
      </c>
      <c r="I275" s="128" t="e">
        <f>IF(LEN(D275)=0,1,MATCH(D275,PlayerDetails!$I:$I,0))</f>
        <v>#N/A</v>
      </c>
      <c r="J275" s="128" t="e">
        <f>IF(LEN(E275)=0,1,MATCH(E275,PlayerDetails!$I:$I,0))</f>
        <v>#N/A</v>
      </c>
    </row>
    <row r="276" spans="1:10" x14ac:dyDescent="0.2">
      <c r="A276" s="32" t="str">
        <f>A275</f>
        <v>R</v>
      </c>
      <c r="B276" s="1" t="s">
        <v>317</v>
      </c>
      <c r="C276" s="118"/>
      <c r="D276" s="93">
        <f t="shared" si="9"/>
        <v>0</v>
      </c>
      <c r="E276" s="93">
        <f t="shared" si="9"/>
        <v>0</v>
      </c>
      <c r="F276" s="32" t="s">
        <v>125</v>
      </c>
      <c r="H276" s="128">
        <f>IF(LEN(C276)=0,1,MATCH(C276,PlayerDetails!$I:$I,0))</f>
        <v>1</v>
      </c>
      <c r="I276" s="128" t="e">
        <f>IF(LEN(D276)=0,1,MATCH(D276,PlayerDetails!$I:$I,0))</f>
        <v>#N/A</v>
      </c>
      <c r="J276" s="128" t="e">
        <f>IF(LEN(E276)=0,1,MATCH(E276,PlayerDetails!$I:$I,0))</f>
        <v>#N/A</v>
      </c>
    </row>
    <row r="277" spans="1:10" x14ac:dyDescent="0.2">
      <c r="A277" s="32" t="str">
        <f t="shared" ref="A277:A290" si="11">A276</f>
        <v>R</v>
      </c>
      <c r="B277" s="1" t="s">
        <v>320</v>
      </c>
      <c r="C277" s="118"/>
      <c r="D277" s="93">
        <f t="shared" si="9"/>
        <v>0</v>
      </c>
      <c r="E277" s="93">
        <f t="shared" si="9"/>
        <v>0</v>
      </c>
      <c r="F277" s="32" t="s">
        <v>126</v>
      </c>
      <c r="H277" s="128">
        <f>IF(LEN(C277)=0,1,MATCH(C277,PlayerDetails!$I:$I,0))</f>
        <v>1</v>
      </c>
      <c r="I277" s="128" t="e">
        <f>IF(LEN(D277)=0,1,MATCH(D277,PlayerDetails!$I:$I,0))</f>
        <v>#N/A</v>
      </c>
      <c r="J277" s="128" t="e">
        <f>IF(LEN(E277)=0,1,MATCH(E277,PlayerDetails!$I:$I,0))</f>
        <v>#N/A</v>
      </c>
    </row>
    <row r="278" spans="1:10" x14ac:dyDescent="0.2">
      <c r="A278" s="32" t="str">
        <f t="shared" si="11"/>
        <v>R</v>
      </c>
      <c r="B278" s="1" t="s">
        <v>321</v>
      </c>
      <c r="C278" s="118"/>
      <c r="D278" s="93">
        <f t="shared" si="9"/>
        <v>0</v>
      </c>
      <c r="E278" s="93">
        <f t="shared" si="9"/>
        <v>0</v>
      </c>
      <c r="F278" s="32" t="s">
        <v>127</v>
      </c>
      <c r="H278" s="128">
        <f>IF(LEN(C278)=0,1,MATCH(C278,PlayerDetails!$I:$I,0))</f>
        <v>1</v>
      </c>
      <c r="I278" s="128" t="e">
        <f>IF(LEN(D278)=0,1,MATCH(D278,PlayerDetails!$I:$I,0))</f>
        <v>#N/A</v>
      </c>
      <c r="J278" s="128" t="e">
        <f>IF(LEN(E278)=0,1,MATCH(E278,PlayerDetails!$I:$I,0))</f>
        <v>#N/A</v>
      </c>
    </row>
    <row r="279" spans="1:10" x14ac:dyDescent="0.2">
      <c r="A279" s="32" t="str">
        <f t="shared" si="11"/>
        <v>R</v>
      </c>
      <c r="B279" s="1" t="s">
        <v>324</v>
      </c>
      <c r="C279" s="118"/>
      <c r="D279" s="93">
        <f t="shared" si="9"/>
        <v>0</v>
      </c>
      <c r="E279" s="93">
        <f t="shared" si="9"/>
        <v>0</v>
      </c>
      <c r="F279" s="32" t="s">
        <v>128</v>
      </c>
      <c r="H279" s="128">
        <f>IF(LEN(C279)=0,1,MATCH(C279,PlayerDetails!$I:$I,0))</f>
        <v>1</v>
      </c>
      <c r="I279" s="128" t="e">
        <f>IF(LEN(D279)=0,1,MATCH(D279,PlayerDetails!$I:$I,0))</f>
        <v>#N/A</v>
      </c>
      <c r="J279" s="128" t="e">
        <f>IF(LEN(E279)=0,1,MATCH(E279,PlayerDetails!$I:$I,0))</f>
        <v>#N/A</v>
      </c>
    </row>
    <row r="280" spans="1:10" x14ac:dyDescent="0.2">
      <c r="A280" s="32" t="str">
        <f t="shared" si="11"/>
        <v>R</v>
      </c>
      <c r="B280" s="1" t="s">
        <v>326</v>
      </c>
      <c r="C280" s="118"/>
      <c r="D280" s="93">
        <f t="shared" si="9"/>
        <v>0</v>
      </c>
      <c r="E280" s="93">
        <f t="shared" si="9"/>
        <v>0</v>
      </c>
      <c r="F280" s="32" t="s">
        <v>129</v>
      </c>
      <c r="H280" s="128">
        <f>IF(LEN(C280)=0,1,MATCH(C280,PlayerDetails!$I:$I,0))</f>
        <v>1</v>
      </c>
      <c r="I280" s="128" t="e">
        <f>IF(LEN(D280)=0,1,MATCH(D280,PlayerDetails!$I:$I,0))</f>
        <v>#N/A</v>
      </c>
      <c r="J280" s="128" t="e">
        <f>IF(LEN(E280)=0,1,MATCH(E280,PlayerDetails!$I:$I,0))</f>
        <v>#N/A</v>
      </c>
    </row>
    <row r="281" spans="1:10" x14ac:dyDescent="0.2">
      <c r="A281" s="32" t="str">
        <f t="shared" si="11"/>
        <v>R</v>
      </c>
      <c r="B281" s="1" t="s">
        <v>327</v>
      </c>
      <c r="C281" s="118"/>
      <c r="D281" s="93">
        <f t="shared" si="9"/>
        <v>0</v>
      </c>
      <c r="E281" s="93">
        <f t="shared" si="9"/>
        <v>0</v>
      </c>
      <c r="F281" s="32" t="s">
        <v>130</v>
      </c>
      <c r="H281" s="128">
        <f>IF(LEN(C281)=0,1,MATCH(C281,PlayerDetails!$I:$I,0))</f>
        <v>1</v>
      </c>
      <c r="I281" s="128" t="e">
        <f>IF(LEN(D281)=0,1,MATCH(D281,PlayerDetails!$I:$I,0))</f>
        <v>#N/A</v>
      </c>
      <c r="J281" s="128" t="e">
        <f>IF(LEN(E281)=0,1,MATCH(E281,PlayerDetails!$I:$I,0))</f>
        <v>#N/A</v>
      </c>
    </row>
    <row r="282" spans="1:10" x14ac:dyDescent="0.2">
      <c r="A282" s="32" t="str">
        <f t="shared" si="11"/>
        <v>R</v>
      </c>
      <c r="B282" s="1" t="s">
        <v>330</v>
      </c>
      <c r="C282" s="118"/>
      <c r="D282" s="93">
        <f t="shared" si="9"/>
        <v>0</v>
      </c>
      <c r="E282" s="93">
        <f t="shared" si="9"/>
        <v>0</v>
      </c>
      <c r="F282" s="32" t="s">
        <v>131</v>
      </c>
      <c r="H282" s="128">
        <f>IF(LEN(C282)=0,1,MATCH(C282,PlayerDetails!$I:$I,0))</f>
        <v>1</v>
      </c>
      <c r="I282" s="128" t="e">
        <f>IF(LEN(D282)=0,1,MATCH(D282,PlayerDetails!$I:$I,0))</f>
        <v>#N/A</v>
      </c>
      <c r="J282" s="128" t="e">
        <f>IF(LEN(E282)=0,1,MATCH(E282,PlayerDetails!$I:$I,0))</f>
        <v>#N/A</v>
      </c>
    </row>
    <row r="283" spans="1:10" x14ac:dyDescent="0.2">
      <c r="A283" s="32" t="str">
        <f t="shared" si="11"/>
        <v>R</v>
      </c>
      <c r="B283" s="1" t="s">
        <v>331</v>
      </c>
      <c r="C283" s="118"/>
      <c r="D283" s="93">
        <f t="shared" si="9"/>
        <v>0</v>
      </c>
      <c r="E283" s="93">
        <f t="shared" si="9"/>
        <v>0</v>
      </c>
      <c r="F283" s="32" t="s">
        <v>132</v>
      </c>
      <c r="H283" s="128">
        <f>IF(LEN(C283)=0,1,MATCH(C283,PlayerDetails!$I:$I,0))</f>
        <v>1</v>
      </c>
      <c r="I283" s="128" t="e">
        <f>IF(LEN(D283)=0,1,MATCH(D283,PlayerDetails!$I:$I,0))</f>
        <v>#N/A</v>
      </c>
      <c r="J283" s="128" t="e">
        <f>IF(LEN(E283)=0,1,MATCH(E283,PlayerDetails!$I:$I,0))</f>
        <v>#N/A</v>
      </c>
    </row>
    <row r="284" spans="1:10" x14ac:dyDescent="0.2">
      <c r="A284" s="32" t="str">
        <f t="shared" si="11"/>
        <v>R</v>
      </c>
      <c r="B284" s="1" t="s">
        <v>334</v>
      </c>
      <c r="C284" s="118"/>
      <c r="D284" s="93">
        <f t="shared" ref="D284:E335" si="12">C284</f>
        <v>0</v>
      </c>
      <c r="E284" s="93">
        <f t="shared" si="12"/>
        <v>0</v>
      </c>
      <c r="F284" s="32" t="s">
        <v>133</v>
      </c>
      <c r="H284" s="128">
        <f>IF(LEN(C284)=0,1,MATCH(C284,PlayerDetails!$I:$I,0))</f>
        <v>1</v>
      </c>
      <c r="I284" s="128" t="e">
        <f>IF(LEN(D284)=0,1,MATCH(D284,PlayerDetails!$I:$I,0))</f>
        <v>#N/A</v>
      </c>
      <c r="J284" s="128" t="e">
        <f>IF(LEN(E284)=0,1,MATCH(E284,PlayerDetails!$I:$I,0))</f>
        <v>#N/A</v>
      </c>
    </row>
    <row r="285" spans="1:10" x14ac:dyDescent="0.2">
      <c r="A285" s="32" t="str">
        <f t="shared" si="11"/>
        <v>R</v>
      </c>
      <c r="B285" s="1" t="s">
        <v>335</v>
      </c>
      <c r="C285" s="118"/>
      <c r="D285" s="93">
        <f t="shared" si="12"/>
        <v>0</v>
      </c>
      <c r="E285" s="93">
        <f t="shared" si="12"/>
        <v>0</v>
      </c>
      <c r="F285" s="32" t="s">
        <v>134</v>
      </c>
      <c r="H285" s="128">
        <f>IF(LEN(C285)=0,1,MATCH(C285,PlayerDetails!$I:$I,0))</f>
        <v>1</v>
      </c>
      <c r="I285" s="128" t="e">
        <f>IF(LEN(D285)=0,1,MATCH(D285,PlayerDetails!$I:$I,0))</f>
        <v>#N/A</v>
      </c>
      <c r="J285" s="128" t="e">
        <f>IF(LEN(E285)=0,1,MATCH(E285,PlayerDetails!$I:$I,0))</f>
        <v>#N/A</v>
      </c>
    </row>
    <row r="286" spans="1:10" x14ac:dyDescent="0.2">
      <c r="A286" s="32" t="str">
        <f t="shared" si="11"/>
        <v>R</v>
      </c>
      <c r="B286" s="1" t="s">
        <v>337</v>
      </c>
      <c r="C286" s="118"/>
      <c r="D286" s="93">
        <f t="shared" si="12"/>
        <v>0</v>
      </c>
      <c r="E286" s="93">
        <f t="shared" si="12"/>
        <v>0</v>
      </c>
      <c r="F286" s="32" t="s">
        <v>135</v>
      </c>
      <c r="H286" s="128">
        <f>IF(LEN(C286)=0,1,MATCH(C286,PlayerDetails!$I:$I,0))</f>
        <v>1</v>
      </c>
      <c r="I286" s="128" t="e">
        <f>IF(LEN(D286)=0,1,MATCH(D286,PlayerDetails!$I:$I,0))</f>
        <v>#N/A</v>
      </c>
      <c r="J286" s="128" t="e">
        <f>IF(LEN(E286)=0,1,MATCH(E286,PlayerDetails!$I:$I,0))</f>
        <v>#N/A</v>
      </c>
    </row>
    <row r="287" spans="1:10" x14ac:dyDescent="0.2">
      <c r="A287" s="32" t="str">
        <f t="shared" si="11"/>
        <v>R</v>
      </c>
      <c r="B287" s="1" t="s">
        <v>340</v>
      </c>
      <c r="C287" s="118"/>
      <c r="D287" s="93">
        <f t="shared" si="12"/>
        <v>0</v>
      </c>
      <c r="E287" s="93">
        <f t="shared" si="12"/>
        <v>0</v>
      </c>
      <c r="F287" s="32" t="s">
        <v>497</v>
      </c>
      <c r="H287" s="128">
        <f>IF(LEN(C287)=0,1,MATCH(C287,PlayerDetails!$I:$I,0))</f>
        <v>1</v>
      </c>
      <c r="I287" s="128" t="e">
        <f>IF(LEN(D287)=0,1,MATCH(D287,PlayerDetails!$I:$I,0))</f>
        <v>#N/A</v>
      </c>
      <c r="J287" s="128" t="e">
        <f>IF(LEN(E287)=0,1,MATCH(E287,PlayerDetails!$I:$I,0))</f>
        <v>#N/A</v>
      </c>
    </row>
    <row r="288" spans="1:10" x14ac:dyDescent="0.2">
      <c r="A288" s="32" t="str">
        <f t="shared" si="11"/>
        <v>R</v>
      </c>
      <c r="B288" s="1" t="s">
        <v>341</v>
      </c>
      <c r="C288" s="118"/>
      <c r="D288" s="93">
        <f t="shared" si="12"/>
        <v>0</v>
      </c>
      <c r="E288" s="93">
        <f t="shared" si="12"/>
        <v>0</v>
      </c>
      <c r="F288" s="32" t="s">
        <v>498</v>
      </c>
      <c r="H288" s="128">
        <f>IF(LEN(C288)=0,1,MATCH(C288,PlayerDetails!$I:$I,0))</f>
        <v>1</v>
      </c>
      <c r="I288" s="128" t="e">
        <f>IF(LEN(D288)=0,1,MATCH(D288,PlayerDetails!$I:$I,0))</f>
        <v>#N/A</v>
      </c>
      <c r="J288" s="128" t="e">
        <f>IF(LEN(E288)=0,1,MATCH(E288,PlayerDetails!$I:$I,0))</f>
        <v>#N/A</v>
      </c>
    </row>
    <row r="289" spans="1:10" x14ac:dyDescent="0.2">
      <c r="A289" s="32" t="str">
        <f t="shared" si="11"/>
        <v>R</v>
      </c>
      <c r="B289" s="1" t="s">
        <v>344</v>
      </c>
      <c r="C289" s="118"/>
      <c r="D289" s="93">
        <f t="shared" si="12"/>
        <v>0</v>
      </c>
      <c r="E289" s="93">
        <f t="shared" si="12"/>
        <v>0</v>
      </c>
      <c r="F289" s="32" t="s">
        <v>499</v>
      </c>
      <c r="H289" s="128">
        <f>IF(LEN(C289)=0,1,MATCH(C289,PlayerDetails!$I:$I,0))</f>
        <v>1</v>
      </c>
      <c r="I289" s="128" t="e">
        <f>IF(LEN(D289)=0,1,MATCH(D289,PlayerDetails!$I:$I,0))</f>
        <v>#N/A</v>
      </c>
      <c r="J289" s="128" t="e">
        <f>IF(LEN(E289)=0,1,MATCH(E289,PlayerDetails!$I:$I,0))</f>
        <v>#N/A</v>
      </c>
    </row>
    <row r="290" spans="1:10" x14ac:dyDescent="0.2">
      <c r="A290" s="32" t="str">
        <f t="shared" si="11"/>
        <v>R</v>
      </c>
      <c r="B290" s="1" t="s">
        <v>345</v>
      </c>
      <c r="C290" s="118"/>
      <c r="D290" s="93">
        <f t="shared" si="12"/>
        <v>0</v>
      </c>
      <c r="E290" s="93">
        <f t="shared" si="12"/>
        <v>0</v>
      </c>
      <c r="F290" s="32" t="s">
        <v>500</v>
      </c>
      <c r="H290" s="128">
        <f>IF(LEN(C290)=0,1,MATCH(C290,PlayerDetails!$I:$I,0))</f>
        <v>1</v>
      </c>
      <c r="I290" s="128" t="e">
        <f>IF(LEN(D290)=0,1,MATCH(D290,PlayerDetails!$I:$I,0))</f>
        <v>#N/A</v>
      </c>
      <c r="J290" s="128" t="e">
        <f>IF(LEN(E290)=0,1,MATCH(E290,PlayerDetails!$I:$I,0))</f>
        <v>#N/A</v>
      </c>
    </row>
    <row r="291" spans="1:10" x14ac:dyDescent="0.2">
      <c r="A291" s="32" t="s">
        <v>309</v>
      </c>
      <c r="B291" s="1" t="s">
        <v>347</v>
      </c>
      <c r="C291" s="118"/>
      <c r="D291" s="93">
        <f t="shared" si="12"/>
        <v>0</v>
      </c>
      <c r="E291" s="93">
        <f t="shared" si="12"/>
        <v>0</v>
      </c>
      <c r="F291" s="32" t="s">
        <v>124</v>
      </c>
      <c r="H291" s="128">
        <f>IF(LEN(C291)=0,1,MATCH(C291,PlayerDetails!$I:$I,0))</f>
        <v>1</v>
      </c>
      <c r="I291" s="128" t="e">
        <f>IF(LEN(D291)=0,1,MATCH(D291,PlayerDetails!$I:$I,0))</f>
        <v>#N/A</v>
      </c>
      <c r="J291" s="128" t="e">
        <f>IF(LEN(E291)=0,1,MATCH(E291,PlayerDetails!$I:$I,0))</f>
        <v>#N/A</v>
      </c>
    </row>
    <row r="292" spans="1:10" x14ac:dyDescent="0.2">
      <c r="A292" s="32" t="str">
        <f>A291</f>
        <v>S</v>
      </c>
      <c r="B292" s="1" t="s">
        <v>348</v>
      </c>
      <c r="C292" s="118"/>
      <c r="D292" s="93">
        <f t="shared" si="12"/>
        <v>0</v>
      </c>
      <c r="E292" s="93">
        <f t="shared" si="12"/>
        <v>0</v>
      </c>
      <c r="F292" s="32" t="s">
        <v>125</v>
      </c>
      <c r="H292" s="128">
        <f>IF(LEN(C292)=0,1,MATCH(C292,PlayerDetails!$I:$I,0))</f>
        <v>1</v>
      </c>
      <c r="I292" s="128" t="e">
        <f>IF(LEN(D292)=0,1,MATCH(D292,PlayerDetails!$I:$I,0))</f>
        <v>#N/A</v>
      </c>
      <c r="J292" s="128" t="e">
        <f>IF(LEN(E292)=0,1,MATCH(E292,PlayerDetails!$I:$I,0))</f>
        <v>#N/A</v>
      </c>
    </row>
    <row r="293" spans="1:10" x14ac:dyDescent="0.2">
      <c r="A293" s="32" t="str">
        <f t="shared" ref="A293:A306" si="13">A292</f>
        <v>S</v>
      </c>
      <c r="B293" s="1" t="s">
        <v>349</v>
      </c>
      <c r="C293" s="118"/>
      <c r="D293" s="93">
        <f t="shared" si="12"/>
        <v>0</v>
      </c>
      <c r="E293" s="93">
        <f t="shared" si="12"/>
        <v>0</v>
      </c>
      <c r="F293" s="32" t="s">
        <v>126</v>
      </c>
      <c r="H293" s="128">
        <f>IF(LEN(C293)=0,1,MATCH(C293,PlayerDetails!$I:$I,0))</f>
        <v>1</v>
      </c>
      <c r="I293" s="128" t="e">
        <f>IF(LEN(D293)=0,1,MATCH(D293,PlayerDetails!$I:$I,0))</f>
        <v>#N/A</v>
      </c>
      <c r="J293" s="128" t="e">
        <f>IF(LEN(E293)=0,1,MATCH(E293,PlayerDetails!$I:$I,0))</f>
        <v>#N/A</v>
      </c>
    </row>
    <row r="294" spans="1:10" x14ac:dyDescent="0.2">
      <c r="A294" s="32" t="str">
        <f t="shared" si="13"/>
        <v>S</v>
      </c>
      <c r="B294" s="1" t="s">
        <v>350</v>
      </c>
      <c r="C294" s="118"/>
      <c r="D294" s="93">
        <f t="shared" si="12"/>
        <v>0</v>
      </c>
      <c r="E294" s="93">
        <f t="shared" si="12"/>
        <v>0</v>
      </c>
      <c r="F294" s="32" t="s">
        <v>127</v>
      </c>
      <c r="H294" s="128">
        <f>IF(LEN(C294)=0,1,MATCH(C294,PlayerDetails!$I:$I,0))</f>
        <v>1</v>
      </c>
      <c r="I294" s="128" t="e">
        <f>IF(LEN(D294)=0,1,MATCH(D294,PlayerDetails!$I:$I,0))</f>
        <v>#N/A</v>
      </c>
      <c r="J294" s="128" t="e">
        <f>IF(LEN(E294)=0,1,MATCH(E294,PlayerDetails!$I:$I,0))</f>
        <v>#N/A</v>
      </c>
    </row>
    <row r="295" spans="1:10" x14ac:dyDescent="0.2">
      <c r="A295" s="32" t="str">
        <f t="shared" si="13"/>
        <v>S</v>
      </c>
      <c r="B295" s="1" t="s">
        <v>351</v>
      </c>
      <c r="C295" s="118"/>
      <c r="D295" s="93">
        <f t="shared" si="12"/>
        <v>0</v>
      </c>
      <c r="E295" s="93">
        <f t="shared" si="12"/>
        <v>0</v>
      </c>
      <c r="F295" s="32" t="s">
        <v>128</v>
      </c>
      <c r="H295" s="128">
        <f>IF(LEN(C295)=0,1,MATCH(C295,PlayerDetails!$I:$I,0))</f>
        <v>1</v>
      </c>
      <c r="I295" s="128" t="e">
        <f>IF(LEN(D295)=0,1,MATCH(D295,PlayerDetails!$I:$I,0))</f>
        <v>#N/A</v>
      </c>
      <c r="J295" s="128" t="e">
        <f>IF(LEN(E295)=0,1,MATCH(E295,PlayerDetails!$I:$I,0))</f>
        <v>#N/A</v>
      </c>
    </row>
    <row r="296" spans="1:10" x14ac:dyDescent="0.2">
      <c r="A296" s="32" t="str">
        <f t="shared" si="13"/>
        <v>S</v>
      </c>
      <c r="B296" s="1" t="s">
        <v>352</v>
      </c>
      <c r="C296" s="118"/>
      <c r="D296" s="93">
        <f t="shared" si="12"/>
        <v>0</v>
      </c>
      <c r="E296" s="93">
        <f t="shared" si="12"/>
        <v>0</v>
      </c>
      <c r="F296" s="32" t="s">
        <v>129</v>
      </c>
      <c r="H296" s="128">
        <f>IF(LEN(C296)=0,1,MATCH(C296,PlayerDetails!$I:$I,0))</f>
        <v>1</v>
      </c>
      <c r="I296" s="128" t="e">
        <f>IF(LEN(D296)=0,1,MATCH(D296,PlayerDetails!$I:$I,0))</f>
        <v>#N/A</v>
      </c>
      <c r="J296" s="128" t="e">
        <f>IF(LEN(E296)=0,1,MATCH(E296,PlayerDetails!$I:$I,0))</f>
        <v>#N/A</v>
      </c>
    </row>
    <row r="297" spans="1:10" x14ac:dyDescent="0.2">
      <c r="A297" s="32" t="str">
        <f t="shared" si="13"/>
        <v>S</v>
      </c>
      <c r="B297" s="1" t="s">
        <v>353</v>
      </c>
      <c r="C297" s="118"/>
      <c r="D297" s="93">
        <f t="shared" si="12"/>
        <v>0</v>
      </c>
      <c r="E297" s="93">
        <f t="shared" si="12"/>
        <v>0</v>
      </c>
      <c r="F297" s="32" t="s">
        <v>130</v>
      </c>
      <c r="H297" s="128">
        <f>IF(LEN(C297)=0,1,MATCH(C297,PlayerDetails!$I:$I,0))</f>
        <v>1</v>
      </c>
      <c r="I297" s="128" t="e">
        <f>IF(LEN(D297)=0,1,MATCH(D297,PlayerDetails!$I:$I,0))</f>
        <v>#N/A</v>
      </c>
      <c r="J297" s="128" t="e">
        <f>IF(LEN(E297)=0,1,MATCH(E297,PlayerDetails!$I:$I,0))</f>
        <v>#N/A</v>
      </c>
    </row>
    <row r="298" spans="1:10" x14ac:dyDescent="0.2">
      <c r="A298" s="32" t="str">
        <f t="shared" si="13"/>
        <v>S</v>
      </c>
      <c r="B298" s="1" t="s">
        <v>354</v>
      </c>
      <c r="C298" s="118"/>
      <c r="D298" s="93">
        <f t="shared" si="12"/>
        <v>0</v>
      </c>
      <c r="E298" s="93">
        <f t="shared" si="12"/>
        <v>0</v>
      </c>
      <c r="F298" s="32" t="s">
        <v>131</v>
      </c>
      <c r="H298" s="128">
        <f>IF(LEN(C298)=0,1,MATCH(C298,PlayerDetails!$I:$I,0))</f>
        <v>1</v>
      </c>
      <c r="I298" s="128" t="e">
        <f>IF(LEN(D298)=0,1,MATCH(D298,PlayerDetails!$I:$I,0))</f>
        <v>#N/A</v>
      </c>
      <c r="J298" s="128" t="e">
        <f>IF(LEN(E298)=0,1,MATCH(E298,PlayerDetails!$I:$I,0))</f>
        <v>#N/A</v>
      </c>
    </row>
    <row r="299" spans="1:10" x14ac:dyDescent="0.2">
      <c r="A299" s="32" t="str">
        <f t="shared" si="13"/>
        <v>S</v>
      </c>
      <c r="B299" s="1" t="s">
        <v>355</v>
      </c>
      <c r="C299" s="118"/>
      <c r="D299" s="93">
        <f t="shared" si="12"/>
        <v>0</v>
      </c>
      <c r="E299" s="93">
        <f t="shared" si="12"/>
        <v>0</v>
      </c>
      <c r="F299" s="32" t="s">
        <v>132</v>
      </c>
      <c r="H299" s="128">
        <f>IF(LEN(C299)=0,1,MATCH(C299,PlayerDetails!$I:$I,0))</f>
        <v>1</v>
      </c>
      <c r="I299" s="128" t="e">
        <f>IF(LEN(D299)=0,1,MATCH(D299,PlayerDetails!$I:$I,0))</f>
        <v>#N/A</v>
      </c>
      <c r="J299" s="128" t="e">
        <f>IF(LEN(E299)=0,1,MATCH(E299,PlayerDetails!$I:$I,0))</f>
        <v>#N/A</v>
      </c>
    </row>
    <row r="300" spans="1:10" x14ac:dyDescent="0.2">
      <c r="A300" s="32" t="str">
        <f t="shared" si="13"/>
        <v>S</v>
      </c>
      <c r="B300" s="1" t="s">
        <v>356</v>
      </c>
      <c r="C300" s="118"/>
      <c r="D300" s="93">
        <f t="shared" si="12"/>
        <v>0</v>
      </c>
      <c r="E300" s="93">
        <f t="shared" si="12"/>
        <v>0</v>
      </c>
      <c r="F300" s="32" t="s">
        <v>133</v>
      </c>
      <c r="H300" s="128">
        <f>IF(LEN(C300)=0,1,MATCH(C300,PlayerDetails!$I:$I,0))</f>
        <v>1</v>
      </c>
      <c r="I300" s="128" t="e">
        <f>IF(LEN(D300)=0,1,MATCH(D300,PlayerDetails!$I:$I,0))</f>
        <v>#N/A</v>
      </c>
      <c r="J300" s="128" t="e">
        <f>IF(LEN(E300)=0,1,MATCH(E300,PlayerDetails!$I:$I,0))</f>
        <v>#N/A</v>
      </c>
    </row>
    <row r="301" spans="1:10" x14ac:dyDescent="0.2">
      <c r="A301" s="32" t="str">
        <f t="shared" si="13"/>
        <v>S</v>
      </c>
      <c r="B301" s="1" t="s">
        <v>357</v>
      </c>
      <c r="C301" s="118"/>
      <c r="D301" s="93">
        <f t="shared" si="12"/>
        <v>0</v>
      </c>
      <c r="E301" s="93">
        <f t="shared" si="12"/>
        <v>0</v>
      </c>
      <c r="F301" s="32" t="s">
        <v>134</v>
      </c>
      <c r="H301" s="128">
        <f>IF(LEN(C301)=0,1,MATCH(C301,PlayerDetails!$I:$I,0))</f>
        <v>1</v>
      </c>
      <c r="I301" s="128" t="e">
        <f>IF(LEN(D301)=0,1,MATCH(D301,PlayerDetails!$I:$I,0))</f>
        <v>#N/A</v>
      </c>
      <c r="J301" s="128" t="e">
        <f>IF(LEN(E301)=0,1,MATCH(E301,PlayerDetails!$I:$I,0))</f>
        <v>#N/A</v>
      </c>
    </row>
    <row r="302" spans="1:10" x14ac:dyDescent="0.2">
      <c r="A302" s="32" t="str">
        <f t="shared" si="13"/>
        <v>S</v>
      </c>
      <c r="B302" s="1" t="s">
        <v>358</v>
      </c>
      <c r="C302" s="118"/>
      <c r="D302" s="93">
        <f t="shared" si="12"/>
        <v>0</v>
      </c>
      <c r="E302" s="93">
        <f t="shared" si="12"/>
        <v>0</v>
      </c>
      <c r="F302" s="32" t="s">
        <v>135</v>
      </c>
      <c r="H302" s="128">
        <f>IF(LEN(C302)=0,1,MATCH(C302,PlayerDetails!$I:$I,0))</f>
        <v>1</v>
      </c>
      <c r="I302" s="128" t="e">
        <f>IF(LEN(D302)=0,1,MATCH(D302,PlayerDetails!$I:$I,0))</f>
        <v>#N/A</v>
      </c>
      <c r="J302" s="128" t="e">
        <f>IF(LEN(E302)=0,1,MATCH(E302,PlayerDetails!$I:$I,0))</f>
        <v>#N/A</v>
      </c>
    </row>
    <row r="303" spans="1:10" x14ac:dyDescent="0.2">
      <c r="A303" s="32" t="str">
        <f t="shared" si="13"/>
        <v>S</v>
      </c>
      <c r="B303" s="1" t="s">
        <v>359</v>
      </c>
      <c r="C303" s="118"/>
      <c r="D303" s="93">
        <f t="shared" si="12"/>
        <v>0</v>
      </c>
      <c r="E303" s="93">
        <f t="shared" si="12"/>
        <v>0</v>
      </c>
      <c r="F303" s="32" t="s">
        <v>497</v>
      </c>
      <c r="H303" s="128">
        <f>IF(LEN(C303)=0,1,MATCH(C303,PlayerDetails!$I:$I,0))</f>
        <v>1</v>
      </c>
      <c r="I303" s="128" t="e">
        <f>IF(LEN(D303)=0,1,MATCH(D303,PlayerDetails!$I:$I,0))</f>
        <v>#N/A</v>
      </c>
      <c r="J303" s="128" t="e">
        <f>IF(LEN(E303)=0,1,MATCH(E303,PlayerDetails!$I:$I,0))</f>
        <v>#N/A</v>
      </c>
    </row>
    <row r="304" spans="1:10" x14ac:dyDescent="0.2">
      <c r="A304" s="32" t="str">
        <f t="shared" si="13"/>
        <v>S</v>
      </c>
      <c r="B304" s="1" t="s">
        <v>360</v>
      </c>
      <c r="C304" s="118"/>
      <c r="D304" s="93">
        <f t="shared" si="12"/>
        <v>0</v>
      </c>
      <c r="E304" s="93">
        <f t="shared" si="12"/>
        <v>0</v>
      </c>
      <c r="F304" s="32" t="s">
        <v>498</v>
      </c>
      <c r="H304" s="128">
        <f>IF(LEN(C304)=0,1,MATCH(C304,PlayerDetails!$I:$I,0))</f>
        <v>1</v>
      </c>
      <c r="I304" s="128" t="e">
        <f>IF(LEN(D304)=0,1,MATCH(D304,PlayerDetails!$I:$I,0))</f>
        <v>#N/A</v>
      </c>
      <c r="J304" s="128" t="e">
        <f>IF(LEN(E304)=0,1,MATCH(E304,PlayerDetails!$I:$I,0))</f>
        <v>#N/A</v>
      </c>
    </row>
    <row r="305" spans="1:10" x14ac:dyDescent="0.2">
      <c r="A305" s="32" t="str">
        <f t="shared" si="13"/>
        <v>S</v>
      </c>
      <c r="B305" s="1" t="s">
        <v>361</v>
      </c>
      <c r="C305" s="118"/>
      <c r="D305" s="93">
        <f t="shared" si="12"/>
        <v>0</v>
      </c>
      <c r="E305" s="93">
        <f t="shared" si="12"/>
        <v>0</v>
      </c>
      <c r="F305" s="32" t="s">
        <v>499</v>
      </c>
      <c r="H305" s="128">
        <f>IF(LEN(C305)=0,1,MATCH(C305,PlayerDetails!$I:$I,0))</f>
        <v>1</v>
      </c>
      <c r="I305" s="128" t="e">
        <f>IF(LEN(D305)=0,1,MATCH(D305,PlayerDetails!$I:$I,0))</f>
        <v>#N/A</v>
      </c>
      <c r="J305" s="128" t="e">
        <f>IF(LEN(E305)=0,1,MATCH(E305,PlayerDetails!$I:$I,0))</f>
        <v>#N/A</v>
      </c>
    </row>
    <row r="306" spans="1:10" x14ac:dyDescent="0.2">
      <c r="A306" s="32" t="str">
        <f t="shared" si="13"/>
        <v>S</v>
      </c>
      <c r="B306" s="1" t="s">
        <v>362</v>
      </c>
      <c r="C306" s="118"/>
      <c r="D306" s="93">
        <f t="shared" si="12"/>
        <v>0</v>
      </c>
      <c r="E306" s="93">
        <f t="shared" si="12"/>
        <v>0</v>
      </c>
      <c r="F306" s="32" t="s">
        <v>500</v>
      </c>
      <c r="H306" s="128">
        <f>IF(LEN(C306)=0,1,MATCH(C306,PlayerDetails!$I:$I,0))</f>
        <v>1</v>
      </c>
      <c r="I306" s="128" t="e">
        <f>IF(LEN(D306)=0,1,MATCH(D306,PlayerDetails!$I:$I,0))</f>
        <v>#N/A</v>
      </c>
      <c r="J306" s="128" t="e">
        <f>IF(LEN(E306)=0,1,MATCH(E306,PlayerDetails!$I:$I,0))</f>
        <v>#N/A</v>
      </c>
    </row>
    <row r="307" spans="1:10" x14ac:dyDescent="0.2">
      <c r="A307" s="32" t="s">
        <v>310</v>
      </c>
      <c r="B307" s="1" t="s">
        <v>374</v>
      </c>
      <c r="C307" s="118"/>
      <c r="D307" s="93">
        <f t="shared" si="12"/>
        <v>0</v>
      </c>
      <c r="E307" s="93">
        <f t="shared" si="12"/>
        <v>0</v>
      </c>
      <c r="F307" s="32" t="s">
        <v>124</v>
      </c>
      <c r="H307" s="128">
        <f>IF(LEN(C307)=0,1,MATCH(C307,PlayerDetails!$I:$I,0))</f>
        <v>1</v>
      </c>
      <c r="I307" s="128" t="e">
        <f>IF(LEN(D307)=0,1,MATCH(D307,PlayerDetails!$I:$I,0))</f>
        <v>#N/A</v>
      </c>
      <c r="J307" s="128" t="e">
        <f>IF(LEN(E307)=0,1,MATCH(E307,PlayerDetails!$I:$I,0))</f>
        <v>#N/A</v>
      </c>
    </row>
    <row r="308" spans="1:10" x14ac:dyDescent="0.2">
      <c r="A308" s="32" t="str">
        <f>A307</f>
        <v>T</v>
      </c>
      <c r="B308" s="1" t="s">
        <v>375</v>
      </c>
      <c r="C308" s="118"/>
      <c r="D308" s="93">
        <f t="shared" si="12"/>
        <v>0</v>
      </c>
      <c r="E308" s="93">
        <f t="shared" si="12"/>
        <v>0</v>
      </c>
      <c r="F308" s="32" t="s">
        <v>125</v>
      </c>
      <c r="H308" s="128">
        <f>IF(LEN(C308)=0,1,MATCH(C308,PlayerDetails!$I:$I,0))</f>
        <v>1</v>
      </c>
      <c r="I308" s="128" t="e">
        <f>IF(LEN(D308)=0,1,MATCH(D308,PlayerDetails!$I:$I,0))</f>
        <v>#N/A</v>
      </c>
      <c r="J308" s="128" t="e">
        <f>IF(LEN(E308)=0,1,MATCH(E308,PlayerDetails!$I:$I,0))</f>
        <v>#N/A</v>
      </c>
    </row>
    <row r="309" spans="1:10" x14ac:dyDescent="0.2">
      <c r="A309" s="32" t="str">
        <f t="shared" ref="A309:A322" si="14">A308</f>
        <v>T</v>
      </c>
      <c r="B309" s="1" t="s">
        <v>376</v>
      </c>
      <c r="C309" s="118"/>
      <c r="D309" s="93">
        <f t="shared" si="12"/>
        <v>0</v>
      </c>
      <c r="E309" s="93">
        <f t="shared" si="12"/>
        <v>0</v>
      </c>
      <c r="F309" s="32" t="s">
        <v>126</v>
      </c>
      <c r="H309" s="128">
        <f>IF(LEN(C309)=0,1,MATCH(C309,PlayerDetails!$I:$I,0))</f>
        <v>1</v>
      </c>
      <c r="I309" s="128" t="e">
        <f>IF(LEN(D309)=0,1,MATCH(D309,PlayerDetails!$I:$I,0))</f>
        <v>#N/A</v>
      </c>
      <c r="J309" s="128" t="e">
        <f>IF(LEN(E309)=0,1,MATCH(E309,PlayerDetails!$I:$I,0))</f>
        <v>#N/A</v>
      </c>
    </row>
    <row r="310" spans="1:10" x14ac:dyDescent="0.2">
      <c r="A310" s="32" t="str">
        <f t="shared" si="14"/>
        <v>T</v>
      </c>
      <c r="B310" s="1" t="s">
        <v>377</v>
      </c>
      <c r="C310" s="118"/>
      <c r="D310" s="93">
        <f t="shared" si="12"/>
        <v>0</v>
      </c>
      <c r="E310" s="93">
        <f t="shared" si="12"/>
        <v>0</v>
      </c>
      <c r="F310" s="32" t="s">
        <v>127</v>
      </c>
      <c r="H310" s="128">
        <f>IF(LEN(C310)=0,1,MATCH(C310,PlayerDetails!$I:$I,0))</f>
        <v>1</v>
      </c>
      <c r="I310" s="128" t="e">
        <f>IF(LEN(D310)=0,1,MATCH(D310,PlayerDetails!$I:$I,0))</f>
        <v>#N/A</v>
      </c>
      <c r="J310" s="128" t="e">
        <f>IF(LEN(E310)=0,1,MATCH(E310,PlayerDetails!$I:$I,0))</f>
        <v>#N/A</v>
      </c>
    </row>
    <row r="311" spans="1:10" x14ac:dyDescent="0.2">
      <c r="A311" s="32" t="str">
        <f t="shared" si="14"/>
        <v>T</v>
      </c>
      <c r="B311" s="1" t="s">
        <v>378</v>
      </c>
      <c r="C311" s="118"/>
      <c r="D311" s="93">
        <f t="shared" si="12"/>
        <v>0</v>
      </c>
      <c r="E311" s="93">
        <f t="shared" si="12"/>
        <v>0</v>
      </c>
      <c r="F311" s="32" t="s">
        <v>128</v>
      </c>
      <c r="H311" s="128">
        <f>IF(LEN(C311)=0,1,MATCH(C311,PlayerDetails!$I:$I,0))</f>
        <v>1</v>
      </c>
      <c r="I311" s="128" t="e">
        <f>IF(LEN(D311)=0,1,MATCH(D311,PlayerDetails!$I:$I,0))</f>
        <v>#N/A</v>
      </c>
      <c r="J311" s="128" t="e">
        <f>IF(LEN(E311)=0,1,MATCH(E311,PlayerDetails!$I:$I,0))</f>
        <v>#N/A</v>
      </c>
    </row>
    <row r="312" spans="1:10" x14ac:dyDescent="0.2">
      <c r="A312" s="32" t="str">
        <f t="shared" si="14"/>
        <v>T</v>
      </c>
      <c r="B312" s="1" t="s">
        <v>379</v>
      </c>
      <c r="C312" s="118"/>
      <c r="D312" s="93">
        <f t="shared" si="12"/>
        <v>0</v>
      </c>
      <c r="E312" s="93">
        <f t="shared" si="12"/>
        <v>0</v>
      </c>
      <c r="F312" s="32" t="s">
        <v>129</v>
      </c>
      <c r="H312" s="128">
        <f>IF(LEN(C312)=0,1,MATCH(C312,PlayerDetails!$I:$I,0))</f>
        <v>1</v>
      </c>
      <c r="I312" s="128" t="e">
        <f>IF(LEN(D312)=0,1,MATCH(D312,PlayerDetails!$I:$I,0))</f>
        <v>#N/A</v>
      </c>
      <c r="J312" s="128" t="e">
        <f>IF(LEN(E312)=0,1,MATCH(E312,PlayerDetails!$I:$I,0))</f>
        <v>#N/A</v>
      </c>
    </row>
    <row r="313" spans="1:10" x14ac:dyDescent="0.2">
      <c r="A313" s="32" t="str">
        <f t="shared" si="14"/>
        <v>T</v>
      </c>
      <c r="B313" s="1" t="s">
        <v>380</v>
      </c>
      <c r="C313" s="118"/>
      <c r="D313" s="93">
        <f t="shared" si="12"/>
        <v>0</v>
      </c>
      <c r="E313" s="93">
        <f t="shared" si="12"/>
        <v>0</v>
      </c>
      <c r="F313" s="32" t="s">
        <v>130</v>
      </c>
      <c r="H313" s="128">
        <f>IF(LEN(C313)=0,1,MATCH(C313,PlayerDetails!$I:$I,0))</f>
        <v>1</v>
      </c>
      <c r="I313" s="128" t="e">
        <f>IF(LEN(D313)=0,1,MATCH(D313,PlayerDetails!$I:$I,0))</f>
        <v>#N/A</v>
      </c>
      <c r="J313" s="128" t="e">
        <f>IF(LEN(E313)=0,1,MATCH(E313,PlayerDetails!$I:$I,0))</f>
        <v>#N/A</v>
      </c>
    </row>
    <row r="314" spans="1:10" x14ac:dyDescent="0.2">
      <c r="A314" s="32" t="str">
        <f t="shared" si="14"/>
        <v>T</v>
      </c>
      <c r="B314" s="1" t="s">
        <v>381</v>
      </c>
      <c r="C314" s="118"/>
      <c r="D314" s="93">
        <f t="shared" si="12"/>
        <v>0</v>
      </c>
      <c r="E314" s="93">
        <f t="shared" si="12"/>
        <v>0</v>
      </c>
      <c r="F314" s="32" t="s">
        <v>131</v>
      </c>
      <c r="H314" s="128">
        <f>IF(LEN(C314)=0,1,MATCH(C314,PlayerDetails!$I:$I,0))</f>
        <v>1</v>
      </c>
      <c r="I314" s="128" t="e">
        <f>IF(LEN(D314)=0,1,MATCH(D314,PlayerDetails!$I:$I,0))</f>
        <v>#N/A</v>
      </c>
      <c r="J314" s="128" t="e">
        <f>IF(LEN(E314)=0,1,MATCH(E314,PlayerDetails!$I:$I,0))</f>
        <v>#N/A</v>
      </c>
    </row>
    <row r="315" spans="1:10" x14ac:dyDescent="0.2">
      <c r="A315" s="32" t="str">
        <f t="shared" si="14"/>
        <v>T</v>
      </c>
      <c r="B315" s="1" t="s">
        <v>382</v>
      </c>
      <c r="C315" s="118"/>
      <c r="D315" s="93">
        <f t="shared" si="12"/>
        <v>0</v>
      </c>
      <c r="E315" s="93">
        <f t="shared" si="12"/>
        <v>0</v>
      </c>
      <c r="F315" s="32" t="s">
        <v>132</v>
      </c>
      <c r="H315" s="128">
        <f>IF(LEN(C315)=0,1,MATCH(C315,PlayerDetails!$I:$I,0))</f>
        <v>1</v>
      </c>
      <c r="I315" s="128" t="e">
        <f>IF(LEN(D315)=0,1,MATCH(D315,PlayerDetails!$I:$I,0))</f>
        <v>#N/A</v>
      </c>
      <c r="J315" s="128" t="e">
        <f>IF(LEN(E315)=0,1,MATCH(E315,PlayerDetails!$I:$I,0))</f>
        <v>#N/A</v>
      </c>
    </row>
    <row r="316" spans="1:10" x14ac:dyDescent="0.2">
      <c r="A316" s="32" t="str">
        <f t="shared" si="14"/>
        <v>T</v>
      </c>
      <c r="B316" s="1" t="s">
        <v>383</v>
      </c>
      <c r="C316" s="118"/>
      <c r="D316" s="93">
        <f t="shared" si="12"/>
        <v>0</v>
      </c>
      <c r="E316" s="93">
        <f t="shared" si="12"/>
        <v>0</v>
      </c>
      <c r="F316" s="32" t="s">
        <v>133</v>
      </c>
      <c r="H316" s="128">
        <f>IF(LEN(C316)=0,1,MATCH(C316,PlayerDetails!$I:$I,0))</f>
        <v>1</v>
      </c>
      <c r="I316" s="128" t="e">
        <f>IF(LEN(D316)=0,1,MATCH(D316,PlayerDetails!$I:$I,0))</f>
        <v>#N/A</v>
      </c>
      <c r="J316" s="128" t="e">
        <f>IF(LEN(E316)=0,1,MATCH(E316,PlayerDetails!$I:$I,0))</f>
        <v>#N/A</v>
      </c>
    </row>
    <row r="317" spans="1:10" x14ac:dyDescent="0.2">
      <c r="A317" s="32" t="str">
        <f t="shared" si="14"/>
        <v>T</v>
      </c>
      <c r="B317" s="1" t="s">
        <v>384</v>
      </c>
      <c r="C317" s="118"/>
      <c r="D317" s="93">
        <f t="shared" si="12"/>
        <v>0</v>
      </c>
      <c r="E317" s="93">
        <f t="shared" si="12"/>
        <v>0</v>
      </c>
      <c r="F317" s="32" t="s">
        <v>134</v>
      </c>
      <c r="H317" s="128">
        <f>IF(LEN(C317)=0,1,MATCH(C317,PlayerDetails!$I:$I,0))</f>
        <v>1</v>
      </c>
      <c r="I317" s="128" t="e">
        <f>IF(LEN(D317)=0,1,MATCH(D317,PlayerDetails!$I:$I,0))</f>
        <v>#N/A</v>
      </c>
      <c r="J317" s="128" t="e">
        <f>IF(LEN(E317)=0,1,MATCH(E317,PlayerDetails!$I:$I,0))</f>
        <v>#N/A</v>
      </c>
    </row>
    <row r="318" spans="1:10" x14ac:dyDescent="0.2">
      <c r="A318" s="32" t="str">
        <f t="shared" si="14"/>
        <v>T</v>
      </c>
      <c r="B318" s="1" t="s">
        <v>385</v>
      </c>
      <c r="C318" s="118"/>
      <c r="D318" s="93">
        <f t="shared" si="12"/>
        <v>0</v>
      </c>
      <c r="E318" s="93">
        <f t="shared" si="12"/>
        <v>0</v>
      </c>
      <c r="F318" s="32" t="s">
        <v>135</v>
      </c>
      <c r="H318" s="128">
        <f>IF(LEN(C318)=0,1,MATCH(C318,PlayerDetails!$I:$I,0))</f>
        <v>1</v>
      </c>
      <c r="I318" s="128" t="e">
        <f>IF(LEN(D318)=0,1,MATCH(D318,PlayerDetails!$I:$I,0))</f>
        <v>#N/A</v>
      </c>
      <c r="J318" s="128" t="e">
        <f>IF(LEN(E318)=0,1,MATCH(E318,PlayerDetails!$I:$I,0))</f>
        <v>#N/A</v>
      </c>
    </row>
    <row r="319" spans="1:10" x14ac:dyDescent="0.2">
      <c r="A319" s="32" t="str">
        <f t="shared" si="14"/>
        <v>T</v>
      </c>
      <c r="B319" s="1" t="s">
        <v>386</v>
      </c>
      <c r="C319" s="118"/>
      <c r="D319" s="93">
        <f t="shared" si="12"/>
        <v>0</v>
      </c>
      <c r="E319" s="93">
        <f t="shared" si="12"/>
        <v>0</v>
      </c>
      <c r="F319" s="32" t="s">
        <v>497</v>
      </c>
      <c r="H319" s="128">
        <f>IF(LEN(C319)=0,1,MATCH(C319,PlayerDetails!$I:$I,0))</f>
        <v>1</v>
      </c>
      <c r="I319" s="128" t="e">
        <f>IF(LEN(D319)=0,1,MATCH(D319,PlayerDetails!$I:$I,0))</f>
        <v>#N/A</v>
      </c>
      <c r="J319" s="128" t="e">
        <f>IF(LEN(E319)=0,1,MATCH(E319,PlayerDetails!$I:$I,0))</f>
        <v>#N/A</v>
      </c>
    </row>
    <row r="320" spans="1:10" x14ac:dyDescent="0.2">
      <c r="A320" s="32" t="str">
        <f t="shared" si="14"/>
        <v>T</v>
      </c>
      <c r="B320" s="1" t="s">
        <v>387</v>
      </c>
      <c r="C320" s="118"/>
      <c r="D320" s="93">
        <f t="shared" si="12"/>
        <v>0</v>
      </c>
      <c r="E320" s="93">
        <f t="shared" si="12"/>
        <v>0</v>
      </c>
      <c r="F320" s="32" t="s">
        <v>498</v>
      </c>
      <c r="H320" s="128">
        <f>IF(LEN(C320)=0,1,MATCH(C320,PlayerDetails!$I:$I,0))</f>
        <v>1</v>
      </c>
      <c r="I320" s="128" t="e">
        <f>IF(LEN(D320)=0,1,MATCH(D320,PlayerDetails!$I:$I,0))</f>
        <v>#N/A</v>
      </c>
      <c r="J320" s="128" t="e">
        <f>IF(LEN(E320)=0,1,MATCH(E320,PlayerDetails!$I:$I,0))</f>
        <v>#N/A</v>
      </c>
    </row>
    <row r="321" spans="1:10" x14ac:dyDescent="0.2">
      <c r="A321" s="32" t="str">
        <f t="shared" si="14"/>
        <v>T</v>
      </c>
      <c r="B321" s="1" t="s">
        <v>388</v>
      </c>
      <c r="C321" s="118"/>
      <c r="D321" s="93">
        <f t="shared" si="12"/>
        <v>0</v>
      </c>
      <c r="E321" s="93">
        <f t="shared" si="12"/>
        <v>0</v>
      </c>
      <c r="F321" s="32" t="s">
        <v>499</v>
      </c>
      <c r="H321" s="128">
        <f>IF(LEN(C321)=0,1,MATCH(C321,PlayerDetails!$I:$I,0))</f>
        <v>1</v>
      </c>
      <c r="I321" s="128" t="e">
        <f>IF(LEN(D321)=0,1,MATCH(D321,PlayerDetails!$I:$I,0))</f>
        <v>#N/A</v>
      </c>
      <c r="J321" s="128" t="e">
        <f>IF(LEN(E321)=0,1,MATCH(E321,PlayerDetails!$I:$I,0))</f>
        <v>#N/A</v>
      </c>
    </row>
    <row r="322" spans="1:10" x14ac:dyDescent="0.2">
      <c r="A322" s="32" t="str">
        <f t="shared" si="14"/>
        <v>T</v>
      </c>
      <c r="B322" s="1" t="s">
        <v>389</v>
      </c>
      <c r="C322" s="118"/>
      <c r="D322" s="93">
        <f t="shared" si="12"/>
        <v>0</v>
      </c>
      <c r="E322" s="93">
        <f t="shared" si="12"/>
        <v>0</v>
      </c>
      <c r="F322" s="32" t="s">
        <v>500</v>
      </c>
      <c r="H322" s="128">
        <f>IF(LEN(C322)=0,1,MATCH(C322,PlayerDetails!$I:$I,0))</f>
        <v>1</v>
      </c>
      <c r="I322" s="128" t="e">
        <f>IF(LEN(D322)=0,1,MATCH(D322,PlayerDetails!$I:$I,0))</f>
        <v>#N/A</v>
      </c>
      <c r="J322" s="128" t="e">
        <f>IF(LEN(E322)=0,1,MATCH(E322,PlayerDetails!$I:$I,0))</f>
        <v>#N/A</v>
      </c>
    </row>
    <row r="323" spans="1:10" x14ac:dyDescent="0.2">
      <c r="A323" s="32" t="s">
        <v>496</v>
      </c>
      <c r="B323" s="1" t="s">
        <v>390</v>
      </c>
      <c r="C323" s="118"/>
      <c r="D323" s="93">
        <f t="shared" si="12"/>
        <v>0</v>
      </c>
      <c r="E323" s="93">
        <f t="shared" si="12"/>
        <v>0</v>
      </c>
      <c r="F323" s="32" t="s">
        <v>124</v>
      </c>
      <c r="H323" s="128">
        <f>IF(LEN(C323)=0,1,MATCH(C323,PlayerDetails!$I:$I,0))</f>
        <v>1</v>
      </c>
      <c r="I323" s="128" t="e">
        <f>IF(LEN(D323)=0,1,MATCH(D323,PlayerDetails!$I:$I,0))</f>
        <v>#N/A</v>
      </c>
      <c r="J323" s="128" t="e">
        <f>IF(LEN(E323)=0,1,MATCH(E323,PlayerDetails!$I:$I,0))</f>
        <v>#N/A</v>
      </c>
    </row>
    <row r="324" spans="1:10" x14ac:dyDescent="0.2">
      <c r="A324" s="32" t="s">
        <v>496</v>
      </c>
      <c r="B324" s="1" t="s">
        <v>391</v>
      </c>
      <c r="C324" s="118"/>
      <c r="D324" s="93">
        <f t="shared" si="12"/>
        <v>0</v>
      </c>
      <c r="E324" s="93">
        <f t="shared" si="12"/>
        <v>0</v>
      </c>
      <c r="F324" s="32" t="s">
        <v>125</v>
      </c>
      <c r="H324" s="128">
        <f>IF(LEN(C324)=0,1,MATCH(C324,PlayerDetails!$I:$I,0))</f>
        <v>1</v>
      </c>
      <c r="I324" s="128" t="e">
        <f>IF(LEN(D324)=0,1,MATCH(D324,PlayerDetails!$I:$I,0))</f>
        <v>#N/A</v>
      </c>
      <c r="J324" s="128" t="e">
        <f>IF(LEN(E324)=0,1,MATCH(E324,PlayerDetails!$I:$I,0))</f>
        <v>#N/A</v>
      </c>
    </row>
    <row r="325" spans="1:10" x14ac:dyDescent="0.2">
      <c r="A325" s="32" t="s">
        <v>496</v>
      </c>
      <c r="B325" s="1" t="s">
        <v>392</v>
      </c>
      <c r="C325" s="118"/>
      <c r="D325" s="93">
        <f t="shared" si="12"/>
        <v>0</v>
      </c>
      <c r="E325" s="93">
        <f t="shared" si="12"/>
        <v>0</v>
      </c>
      <c r="F325" s="32" t="s">
        <v>126</v>
      </c>
      <c r="H325" s="128">
        <f>IF(LEN(C325)=0,1,MATCH(C325,PlayerDetails!$I:$I,0))</f>
        <v>1</v>
      </c>
      <c r="I325" s="128" t="e">
        <f>IF(LEN(D325)=0,1,MATCH(D325,PlayerDetails!$I:$I,0))</f>
        <v>#N/A</v>
      </c>
      <c r="J325" s="128" t="e">
        <f>IF(LEN(E325)=0,1,MATCH(E325,PlayerDetails!$I:$I,0))</f>
        <v>#N/A</v>
      </c>
    </row>
    <row r="326" spans="1:10" x14ac:dyDescent="0.2">
      <c r="A326" s="32" t="s">
        <v>496</v>
      </c>
      <c r="B326" s="1" t="s">
        <v>393</v>
      </c>
      <c r="C326" s="118"/>
      <c r="D326" s="93">
        <f t="shared" si="12"/>
        <v>0</v>
      </c>
      <c r="E326" s="93">
        <f t="shared" si="12"/>
        <v>0</v>
      </c>
      <c r="F326" s="32" t="s">
        <v>127</v>
      </c>
      <c r="H326" s="128">
        <f>IF(LEN(C326)=0,1,MATCH(C326,PlayerDetails!$I:$I,0))</f>
        <v>1</v>
      </c>
      <c r="I326" s="128" t="e">
        <f>IF(LEN(D326)=0,1,MATCH(D326,PlayerDetails!$I:$I,0))</f>
        <v>#N/A</v>
      </c>
      <c r="J326" s="128" t="e">
        <f>IF(LEN(E326)=0,1,MATCH(E326,PlayerDetails!$I:$I,0))</f>
        <v>#N/A</v>
      </c>
    </row>
    <row r="327" spans="1:10" x14ac:dyDescent="0.2">
      <c r="A327" s="32" t="s">
        <v>496</v>
      </c>
      <c r="B327" s="1" t="s">
        <v>394</v>
      </c>
      <c r="C327" s="118"/>
      <c r="D327" s="93">
        <f t="shared" si="12"/>
        <v>0</v>
      </c>
      <c r="E327" s="93">
        <f t="shared" si="12"/>
        <v>0</v>
      </c>
      <c r="F327" s="32" t="s">
        <v>128</v>
      </c>
      <c r="H327" s="128">
        <f>IF(LEN(C327)=0,1,MATCH(C327,PlayerDetails!$I:$I,0))</f>
        <v>1</v>
      </c>
      <c r="I327" s="128" t="e">
        <f>IF(LEN(D327)=0,1,MATCH(D327,PlayerDetails!$I:$I,0))</f>
        <v>#N/A</v>
      </c>
      <c r="J327" s="128" t="e">
        <f>IF(LEN(E327)=0,1,MATCH(E327,PlayerDetails!$I:$I,0))</f>
        <v>#N/A</v>
      </c>
    </row>
    <row r="328" spans="1:10" x14ac:dyDescent="0.2">
      <c r="A328" s="32" t="s">
        <v>496</v>
      </c>
      <c r="B328" s="1" t="s">
        <v>395</v>
      </c>
      <c r="C328" s="118"/>
      <c r="D328" s="93">
        <f t="shared" si="12"/>
        <v>0</v>
      </c>
      <c r="E328" s="93">
        <f t="shared" si="12"/>
        <v>0</v>
      </c>
      <c r="F328" s="32" t="s">
        <v>129</v>
      </c>
      <c r="H328" s="128">
        <f>IF(LEN(C328)=0,1,MATCH(C328,PlayerDetails!$I:$I,0))</f>
        <v>1</v>
      </c>
      <c r="I328" s="128" t="e">
        <f>IF(LEN(D328)=0,1,MATCH(D328,PlayerDetails!$I:$I,0))</f>
        <v>#N/A</v>
      </c>
      <c r="J328" s="128" t="e">
        <f>IF(LEN(E328)=0,1,MATCH(E328,PlayerDetails!$I:$I,0))</f>
        <v>#N/A</v>
      </c>
    </row>
    <row r="329" spans="1:10" x14ac:dyDescent="0.2">
      <c r="A329" s="32" t="s">
        <v>496</v>
      </c>
      <c r="B329" s="1" t="s">
        <v>396</v>
      </c>
      <c r="C329" s="118"/>
      <c r="D329" s="93">
        <f t="shared" si="12"/>
        <v>0</v>
      </c>
      <c r="E329" s="93">
        <f t="shared" si="12"/>
        <v>0</v>
      </c>
      <c r="F329" s="32" t="s">
        <v>130</v>
      </c>
      <c r="H329" s="128">
        <f>IF(LEN(C329)=0,1,MATCH(C329,PlayerDetails!$I:$I,0))</f>
        <v>1</v>
      </c>
      <c r="I329" s="128" t="e">
        <f>IF(LEN(D329)=0,1,MATCH(D329,PlayerDetails!$I:$I,0))</f>
        <v>#N/A</v>
      </c>
      <c r="J329" s="128" t="e">
        <f>IF(LEN(E329)=0,1,MATCH(E329,PlayerDetails!$I:$I,0))</f>
        <v>#N/A</v>
      </c>
    </row>
    <row r="330" spans="1:10" x14ac:dyDescent="0.2">
      <c r="A330" s="32" t="s">
        <v>496</v>
      </c>
      <c r="B330" s="1" t="s">
        <v>397</v>
      </c>
      <c r="C330" s="118"/>
      <c r="D330" s="93">
        <f t="shared" si="12"/>
        <v>0</v>
      </c>
      <c r="E330" s="93">
        <f t="shared" si="12"/>
        <v>0</v>
      </c>
      <c r="F330" s="32" t="s">
        <v>131</v>
      </c>
      <c r="H330" s="128">
        <f>IF(LEN(C330)=0,1,MATCH(C330,PlayerDetails!$I:$I,0))</f>
        <v>1</v>
      </c>
      <c r="I330" s="128" t="e">
        <f>IF(LEN(D330)=0,1,MATCH(D330,PlayerDetails!$I:$I,0))</f>
        <v>#N/A</v>
      </c>
      <c r="J330" s="128" t="e">
        <f>IF(LEN(E330)=0,1,MATCH(E330,PlayerDetails!$I:$I,0))</f>
        <v>#N/A</v>
      </c>
    </row>
    <row r="331" spans="1:10" x14ac:dyDescent="0.2">
      <c r="A331" s="32" t="s">
        <v>496</v>
      </c>
      <c r="B331" s="1" t="s">
        <v>398</v>
      </c>
      <c r="C331" s="118"/>
      <c r="D331" s="93">
        <f t="shared" si="12"/>
        <v>0</v>
      </c>
      <c r="E331" s="93">
        <f t="shared" si="12"/>
        <v>0</v>
      </c>
      <c r="F331" s="32" t="s">
        <v>132</v>
      </c>
      <c r="H331" s="128">
        <f>IF(LEN(C331)=0,1,MATCH(C331,PlayerDetails!$I:$I,0))</f>
        <v>1</v>
      </c>
      <c r="I331" s="128" t="e">
        <f>IF(LEN(D331)=0,1,MATCH(D331,PlayerDetails!$I:$I,0))</f>
        <v>#N/A</v>
      </c>
      <c r="J331" s="128" t="e">
        <f>IF(LEN(E331)=0,1,MATCH(E331,PlayerDetails!$I:$I,0))</f>
        <v>#N/A</v>
      </c>
    </row>
    <row r="332" spans="1:10" x14ac:dyDescent="0.2">
      <c r="A332" s="32" t="s">
        <v>496</v>
      </c>
      <c r="B332" s="1" t="s">
        <v>399</v>
      </c>
      <c r="C332" s="118"/>
      <c r="D332" s="93">
        <f t="shared" si="12"/>
        <v>0</v>
      </c>
      <c r="E332" s="93">
        <f t="shared" si="12"/>
        <v>0</v>
      </c>
      <c r="F332" s="32" t="s">
        <v>133</v>
      </c>
      <c r="H332" s="128">
        <f>IF(LEN(C332)=0,1,MATCH(C332,PlayerDetails!$I:$I,0))</f>
        <v>1</v>
      </c>
      <c r="I332" s="128" t="e">
        <f>IF(LEN(D332)=0,1,MATCH(D332,PlayerDetails!$I:$I,0))</f>
        <v>#N/A</v>
      </c>
      <c r="J332" s="128" t="e">
        <f>IF(LEN(E332)=0,1,MATCH(E332,PlayerDetails!$I:$I,0))</f>
        <v>#N/A</v>
      </c>
    </row>
    <row r="333" spans="1:10" x14ac:dyDescent="0.2">
      <c r="A333" s="32" t="s">
        <v>496</v>
      </c>
      <c r="B333" s="1" t="s">
        <v>400</v>
      </c>
      <c r="C333" s="118"/>
      <c r="D333" s="93">
        <f t="shared" si="12"/>
        <v>0</v>
      </c>
      <c r="E333" s="93">
        <f t="shared" si="12"/>
        <v>0</v>
      </c>
      <c r="F333" s="32" t="s">
        <v>134</v>
      </c>
      <c r="H333" s="128">
        <f>IF(LEN(C333)=0,1,MATCH(C333,PlayerDetails!$I:$I,0))</f>
        <v>1</v>
      </c>
      <c r="I333" s="128" t="e">
        <f>IF(LEN(D333)=0,1,MATCH(D333,PlayerDetails!$I:$I,0))</f>
        <v>#N/A</v>
      </c>
      <c r="J333" s="128" t="e">
        <f>IF(LEN(E333)=0,1,MATCH(E333,PlayerDetails!$I:$I,0))</f>
        <v>#N/A</v>
      </c>
    </row>
    <row r="334" spans="1:10" x14ac:dyDescent="0.2">
      <c r="A334" s="32" t="s">
        <v>496</v>
      </c>
      <c r="B334" s="1" t="s">
        <v>401</v>
      </c>
      <c r="C334" s="118"/>
      <c r="D334" s="93">
        <f t="shared" si="12"/>
        <v>0</v>
      </c>
      <c r="E334" s="93">
        <f t="shared" si="12"/>
        <v>0</v>
      </c>
      <c r="F334" s="32" t="s">
        <v>135</v>
      </c>
      <c r="H334" s="128">
        <f>IF(LEN(C334)=0,1,MATCH(C334,PlayerDetails!$I:$I,0))</f>
        <v>1</v>
      </c>
      <c r="I334" s="128" t="e">
        <f>IF(LEN(D334)=0,1,MATCH(D334,PlayerDetails!$I:$I,0))</f>
        <v>#N/A</v>
      </c>
      <c r="J334" s="128" t="e">
        <f>IF(LEN(E334)=0,1,MATCH(E334,PlayerDetails!$I:$I,0))</f>
        <v>#N/A</v>
      </c>
    </row>
    <row r="335" spans="1:10" x14ac:dyDescent="0.2">
      <c r="A335" s="32" t="s">
        <v>496</v>
      </c>
      <c r="B335" s="1" t="s">
        <v>402</v>
      </c>
      <c r="C335" s="118"/>
      <c r="D335" s="93">
        <f t="shared" si="12"/>
        <v>0</v>
      </c>
      <c r="E335" s="93">
        <f t="shared" si="12"/>
        <v>0</v>
      </c>
      <c r="F335" s="32" t="s">
        <v>497</v>
      </c>
      <c r="H335" s="128">
        <f>IF(LEN(C335)=0,1,MATCH(C335,PlayerDetails!$I:$I,0))</f>
        <v>1</v>
      </c>
      <c r="I335" s="128" t="e">
        <f>IF(LEN(D335)=0,1,MATCH(D335,PlayerDetails!$I:$I,0))</f>
        <v>#N/A</v>
      </c>
      <c r="J335" s="128" t="e">
        <f>IF(LEN(E335)=0,1,MATCH(E335,PlayerDetails!$I:$I,0))</f>
        <v>#N/A</v>
      </c>
    </row>
    <row r="336" spans="1:10" x14ac:dyDescent="0.2">
      <c r="A336" s="32" t="s">
        <v>496</v>
      </c>
      <c r="B336" s="1" t="s">
        <v>403</v>
      </c>
      <c r="C336" s="118"/>
      <c r="D336" s="93">
        <f t="shared" ref="D336:E386" si="15">C336</f>
        <v>0</v>
      </c>
      <c r="E336" s="93">
        <f t="shared" si="15"/>
        <v>0</v>
      </c>
      <c r="F336" s="32" t="s">
        <v>498</v>
      </c>
      <c r="H336" s="128">
        <f>IF(LEN(C336)=0,1,MATCH(C336,PlayerDetails!$I:$I,0))</f>
        <v>1</v>
      </c>
      <c r="I336" s="128" t="e">
        <f>IF(LEN(D336)=0,1,MATCH(D336,PlayerDetails!$I:$I,0))</f>
        <v>#N/A</v>
      </c>
      <c r="J336" s="128" t="e">
        <f>IF(LEN(E336)=0,1,MATCH(E336,PlayerDetails!$I:$I,0))</f>
        <v>#N/A</v>
      </c>
    </row>
    <row r="337" spans="1:10" x14ac:dyDescent="0.2">
      <c r="A337" s="32" t="s">
        <v>496</v>
      </c>
      <c r="B337" s="1" t="s">
        <v>404</v>
      </c>
      <c r="C337" s="118"/>
      <c r="D337" s="93">
        <f t="shared" si="15"/>
        <v>0</v>
      </c>
      <c r="E337" s="93">
        <f t="shared" si="15"/>
        <v>0</v>
      </c>
      <c r="F337" s="32" t="s">
        <v>499</v>
      </c>
      <c r="H337" s="128">
        <f>IF(LEN(C337)=0,1,MATCH(C337,PlayerDetails!$I:$I,0))</f>
        <v>1</v>
      </c>
      <c r="I337" s="128" t="e">
        <f>IF(LEN(D337)=0,1,MATCH(D337,PlayerDetails!$I:$I,0))</f>
        <v>#N/A</v>
      </c>
      <c r="J337" s="128" t="e">
        <f>IF(LEN(E337)=0,1,MATCH(E337,PlayerDetails!$I:$I,0))</f>
        <v>#N/A</v>
      </c>
    </row>
    <row r="338" spans="1:10" x14ac:dyDescent="0.2">
      <c r="A338" s="32" t="s">
        <v>496</v>
      </c>
      <c r="B338" s="1" t="s">
        <v>405</v>
      </c>
      <c r="C338" s="118"/>
      <c r="D338" s="93">
        <f t="shared" si="15"/>
        <v>0</v>
      </c>
      <c r="E338" s="93">
        <f t="shared" si="15"/>
        <v>0</v>
      </c>
      <c r="F338" s="32" t="s">
        <v>500</v>
      </c>
      <c r="H338" s="128">
        <f>IF(LEN(C338)=0,1,MATCH(C338,PlayerDetails!$I:$I,0))</f>
        <v>1</v>
      </c>
      <c r="I338" s="128" t="e">
        <f>IF(LEN(D338)=0,1,MATCH(D338,PlayerDetails!$I:$I,0))</f>
        <v>#N/A</v>
      </c>
      <c r="J338" s="128" t="e">
        <f>IF(LEN(E338)=0,1,MATCH(E338,PlayerDetails!$I:$I,0))</f>
        <v>#N/A</v>
      </c>
    </row>
    <row r="339" spans="1:10" x14ac:dyDescent="0.2">
      <c r="A339" s="32" t="s">
        <v>495</v>
      </c>
      <c r="B339" s="1" t="s">
        <v>406</v>
      </c>
      <c r="C339" s="118"/>
      <c r="D339" s="93">
        <f t="shared" si="15"/>
        <v>0</v>
      </c>
      <c r="E339" s="93">
        <f t="shared" si="15"/>
        <v>0</v>
      </c>
      <c r="F339" s="32" t="s">
        <v>124</v>
      </c>
      <c r="H339" s="128">
        <f>IF(LEN(C339)=0,1,MATCH(C339,PlayerDetails!$I:$I,0))</f>
        <v>1</v>
      </c>
      <c r="I339" s="128" t="e">
        <f>IF(LEN(D339)=0,1,MATCH(D339,PlayerDetails!$I:$I,0))</f>
        <v>#N/A</v>
      </c>
      <c r="J339" s="128" t="e">
        <f>IF(LEN(E339)=0,1,MATCH(E339,PlayerDetails!$I:$I,0))</f>
        <v>#N/A</v>
      </c>
    </row>
    <row r="340" spans="1:10" x14ac:dyDescent="0.2">
      <c r="A340" s="32" t="s">
        <v>495</v>
      </c>
      <c r="B340" s="1" t="s">
        <v>407</v>
      </c>
      <c r="C340" s="118"/>
      <c r="D340" s="93">
        <f t="shared" si="15"/>
        <v>0</v>
      </c>
      <c r="E340" s="93">
        <f t="shared" si="15"/>
        <v>0</v>
      </c>
      <c r="F340" s="32" t="s">
        <v>125</v>
      </c>
      <c r="H340" s="128">
        <f>IF(LEN(C340)=0,1,MATCH(C340,PlayerDetails!$I:$I,0))</f>
        <v>1</v>
      </c>
      <c r="I340" s="128" t="e">
        <f>IF(LEN(D340)=0,1,MATCH(D340,PlayerDetails!$I:$I,0))</f>
        <v>#N/A</v>
      </c>
      <c r="J340" s="128" t="e">
        <f>IF(LEN(E340)=0,1,MATCH(E340,PlayerDetails!$I:$I,0))</f>
        <v>#N/A</v>
      </c>
    </row>
    <row r="341" spans="1:10" x14ac:dyDescent="0.2">
      <c r="A341" s="32" t="s">
        <v>495</v>
      </c>
      <c r="B341" s="1" t="s">
        <v>408</v>
      </c>
      <c r="C341" s="118"/>
      <c r="D341" s="93">
        <f t="shared" si="15"/>
        <v>0</v>
      </c>
      <c r="E341" s="93">
        <f t="shared" si="15"/>
        <v>0</v>
      </c>
      <c r="F341" s="32" t="s">
        <v>126</v>
      </c>
      <c r="H341" s="128">
        <f>IF(LEN(C341)=0,1,MATCH(C341,PlayerDetails!$I:$I,0))</f>
        <v>1</v>
      </c>
      <c r="I341" s="128" t="e">
        <f>IF(LEN(D341)=0,1,MATCH(D341,PlayerDetails!$I:$I,0))</f>
        <v>#N/A</v>
      </c>
      <c r="J341" s="128" t="e">
        <f>IF(LEN(E341)=0,1,MATCH(E341,PlayerDetails!$I:$I,0))</f>
        <v>#N/A</v>
      </c>
    </row>
    <row r="342" spans="1:10" x14ac:dyDescent="0.2">
      <c r="A342" s="32" t="s">
        <v>495</v>
      </c>
      <c r="B342" s="1" t="s">
        <v>409</v>
      </c>
      <c r="C342" s="118"/>
      <c r="D342" s="93">
        <f t="shared" si="15"/>
        <v>0</v>
      </c>
      <c r="E342" s="93">
        <f t="shared" si="15"/>
        <v>0</v>
      </c>
      <c r="F342" s="32" t="s">
        <v>127</v>
      </c>
      <c r="H342" s="128">
        <f>IF(LEN(C342)=0,1,MATCH(C342,PlayerDetails!$I:$I,0))</f>
        <v>1</v>
      </c>
      <c r="I342" s="128" t="e">
        <f>IF(LEN(D342)=0,1,MATCH(D342,PlayerDetails!$I:$I,0))</f>
        <v>#N/A</v>
      </c>
      <c r="J342" s="128" t="e">
        <f>IF(LEN(E342)=0,1,MATCH(E342,PlayerDetails!$I:$I,0))</f>
        <v>#N/A</v>
      </c>
    </row>
    <row r="343" spans="1:10" x14ac:dyDescent="0.2">
      <c r="A343" s="32" t="s">
        <v>495</v>
      </c>
      <c r="B343" s="1" t="s">
        <v>410</v>
      </c>
      <c r="C343" s="118"/>
      <c r="D343" s="93">
        <f t="shared" si="15"/>
        <v>0</v>
      </c>
      <c r="E343" s="93">
        <f t="shared" si="15"/>
        <v>0</v>
      </c>
      <c r="F343" s="32" t="s">
        <v>128</v>
      </c>
      <c r="H343" s="128">
        <f>IF(LEN(C343)=0,1,MATCH(C343,PlayerDetails!$I:$I,0))</f>
        <v>1</v>
      </c>
      <c r="I343" s="128" t="e">
        <f>IF(LEN(D343)=0,1,MATCH(D343,PlayerDetails!$I:$I,0))</f>
        <v>#N/A</v>
      </c>
      <c r="J343" s="128" t="e">
        <f>IF(LEN(E343)=0,1,MATCH(E343,PlayerDetails!$I:$I,0))</f>
        <v>#N/A</v>
      </c>
    </row>
    <row r="344" spans="1:10" x14ac:dyDescent="0.2">
      <c r="A344" s="32" t="s">
        <v>495</v>
      </c>
      <c r="B344" s="1" t="s">
        <v>411</v>
      </c>
      <c r="C344" s="118"/>
      <c r="D344" s="93">
        <f t="shared" si="15"/>
        <v>0</v>
      </c>
      <c r="E344" s="93">
        <f t="shared" si="15"/>
        <v>0</v>
      </c>
      <c r="F344" s="32" t="s">
        <v>129</v>
      </c>
      <c r="H344" s="128">
        <f>IF(LEN(C344)=0,1,MATCH(C344,PlayerDetails!$I:$I,0))</f>
        <v>1</v>
      </c>
      <c r="I344" s="128" t="e">
        <f>IF(LEN(D344)=0,1,MATCH(D344,PlayerDetails!$I:$I,0))</f>
        <v>#N/A</v>
      </c>
      <c r="J344" s="128" t="e">
        <f>IF(LEN(E344)=0,1,MATCH(E344,PlayerDetails!$I:$I,0))</f>
        <v>#N/A</v>
      </c>
    </row>
    <row r="345" spans="1:10" x14ac:dyDescent="0.2">
      <c r="A345" s="32" t="s">
        <v>495</v>
      </c>
      <c r="B345" s="1" t="s">
        <v>412</v>
      </c>
      <c r="C345" s="118"/>
      <c r="D345" s="93">
        <f t="shared" si="15"/>
        <v>0</v>
      </c>
      <c r="E345" s="93">
        <f t="shared" si="15"/>
        <v>0</v>
      </c>
      <c r="F345" s="32" t="s">
        <v>130</v>
      </c>
      <c r="H345" s="128">
        <f>IF(LEN(C345)=0,1,MATCH(C345,PlayerDetails!$I:$I,0))</f>
        <v>1</v>
      </c>
      <c r="I345" s="128" t="e">
        <f>IF(LEN(D345)=0,1,MATCH(D345,PlayerDetails!$I:$I,0))</f>
        <v>#N/A</v>
      </c>
      <c r="J345" s="128" t="e">
        <f>IF(LEN(E345)=0,1,MATCH(E345,PlayerDetails!$I:$I,0))</f>
        <v>#N/A</v>
      </c>
    </row>
    <row r="346" spans="1:10" x14ac:dyDescent="0.2">
      <c r="A346" s="32" t="s">
        <v>495</v>
      </c>
      <c r="B346" s="1" t="s">
        <v>413</v>
      </c>
      <c r="C346" s="118"/>
      <c r="D346" s="93">
        <f t="shared" si="15"/>
        <v>0</v>
      </c>
      <c r="E346" s="93">
        <f t="shared" si="15"/>
        <v>0</v>
      </c>
      <c r="F346" s="32" t="s">
        <v>131</v>
      </c>
      <c r="H346" s="128">
        <f>IF(LEN(C346)=0,1,MATCH(C346,PlayerDetails!$I:$I,0))</f>
        <v>1</v>
      </c>
      <c r="I346" s="128" t="e">
        <f>IF(LEN(D346)=0,1,MATCH(D346,PlayerDetails!$I:$I,0))</f>
        <v>#N/A</v>
      </c>
      <c r="J346" s="128" t="e">
        <f>IF(LEN(E346)=0,1,MATCH(E346,PlayerDetails!$I:$I,0))</f>
        <v>#N/A</v>
      </c>
    </row>
    <row r="347" spans="1:10" x14ac:dyDescent="0.2">
      <c r="A347" s="32" t="s">
        <v>495</v>
      </c>
      <c r="B347" s="1" t="s">
        <v>414</v>
      </c>
      <c r="C347" s="118"/>
      <c r="D347" s="93">
        <f t="shared" si="15"/>
        <v>0</v>
      </c>
      <c r="E347" s="93">
        <f t="shared" si="15"/>
        <v>0</v>
      </c>
      <c r="F347" s="32" t="s">
        <v>132</v>
      </c>
      <c r="H347" s="128">
        <f>IF(LEN(C347)=0,1,MATCH(C347,PlayerDetails!$I:$I,0))</f>
        <v>1</v>
      </c>
      <c r="I347" s="128" t="e">
        <f>IF(LEN(D347)=0,1,MATCH(D347,PlayerDetails!$I:$I,0))</f>
        <v>#N/A</v>
      </c>
      <c r="J347" s="128" t="e">
        <f>IF(LEN(E347)=0,1,MATCH(E347,PlayerDetails!$I:$I,0))</f>
        <v>#N/A</v>
      </c>
    </row>
    <row r="348" spans="1:10" x14ac:dyDescent="0.2">
      <c r="A348" s="32" t="s">
        <v>495</v>
      </c>
      <c r="B348" s="1" t="s">
        <v>415</v>
      </c>
      <c r="C348" s="118"/>
      <c r="D348" s="93">
        <f t="shared" si="15"/>
        <v>0</v>
      </c>
      <c r="E348" s="93">
        <f t="shared" si="15"/>
        <v>0</v>
      </c>
      <c r="F348" s="32" t="s">
        <v>133</v>
      </c>
      <c r="H348" s="128">
        <f>IF(LEN(C348)=0,1,MATCH(C348,PlayerDetails!$I:$I,0))</f>
        <v>1</v>
      </c>
      <c r="I348" s="128" t="e">
        <f>IF(LEN(D348)=0,1,MATCH(D348,PlayerDetails!$I:$I,0))</f>
        <v>#N/A</v>
      </c>
      <c r="J348" s="128" t="e">
        <f>IF(LEN(E348)=0,1,MATCH(E348,PlayerDetails!$I:$I,0))</f>
        <v>#N/A</v>
      </c>
    </row>
    <row r="349" spans="1:10" x14ac:dyDescent="0.2">
      <c r="A349" s="32" t="s">
        <v>495</v>
      </c>
      <c r="B349" s="1" t="s">
        <v>416</v>
      </c>
      <c r="C349" s="118"/>
      <c r="D349" s="93">
        <f t="shared" si="15"/>
        <v>0</v>
      </c>
      <c r="E349" s="93">
        <f t="shared" si="15"/>
        <v>0</v>
      </c>
      <c r="F349" s="32" t="s">
        <v>134</v>
      </c>
      <c r="H349" s="128">
        <f>IF(LEN(C349)=0,1,MATCH(C349,PlayerDetails!$I:$I,0))</f>
        <v>1</v>
      </c>
      <c r="I349" s="128" t="e">
        <f>IF(LEN(D349)=0,1,MATCH(D349,PlayerDetails!$I:$I,0))</f>
        <v>#N/A</v>
      </c>
      <c r="J349" s="128" t="e">
        <f>IF(LEN(E349)=0,1,MATCH(E349,PlayerDetails!$I:$I,0))</f>
        <v>#N/A</v>
      </c>
    </row>
    <row r="350" spans="1:10" x14ac:dyDescent="0.2">
      <c r="A350" s="32" t="s">
        <v>495</v>
      </c>
      <c r="B350" s="1" t="s">
        <v>417</v>
      </c>
      <c r="C350" s="118"/>
      <c r="D350" s="93">
        <f t="shared" si="15"/>
        <v>0</v>
      </c>
      <c r="E350" s="93">
        <f t="shared" si="15"/>
        <v>0</v>
      </c>
      <c r="F350" s="32" t="s">
        <v>135</v>
      </c>
      <c r="H350" s="128">
        <f>IF(LEN(C350)=0,1,MATCH(C350,PlayerDetails!$I:$I,0))</f>
        <v>1</v>
      </c>
      <c r="I350" s="128" t="e">
        <f>IF(LEN(D350)=0,1,MATCH(D350,PlayerDetails!$I:$I,0))</f>
        <v>#N/A</v>
      </c>
      <c r="J350" s="128" t="e">
        <f>IF(LEN(E350)=0,1,MATCH(E350,PlayerDetails!$I:$I,0))</f>
        <v>#N/A</v>
      </c>
    </row>
    <row r="351" spans="1:10" x14ac:dyDescent="0.2">
      <c r="A351" s="32" t="s">
        <v>495</v>
      </c>
      <c r="B351" s="1" t="s">
        <v>418</v>
      </c>
      <c r="C351" s="118"/>
      <c r="D351" s="93">
        <f t="shared" si="15"/>
        <v>0</v>
      </c>
      <c r="E351" s="93">
        <f t="shared" si="15"/>
        <v>0</v>
      </c>
      <c r="F351" s="32" t="s">
        <v>497</v>
      </c>
      <c r="H351" s="128">
        <f>IF(LEN(C351)=0,1,MATCH(C351,PlayerDetails!$I:$I,0))</f>
        <v>1</v>
      </c>
      <c r="I351" s="128" t="e">
        <f>IF(LEN(D351)=0,1,MATCH(D351,PlayerDetails!$I:$I,0))</f>
        <v>#N/A</v>
      </c>
      <c r="J351" s="128" t="e">
        <f>IF(LEN(E351)=0,1,MATCH(E351,PlayerDetails!$I:$I,0))</f>
        <v>#N/A</v>
      </c>
    </row>
    <row r="352" spans="1:10" x14ac:dyDescent="0.2">
      <c r="A352" s="32" t="s">
        <v>495</v>
      </c>
      <c r="B352" s="1" t="s">
        <v>419</v>
      </c>
      <c r="C352" s="118"/>
      <c r="D352" s="93">
        <f t="shared" si="15"/>
        <v>0</v>
      </c>
      <c r="E352" s="93">
        <f t="shared" si="15"/>
        <v>0</v>
      </c>
      <c r="F352" s="32" t="s">
        <v>498</v>
      </c>
      <c r="H352" s="128">
        <f>IF(LEN(C352)=0,1,MATCH(C352,PlayerDetails!$I:$I,0))</f>
        <v>1</v>
      </c>
      <c r="I352" s="128" t="e">
        <f>IF(LEN(D352)=0,1,MATCH(D352,PlayerDetails!$I:$I,0))</f>
        <v>#N/A</v>
      </c>
      <c r="J352" s="128" t="e">
        <f>IF(LEN(E352)=0,1,MATCH(E352,PlayerDetails!$I:$I,0))</f>
        <v>#N/A</v>
      </c>
    </row>
    <row r="353" spans="1:10" x14ac:dyDescent="0.2">
      <c r="A353" s="32" t="s">
        <v>495</v>
      </c>
      <c r="B353" s="1" t="s">
        <v>420</v>
      </c>
      <c r="C353" s="118"/>
      <c r="D353" s="93">
        <f t="shared" si="15"/>
        <v>0</v>
      </c>
      <c r="E353" s="93">
        <f t="shared" si="15"/>
        <v>0</v>
      </c>
      <c r="F353" s="32" t="s">
        <v>499</v>
      </c>
      <c r="H353" s="128">
        <f>IF(LEN(C353)=0,1,MATCH(C353,PlayerDetails!$I:$I,0))</f>
        <v>1</v>
      </c>
      <c r="I353" s="128" t="e">
        <f>IF(LEN(D353)=0,1,MATCH(D353,PlayerDetails!$I:$I,0))</f>
        <v>#N/A</v>
      </c>
      <c r="J353" s="128" t="e">
        <f>IF(LEN(E353)=0,1,MATCH(E353,PlayerDetails!$I:$I,0))</f>
        <v>#N/A</v>
      </c>
    </row>
    <row r="354" spans="1:10" x14ac:dyDescent="0.2">
      <c r="A354" s="32" t="s">
        <v>495</v>
      </c>
      <c r="B354" s="1" t="s">
        <v>421</v>
      </c>
      <c r="C354" s="118"/>
      <c r="D354" s="93">
        <f t="shared" si="15"/>
        <v>0</v>
      </c>
      <c r="E354" s="93">
        <f t="shared" si="15"/>
        <v>0</v>
      </c>
      <c r="F354" s="32" t="s">
        <v>500</v>
      </c>
      <c r="H354" s="128">
        <f>IF(LEN(C354)=0,1,MATCH(C354,PlayerDetails!$I:$I,0))</f>
        <v>1</v>
      </c>
      <c r="I354" s="128" t="e">
        <f>IF(LEN(D354)=0,1,MATCH(D354,PlayerDetails!$I:$I,0))</f>
        <v>#N/A</v>
      </c>
      <c r="J354" s="128" t="e">
        <f>IF(LEN(E354)=0,1,MATCH(E354,PlayerDetails!$I:$I,0))</f>
        <v>#N/A</v>
      </c>
    </row>
    <row r="355" spans="1:10" x14ac:dyDescent="0.2">
      <c r="A355" s="32" t="s">
        <v>494</v>
      </c>
      <c r="B355" s="1" t="s">
        <v>422</v>
      </c>
      <c r="C355" s="118"/>
      <c r="D355" s="93">
        <f t="shared" si="15"/>
        <v>0</v>
      </c>
      <c r="E355" s="93">
        <f t="shared" si="15"/>
        <v>0</v>
      </c>
      <c r="F355" s="32" t="s">
        <v>124</v>
      </c>
      <c r="H355" s="128">
        <f>IF(LEN(C355)=0,1,MATCH(C355,PlayerDetails!$I:$I,0))</f>
        <v>1</v>
      </c>
      <c r="I355" s="128" t="e">
        <f>IF(LEN(D355)=0,1,MATCH(D355,PlayerDetails!$I:$I,0))</f>
        <v>#N/A</v>
      </c>
      <c r="J355" s="128" t="e">
        <f>IF(LEN(E355)=0,1,MATCH(E355,PlayerDetails!$I:$I,0))</f>
        <v>#N/A</v>
      </c>
    </row>
    <row r="356" spans="1:10" x14ac:dyDescent="0.2">
      <c r="A356" s="32" t="s">
        <v>494</v>
      </c>
      <c r="B356" s="1" t="s">
        <v>423</v>
      </c>
      <c r="C356" s="118"/>
      <c r="D356" s="93">
        <f t="shared" si="15"/>
        <v>0</v>
      </c>
      <c r="E356" s="93">
        <f t="shared" si="15"/>
        <v>0</v>
      </c>
      <c r="F356" s="32" t="s">
        <v>125</v>
      </c>
      <c r="H356" s="128">
        <f>IF(LEN(C356)=0,1,MATCH(C356,PlayerDetails!$I:$I,0))</f>
        <v>1</v>
      </c>
      <c r="I356" s="128" t="e">
        <f>IF(LEN(D356)=0,1,MATCH(D356,PlayerDetails!$I:$I,0))</f>
        <v>#N/A</v>
      </c>
      <c r="J356" s="128" t="e">
        <f>IF(LEN(E356)=0,1,MATCH(E356,PlayerDetails!$I:$I,0))</f>
        <v>#N/A</v>
      </c>
    </row>
    <row r="357" spans="1:10" x14ac:dyDescent="0.2">
      <c r="A357" s="32" t="s">
        <v>494</v>
      </c>
      <c r="B357" s="1" t="s">
        <v>424</v>
      </c>
      <c r="C357" s="118"/>
      <c r="D357" s="93">
        <f t="shared" si="15"/>
        <v>0</v>
      </c>
      <c r="E357" s="93">
        <f t="shared" si="15"/>
        <v>0</v>
      </c>
      <c r="F357" s="32" t="s">
        <v>126</v>
      </c>
      <c r="H357" s="128">
        <f>IF(LEN(C357)=0,1,MATCH(C357,PlayerDetails!$I:$I,0))</f>
        <v>1</v>
      </c>
      <c r="I357" s="128" t="e">
        <f>IF(LEN(D357)=0,1,MATCH(D357,PlayerDetails!$I:$I,0))</f>
        <v>#N/A</v>
      </c>
      <c r="J357" s="128" t="e">
        <f>IF(LEN(E357)=0,1,MATCH(E357,PlayerDetails!$I:$I,0))</f>
        <v>#N/A</v>
      </c>
    </row>
    <row r="358" spans="1:10" x14ac:dyDescent="0.2">
      <c r="A358" s="32" t="s">
        <v>494</v>
      </c>
      <c r="B358" s="1" t="s">
        <v>425</v>
      </c>
      <c r="C358" s="118"/>
      <c r="D358" s="93">
        <f t="shared" si="15"/>
        <v>0</v>
      </c>
      <c r="E358" s="93">
        <f t="shared" si="15"/>
        <v>0</v>
      </c>
      <c r="F358" s="32" t="s">
        <v>127</v>
      </c>
      <c r="H358" s="128">
        <f>IF(LEN(C358)=0,1,MATCH(C358,PlayerDetails!$I:$I,0))</f>
        <v>1</v>
      </c>
      <c r="I358" s="128" t="e">
        <f>IF(LEN(D358)=0,1,MATCH(D358,PlayerDetails!$I:$I,0))</f>
        <v>#N/A</v>
      </c>
      <c r="J358" s="128" t="e">
        <f>IF(LEN(E358)=0,1,MATCH(E358,PlayerDetails!$I:$I,0))</f>
        <v>#N/A</v>
      </c>
    </row>
    <row r="359" spans="1:10" x14ac:dyDescent="0.2">
      <c r="A359" s="32" t="s">
        <v>494</v>
      </c>
      <c r="B359" s="1" t="s">
        <v>426</v>
      </c>
      <c r="C359" s="118"/>
      <c r="D359" s="93">
        <f t="shared" si="15"/>
        <v>0</v>
      </c>
      <c r="E359" s="93">
        <f t="shared" si="15"/>
        <v>0</v>
      </c>
      <c r="F359" s="32" t="s">
        <v>128</v>
      </c>
      <c r="H359" s="128">
        <f>IF(LEN(C359)=0,1,MATCH(C359,PlayerDetails!$I:$I,0))</f>
        <v>1</v>
      </c>
      <c r="I359" s="128" t="e">
        <f>IF(LEN(D359)=0,1,MATCH(D359,PlayerDetails!$I:$I,0))</f>
        <v>#N/A</v>
      </c>
      <c r="J359" s="128" t="e">
        <f>IF(LEN(E359)=0,1,MATCH(E359,PlayerDetails!$I:$I,0))</f>
        <v>#N/A</v>
      </c>
    </row>
    <row r="360" spans="1:10" x14ac:dyDescent="0.2">
      <c r="A360" s="32" t="s">
        <v>494</v>
      </c>
      <c r="B360" s="1" t="s">
        <v>427</v>
      </c>
      <c r="C360" s="118"/>
      <c r="D360" s="93">
        <f t="shared" si="15"/>
        <v>0</v>
      </c>
      <c r="E360" s="93">
        <f t="shared" si="15"/>
        <v>0</v>
      </c>
      <c r="F360" s="32" t="s">
        <v>129</v>
      </c>
      <c r="H360" s="128">
        <f>IF(LEN(C360)=0,1,MATCH(C360,PlayerDetails!$I:$I,0))</f>
        <v>1</v>
      </c>
      <c r="I360" s="128" t="e">
        <f>IF(LEN(D360)=0,1,MATCH(D360,PlayerDetails!$I:$I,0))</f>
        <v>#N/A</v>
      </c>
      <c r="J360" s="128" t="e">
        <f>IF(LEN(E360)=0,1,MATCH(E360,PlayerDetails!$I:$I,0))</f>
        <v>#N/A</v>
      </c>
    </row>
    <row r="361" spans="1:10" x14ac:dyDescent="0.2">
      <c r="A361" s="32" t="s">
        <v>494</v>
      </c>
      <c r="B361" s="1" t="s">
        <v>428</v>
      </c>
      <c r="C361" s="118"/>
      <c r="D361" s="93">
        <f t="shared" si="15"/>
        <v>0</v>
      </c>
      <c r="E361" s="93">
        <f t="shared" si="15"/>
        <v>0</v>
      </c>
      <c r="F361" s="32" t="s">
        <v>130</v>
      </c>
      <c r="H361" s="128">
        <f>IF(LEN(C361)=0,1,MATCH(C361,PlayerDetails!$I:$I,0))</f>
        <v>1</v>
      </c>
      <c r="I361" s="128" t="e">
        <f>IF(LEN(D361)=0,1,MATCH(D361,PlayerDetails!$I:$I,0))</f>
        <v>#N/A</v>
      </c>
      <c r="J361" s="128" t="e">
        <f>IF(LEN(E361)=0,1,MATCH(E361,PlayerDetails!$I:$I,0))</f>
        <v>#N/A</v>
      </c>
    </row>
    <row r="362" spans="1:10" x14ac:dyDescent="0.2">
      <c r="A362" s="32" t="s">
        <v>494</v>
      </c>
      <c r="B362" s="1" t="s">
        <v>429</v>
      </c>
      <c r="C362" s="118"/>
      <c r="D362" s="93">
        <f t="shared" si="15"/>
        <v>0</v>
      </c>
      <c r="E362" s="93">
        <f t="shared" si="15"/>
        <v>0</v>
      </c>
      <c r="F362" s="32" t="s">
        <v>131</v>
      </c>
      <c r="H362" s="128">
        <f>IF(LEN(C362)=0,1,MATCH(C362,PlayerDetails!$I:$I,0))</f>
        <v>1</v>
      </c>
      <c r="I362" s="128" t="e">
        <f>IF(LEN(D362)=0,1,MATCH(D362,PlayerDetails!$I:$I,0))</f>
        <v>#N/A</v>
      </c>
      <c r="J362" s="128" t="e">
        <f>IF(LEN(E362)=0,1,MATCH(E362,PlayerDetails!$I:$I,0))</f>
        <v>#N/A</v>
      </c>
    </row>
    <row r="363" spans="1:10" x14ac:dyDescent="0.2">
      <c r="A363" s="32" t="s">
        <v>494</v>
      </c>
      <c r="B363" s="1" t="s">
        <v>430</v>
      </c>
      <c r="C363" s="118"/>
      <c r="D363" s="93">
        <f t="shared" si="15"/>
        <v>0</v>
      </c>
      <c r="E363" s="93">
        <f t="shared" si="15"/>
        <v>0</v>
      </c>
      <c r="F363" s="32" t="s">
        <v>132</v>
      </c>
      <c r="H363" s="128">
        <f>IF(LEN(C363)=0,1,MATCH(C363,PlayerDetails!$I:$I,0))</f>
        <v>1</v>
      </c>
      <c r="I363" s="128" t="e">
        <f>IF(LEN(D363)=0,1,MATCH(D363,PlayerDetails!$I:$I,0))</f>
        <v>#N/A</v>
      </c>
      <c r="J363" s="128" t="e">
        <f>IF(LEN(E363)=0,1,MATCH(E363,PlayerDetails!$I:$I,0))</f>
        <v>#N/A</v>
      </c>
    </row>
    <row r="364" spans="1:10" x14ac:dyDescent="0.2">
      <c r="A364" s="32" t="s">
        <v>494</v>
      </c>
      <c r="B364" s="1" t="s">
        <v>431</v>
      </c>
      <c r="C364" s="118"/>
      <c r="D364" s="93">
        <f t="shared" si="15"/>
        <v>0</v>
      </c>
      <c r="E364" s="93">
        <f t="shared" si="15"/>
        <v>0</v>
      </c>
      <c r="F364" s="32" t="s">
        <v>133</v>
      </c>
      <c r="H364" s="128">
        <f>IF(LEN(C364)=0,1,MATCH(C364,PlayerDetails!$I:$I,0))</f>
        <v>1</v>
      </c>
      <c r="I364" s="128" t="e">
        <f>IF(LEN(D364)=0,1,MATCH(D364,PlayerDetails!$I:$I,0))</f>
        <v>#N/A</v>
      </c>
      <c r="J364" s="128" t="e">
        <f>IF(LEN(E364)=0,1,MATCH(E364,PlayerDetails!$I:$I,0))</f>
        <v>#N/A</v>
      </c>
    </row>
    <row r="365" spans="1:10" x14ac:dyDescent="0.2">
      <c r="A365" s="32" t="s">
        <v>494</v>
      </c>
      <c r="B365" s="1" t="s">
        <v>432</v>
      </c>
      <c r="C365" s="118"/>
      <c r="D365" s="93">
        <f t="shared" si="15"/>
        <v>0</v>
      </c>
      <c r="E365" s="93">
        <f t="shared" si="15"/>
        <v>0</v>
      </c>
      <c r="F365" s="32" t="s">
        <v>134</v>
      </c>
      <c r="H365" s="128">
        <f>IF(LEN(C365)=0,1,MATCH(C365,PlayerDetails!$I:$I,0))</f>
        <v>1</v>
      </c>
      <c r="I365" s="128" t="e">
        <f>IF(LEN(D365)=0,1,MATCH(D365,PlayerDetails!$I:$I,0))</f>
        <v>#N/A</v>
      </c>
      <c r="J365" s="128" t="e">
        <f>IF(LEN(E365)=0,1,MATCH(E365,PlayerDetails!$I:$I,0))</f>
        <v>#N/A</v>
      </c>
    </row>
    <row r="366" spans="1:10" x14ac:dyDescent="0.2">
      <c r="A366" s="32" t="s">
        <v>494</v>
      </c>
      <c r="B366" s="1" t="s">
        <v>433</v>
      </c>
      <c r="C366" s="118"/>
      <c r="D366" s="93">
        <f t="shared" si="15"/>
        <v>0</v>
      </c>
      <c r="E366" s="93">
        <f t="shared" si="15"/>
        <v>0</v>
      </c>
      <c r="F366" s="32" t="s">
        <v>135</v>
      </c>
      <c r="H366" s="128">
        <f>IF(LEN(C366)=0,1,MATCH(C366,PlayerDetails!$I:$I,0))</f>
        <v>1</v>
      </c>
      <c r="I366" s="128" t="e">
        <f>IF(LEN(D366)=0,1,MATCH(D366,PlayerDetails!$I:$I,0))</f>
        <v>#N/A</v>
      </c>
      <c r="J366" s="128" t="e">
        <f>IF(LEN(E366)=0,1,MATCH(E366,PlayerDetails!$I:$I,0))</f>
        <v>#N/A</v>
      </c>
    </row>
    <row r="367" spans="1:10" x14ac:dyDescent="0.2">
      <c r="A367" s="32" t="s">
        <v>494</v>
      </c>
      <c r="B367" s="1" t="s">
        <v>434</v>
      </c>
      <c r="C367" s="118"/>
      <c r="D367" s="93">
        <f t="shared" si="15"/>
        <v>0</v>
      </c>
      <c r="E367" s="93">
        <f t="shared" si="15"/>
        <v>0</v>
      </c>
      <c r="F367" s="32" t="s">
        <v>497</v>
      </c>
      <c r="H367" s="128">
        <f>IF(LEN(C367)=0,1,MATCH(C367,PlayerDetails!$I:$I,0))</f>
        <v>1</v>
      </c>
      <c r="I367" s="128" t="e">
        <f>IF(LEN(D367)=0,1,MATCH(D367,PlayerDetails!$I:$I,0))</f>
        <v>#N/A</v>
      </c>
      <c r="J367" s="128" t="e">
        <f>IF(LEN(E367)=0,1,MATCH(E367,PlayerDetails!$I:$I,0))</f>
        <v>#N/A</v>
      </c>
    </row>
    <row r="368" spans="1:10" x14ac:dyDescent="0.2">
      <c r="A368" s="32" t="s">
        <v>494</v>
      </c>
      <c r="B368" s="1" t="s">
        <v>435</v>
      </c>
      <c r="C368" s="118"/>
      <c r="D368" s="93">
        <f t="shared" si="15"/>
        <v>0</v>
      </c>
      <c r="E368" s="93">
        <f t="shared" si="15"/>
        <v>0</v>
      </c>
      <c r="F368" s="32" t="s">
        <v>498</v>
      </c>
      <c r="H368" s="128">
        <f>IF(LEN(C368)=0,1,MATCH(C368,PlayerDetails!$I:$I,0))</f>
        <v>1</v>
      </c>
      <c r="I368" s="128" t="e">
        <f>IF(LEN(D368)=0,1,MATCH(D368,PlayerDetails!$I:$I,0))</f>
        <v>#N/A</v>
      </c>
      <c r="J368" s="128" t="e">
        <f>IF(LEN(E368)=0,1,MATCH(E368,PlayerDetails!$I:$I,0))</f>
        <v>#N/A</v>
      </c>
    </row>
    <row r="369" spans="1:10" x14ac:dyDescent="0.2">
      <c r="A369" s="32" t="s">
        <v>494</v>
      </c>
      <c r="B369" s="1" t="s">
        <v>436</v>
      </c>
      <c r="C369" s="118"/>
      <c r="D369" s="93">
        <f t="shared" si="15"/>
        <v>0</v>
      </c>
      <c r="E369" s="93">
        <f t="shared" si="15"/>
        <v>0</v>
      </c>
      <c r="F369" s="32" t="s">
        <v>499</v>
      </c>
      <c r="H369" s="128">
        <f>IF(LEN(C369)=0,1,MATCH(C369,PlayerDetails!$I:$I,0))</f>
        <v>1</v>
      </c>
      <c r="I369" s="128" t="e">
        <f>IF(LEN(D369)=0,1,MATCH(D369,PlayerDetails!$I:$I,0))</f>
        <v>#N/A</v>
      </c>
      <c r="J369" s="128" t="e">
        <f>IF(LEN(E369)=0,1,MATCH(E369,PlayerDetails!$I:$I,0))</f>
        <v>#N/A</v>
      </c>
    </row>
    <row r="370" spans="1:10" x14ac:dyDescent="0.2">
      <c r="A370" s="32" t="s">
        <v>494</v>
      </c>
      <c r="B370" s="1" t="s">
        <v>437</v>
      </c>
      <c r="C370" s="118"/>
      <c r="D370" s="93">
        <f t="shared" si="15"/>
        <v>0</v>
      </c>
      <c r="E370" s="93">
        <f t="shared" si="15"/>
        <v>0</v>
      </c>
      <c r="F370" s="32" t="s">
        <v>500</v>
      </c>
      <c r="H370" s="128">
        <f>IF(LEN(C370)=0,1,MATCH(C370,PlayerDetails!$I:$I,0))</f>
        <v>1</v>
      </c>
      <c r="I370" s="128" t="e">
        <f>IF(LEN(D370)=0,1,MATCH(D370,PlayerDetails!$I:$I,0))</f>
        <v>#N/A</v>
      </c>
      <c r="J370" s="128" t="e">
        <f>IF(LEN(E370)=0,1,MATCH(E370,PlayerDetails!$I:$I,0))</f>
        <v>#N/A</v>
      </c>
    </row>
    <row r="371" spans="1:10" x14ac:dyDescent="0.2">
      <c r="A371" s="32" t="s">
        <v>493</v>
      </c>
      <c r="B371" s="1" t="s">
        <v>438</v>
      </c>
      <c r="C371" s="118"/>
      <c r="D371" s="93">
        <f t="shared" si="15"/>
        <v>0</v>
      </c>
      <c r="E371" s="93">
        <f t="shared" si="15"/>
        <v>0</v>
      </c>
      <c r="F371" s="32" t="s">
        <v>124</v>
      </c>
      <c r="H371" s="128">
        <f>IF(LEN(C371)=0,1,MATCH(C371,PlayerDetails!$I:$I,0))</f>
        <v>1</v>
      </c>
      <c r="I371" s="128" t="e">
        <f>IF(LEN(D371)=0,1,MATCH(D371,PlayerDetails!$I:$I,0))</f>
        <v>#N/A</v>
      </c>
      <c r="J371" s="128" t="e">
        <f>IF(LEN(E371)=0,1,MATCH(E371,PlayerDetails!$I:$I,0))</f>
        <v>#N/A</v>
      </c>
    </row>
    <row r="372" spans="1:10" x14ac:dyDescent="0.2">
      <c r="A372" s="32" t="s">
        <v>493</v>
      </c>
      <c r="B372" s="1" t="s">
        <v>439</v>
      </c>
      <c r="C372" s="118"/>
      <c r="D372" s="93">
        <f t="shared" si="15"/>
        <v>0</v>
      </c>
      <c r="E372" s="93">
        <f t="shared" si="15"/>
        <v>0</v>
      </c>
      <c r="F372" s="32" t="s">
        <v>125</v>
      </c>
      <c r="H372" s="128">
        <f>IF(LEN(C372)=0,1,MATCH(C372,PlayerDetails!$I:$I,0))</f>
        <v>1</v>
      </c>
      <c r="I372" s="128" t="e">
        <f>IF(LEN(D372)=0,1,MATCH(D372,PlayerDetails!$I:$I,0))</f>
        <v>#N/A</v>
      </c>
      <c r="J372" s="128" t="e">
        <f>IF(LEN(E372)=0,1,MATCH(E372,PlayerDetails!$I:$I,0))</f>
        <v>#N/A</v>
      </c>
    </row>
    <row r="373" spans="1:10" x14ac:dyDescent="0.2">
      <c r="A373" s="32" t="s">
        <v>493</v>
      </c>
      <c r="B373" s="1" t="s">
        <v>440</v>
      </c>
      <c r="C373" s="118"/>
      <c r="D373" s="93">
        <f t="shared" si="15"/>
        <v>0</v>
      </c>
      <c r="E373" s="93">
        <f t="shared" si="15"/>
        <v>0</v>
      </c>
      <c r="F373" s="32" t="s">
        <v>126</v>
      </c>
      <c r="H373" s="128">
        <f>IF(LEN(C373)=0,1,MATCH(C373,PlayerDetails!$I:$I,0))</f>
        <v>1</v>
      </c>
      <c r="I373" s="128" t="e">
        <f>IF(LEN(D373)=0,1,MATCH(D373,PlayerDetails!$I:$I,0))</f>
        <v>#N/A</v>
      </c>
      <c r="J373" s="128" t="e">
        <f>IF(LEN(E373)=0,1,MATCH(E373,PlayerDetails!$I:$I,0))</f>
        <v>#N/A</v>
      </c>
    </row>
    <row r="374" spans="1:10" x14ac:dyDescent="0.2">
      <c r="A374" s="32" t="s">
        <v>493</v>
      </c>
      <c r="B374" s="1" t="s">
        <v>441</v>
      </c>
      <c r="C374" s="118"/>
      <c r="D374" s="93">
        <f t="shared" si="15"/>
        <v>0</v>
      </c>
      <c r="E374" s="93">
        <f t="shared" si="15"/>
        <v>0</v>
      </c>
      <c r="F374" s="32" t="s">
        <v>127</v>
      </c>
      <c r="H374" s="128">
        <f>IF(LEN(C374)=0,1,MATCH(C374,PlayerDetails!$I:$I,0))</f>
        <v>1</v>
      </c>
      <c r="I374" s="128" t="e">
        <f>IF(LEN(D374)=0,1,MATCH(D374,PlayerDetails!$I:$I,0))</f>
        <v>#N/A</v>
      </c>
      <c r="J374" s="128" t="e">
        <f>IF(LEN(E374)=0,1,MATCH(E374,PlayerDetails!$I:$I,0))</f>
        <v>#N/A</v>
      </c>
    </row>
    <row r="375" spans="1:10" x14ac:dyDescent="0.2">
      <c r="A375" s="32" t="s">
        <v>493</v>
      </c>
      <c r="B375" s="1" t="s">
        <v>442</v>
      </c>
      <c r="C375" s="118"/>
      <c r="D375" s="93">
        <f t="shared" si="15"/>
        <v>0</v>
      </c>
      <c r="E375" s="93">
        <f t="shared" si="15"/>
        <v>0</v>
      </c>
      <c r="F375" s="32" t="s">
        <v>128</v>
      </c>
      <c r="H375" s="128">
        <f>IF(LEN(C375)=0,1,MATCH(C375,PlayerDetails!$I:$I,0))</f>
        <v>1</v>
      </c>
      <c r="I375" s="128" t="e">
        <f>IF(LEN(D375)=0,1,MATCH(D375,PlayerDetails!$I:$I,0))</f>
        <v>#N/A</v>
      </c>
      <c r="J375" s="128" t="e">
        <f>IF(LEN(E375)=0,1,MATCH(E375,PlayerDetails!$I:$I,0))</f>
        <v>#N/A</v>
      </c>
    </row>
    <row r="376" spans="1:10" x14ac:dyDescent="0.2">
      <c r="A376" s="32" t="s">
        <v>493</v>
      </c>
      <c r="B376" s="1" t="s">
        <v>443</v>
      </c>
      <c r="C376" s="118"/>
      <c r="D376" s="93">
        <f t="shared" si="15"/>
        <v>0</v>
      </c>
      <c r="E376" s="93">
        <f t="shared" si="15"/>
        <v>0</v>
      </c>
      <c r="F376" s="32" t="s">
        <v>129</v>
      </c>
      <c r="H376" s="128">
        <f>IF(LEN(C376)=0,1,MATCH(C376,PlayerDetails!$I:$I,0))</f>
        <v>1</v>
      </c>
      <c r="I376" s="128" t="e">
        <f>IF(LEN(D376)=0,1,MATCH(D376,PlayerDetails!$I:$I,0))</f>
        <v>#N/A</v>
      </c>
      <c r="J376" s="128" t="e">
        <f>IF(LEN(E376)=0,1,MATCH(E376,PlayerDetails!$I:$I,0))</f>
        <v>#N/A</v>
      </c>
    </row>
    <row r="377" spans="1:10" x14ac:dyDescent="0.2">
      <c r="A377" s="32" t="s">
        <v>493</v>
      </c>
      <c r="B377" s="1" t="s">
        <v>444</v>
      </c>
      <c r="C377" s="118"/>
      <c r="D377" s="93">
        <f t="shared" si="15"/>
        <v>0</v>
      </c>
      <c r="E377" s="93">
        <f t="shared" si="15"/>
        <v>0</v>
      </c>
      <c r="F377" s="32" t="s">
        <v>130</v>
      </c>
      <c r="H377" s="128">
        <f>IF(LEN(C377)=0,1,MATCH(C377,PlayerDetails!$I:$I,0))</f>
        <v>1</v>
      </c>
      <c r="I377" s="128" t="e">
        <f>IF(LEN(D377)=0,1,MATCH(D377,PlayerDetails!$I:$I,0))</f>
        <v>#N/A</v>
      </c>
      <c r="J377" s="128" t="e">
        <f>IF(LEN(E377)=0,1,MATCH(E377,PlayerDetails!$I:$I,0))</f>
        <v>#N/A</v>
      </c>
    </row>
    <row r="378" spans="1:10" x14ac:dyDescent="0.2">
      <c r="A378" s="32" t="s">
        <v>493</v>
      </c>
      <c r="B378" s="1" t="s">
        <v>445</v>
      </c>
      <c r="C378" s="118"/>
      <c r="D378" s="93">
        <f t="shared" si="15"/>
        <v>0</v>
      </c>
      <c r="E378" s="93">
        <f t="shared" si="15"/>
        <v>0</v>
      </c>
      <c r="F378" s="32" t="s">
        <v>131</v>
      </c>
      <c r="H378" s="128">
        <f>IF(LEN(C378)=0,1,MATCH(C378,PlayerDetails!$I:$I,0))</f>
        <v>1</v>
      </c>
      <c r="I378" s="128" t="e">
        <f>IF(LEN(D378)=0,1,MATCH(D378,PlayerDetails!$I:$I,0))</f>
        <v>#N/A</v>
      </c>
      <c r="J378" s="128" t="e">
        <f>IF(LEN(E378)=0,1,MATCH(E378,PlayerDetails!$I:$I,0))</f>
        <v>#N/A</v>
      </c>
    </row>
    <row r="379" spans="1:10" x14ac:dyDescent="0.2">
      <c r="A379" s="32" t="s">
        <v>493</v>
      </c>
      <c r="B379" s="1" t="s">
        <v>446</v>
      </c>
      <c r="C379" s="118"/>
      <c r="D379" s="93">
        <f t="shared" si="15"/>
        <v>0</v>
      </c>
      <c r="E379" s="93">
        <f t="shared" si="15"/>
        <v>0</v>
      </c>
      <c r="F379" s="32" t="s">
        <v>132</v>
      </c>
      <c r="H379" s="128">
        <f>IF(LEN(C379)=0,1,MATCH(C379,PlayerDetails!$I:$I,0))</f>
        <v>1</v>
      </c>
      <c r="I379" s="128" t="e">
        <f>IF(LEN(D379)=0,1,MATCH(D379,PlayerDetails!$I:$I,0))</f>
        <v>#N/A</v>
      </c>
      <c r="J379" s="128" t="e">
        <f>IF(LEN(E379)=0,1,MATCH(E379,PlayerDetails!$I:$I,0))</f>
        <v>#N/A</v>
      </c>
    </row>
    <row r="380" spans="1:10" x14ac:dyDescent="0.2">
      <c r="A380" s="32" t="s">
        <v>493</v>
      </c>
      <c r="B380" s="1" t="s">
        <v>447</v>
      </c>
      <c r="C380" s="118"/>
      <c r="D380" s="93">
        <f t="shared" si="15"/>
        <v>0</v>
      </c>
      <c r="E380" s="93">
        <f t="shared" si="15"/>
        <v>0</v>
      </c>
      <c r="F380" s="32" t="s">
        <v>133</v>
      </c>
      <c r="H380" s="128">
        <f>IF(LEN(C380)=0,1,MATCH(C380,PlayerDetails!$I:$I,0))</f>
        <v>1</v>
      </c>
      <c r="I380" s="128" t="e">
        <f>IF(LEN(D380)=0,1,MATCH(D380,PlayerDetails!$I:$I,0))</f>
        <v>#N/A</v>
      </c>
      <c r="J380" s="128" t="e">
        <f>IF(LEN(E380)=0,1,MATCH(E380,PlayerDetails!$I:$I,0))</f>
        <v>#N/A</v>
      </c>
    </row>
    <row r="381" spans="1:10" x14ac:dyDescent="0.2">
      <c r="A381" s="32" t="s">
        <v>493</v>
      </c>
      <c r="B381" s="1" t="s">
        <v>448</v>
      </c>
      <c r="C381" s="118"/>
      <c r="D381" s="93">
        <f t="shared" si="15"/>
        <v>0</v>
      </c>
      <c r="E381" s="93">
        <f t="shared" si="15"/>
        <v>0</v>
      </c>
      <c r="F381" s="32" t="s">
        <v>134</v>
      </c>
      <c r="H381" s="128">
        <f>IF(LEN(C381)=0,1,MATCH(C381,PlayerDetails!$I:$I,0))</f>
        <v>1</v>
      </c>
      <c r="I381" s="128" t="e">
        <f>IF(LEN(D381)=0,1,MATCH(D381,PlayerDetails!$I:$I,0))</f>
        <v>#N/A</v>
      </c>
      <c r="J381" s="128" t="e">
        <f>IF(LEN(E381)=0,1,MATCH(E381,PlayerDetails!$I:$I,0))</f>
        <v>#N/A</v>
      </c>
    </row>
    <row r="382" spans="1:10" x14ac:dyDescent="0.2">
      <c r="A382" s="32" t="s">
        <v>493</v>
      </c>
      <c r="B382" s="1" t="s">
        <v>449</v>
      </c>
      <c r="C382" s="118"/>
      <c r="D382" s="93">
        <f t="shared" si="15"/>
        <v>0</v>
      </c>
      <c r="E382" s="93">
        <f t="shared" si="15"/>
        <v>0</v>
      </c>
      <c r="F382" s="32" t="s">
        <v>135</v>
      </c>
      <c r="H382" s="128">
        <f>IF(LEN(C382)=0,1,MATCH(C382,PlayerDetails!$I:$I,0))</f>
        <v>1</v>
      </c>
      <c r="I382" s="128" t="e">
        <f>IF(LEN(D382)=0,1,MATCH(D382,PlayerDetails!$I:$I,0))</f>
        <v>#N/A</v>
      </c>
      <c r="J382" s="128" t="e">
        <f>IF(LEN(E382)=0,1,MATCH(E382,PlayerDetails!$I:$I,0))</f>
        <v>#N/A</v>
      </c>
    </row>
    <row r="383" spans="1:10" x14ac:dyDescent="0.2">
      <c r="A383" s="32" t="s">
        <v>493</v>
      </c>
      <c r="B383" s="1" t="s">
        <v>450</v>
      </c>
      <c r="C383" s="118"/>
      <c r="D383" s="93">
        <f t="shared" si="15"/>
        <v>0</v>
      </c>
      <c r="E383" s="93">
        <f t="shared" si="15"/>
        <v>0</v>
      </c>
      <c r="F383" s="32" t="s">
        <v>497</v>
      </c>
      <c r="H383" s="128">
        <f>IF(LEN(C383)=0,1,MATCH(C383,PlayerDetails!$I:$I,0))</f>
        <v>1</v>
      </c>
      <c r="I383" s="128" t="e">
        <f>IF(LEN(D383)=0,1,MATCH(D383,PlayerDetails!$I:$I,0))</f>
        <v>#N/A</v>
      </c>
      <c r="J383" s="128" t="e">
        <f>IF(LEN(E383)=0,1,MATCH(E383,PlayerDetails!$I:$I,0))</f>
        <v>#N/A</v>
      </c>
    </row>
    <row r="384" spans="1:10" x14ac:dyDescent="0.2">
      <c r="A384" s="32" t="s">
        <v>493</v>
      </c>
      <c r="B384" s="1" t="s">
        <v>451</v>
      </c>
      <c r="C384" s="118"/>
      <c r="D384" s="93">
        <f t="shared" si="15"/>
        <v>0</v>
      </c>
      <c r="E384" s="93">
        <f t="shared" si="15"/>
        <v>0</v>
      </c>
      <c r="F384" s="32" t="s">
        <v>498</v>
      </c>
      <c r="H384" s="128">
        <f>IF(LEN(C384)=0,1,MATCH(C384,PlayerDetails!$I:$I,0))</f>
        <v>1</v>
      </c>
      <c r="I384" s="128" t="e">
        <f>IF(LEN(D384)=0,1,MATCH(D384,PlayerDetails!$I:$I,0))</f>
        <v>#N/A</v>
      </c>
      <c r="J384" s="128" t="e">
        <f>IF(LEN(E384)=0,1,MATCH(E384,PlayerDetails!$I:$I,0))</f>
        <v>#N/A</v>
      </c>
    </row>
    <row r="385" spans="1:10" x14ac:dyDescent="0.2">
      <c r="A385" s="32" t="s">
        <v>493</v>
      </c>
      <c r="B385" s="1" t="s">
        <v>452</v>
      </c>
      <c r="C385" s="118"/>
      <c r="D385" s="93">
        <f t="shared" si="15"/>
        <v>0</v>
      </c>
      <c r="E385" s="93">
        <f t="shared" si="15"/>
        <v>0</v>
      </c>
      <c r="F385" s="32" t="s">
        <v>499</v>
      </c>
      <c r="H385" s="128">
        <f>IF(LEN(C385)=0,1,MATCH(C385,PlayerDetails!$I:$I,0))</f>
        <v>1</v>
      </c>
      <c r="I385" s="128" t="e">
        <f>IF(LEN(D385)=0,1,MATCH(D385,PlayerDetails!$I:$I,0))</f>
        <v>#N/A</v>
      </c>
      <c r="J385" s="128" t="e">
        <f>IF(LEN(E385)=0,1,MATCH(E385,PlayerDetails!$I:$I,0))</f>
        <v>#N/A</v>
      </c>
    </row>
    <row r="386" spans="1:10" x14ac:dyDescent="0.2">
      <c r="A386" s="32" t="s">
        <v>493</v>
      </c>
      <c r="B386" s="1" t="s">
        <v>453</v>
      </c>
      <c r="C386" s="118"/>
      <c r="D386" s="93">
        <f t="shared" si="15"/>
        <v>0</v>
      </c>
      <c r="E386" s="93">
        <f t="shared" si="15"/>
        <v>0</v>
      </c>
      <c r="F386" s="32" t="s">
        <v>500</v>
      </c>
      <c r="H386" s="128">
        <f>IF(LEN(C386)=0,1,MATCH(C386,PlayerDetails!$I:$I,0))</f>
        <v>1</v>
      </c>
      <c r="I386" s="128" t="e">
        <f>IF(LEN(D386)=0,1,MATCH(D386,PlayerDetails!$I:$I,0))</f>
        <v>#N/A</v>
      </c>
      <c r="J386" s="128" t="e">
        <f>IF(LEN(E386)=0,1,MATCH(E386,PlayerDetails!$I:$I,0))</f>
        <v>#N/A</v>
      </c>
    </row>
    <row r="387" spans="1:10" x14ac:dyDescent="0.2">
      <c r="A387" s="32" t="s">
        <v>492</v>
      </c>
      <c r="B387" s="1" t="s">
        <v>454</v>
      </c>
      <c r="C387" s="118"/>
      <c r="D387" s="93">
        <f t="shared" ref="D387:E418" si="16">C387</f>
        <v>0</v>
      </c>
      <c r="E387" s="93">
        <f t="shared" si="16"/>
        <v>0</v>
      </c>
      <c r="F387" s="32" t="s">
        <v>124</v>
      </c>
      <c r="H387" s="128">
        <f>IF(LEN(C387)=0,1,MATCH(C387,PlayerDetails!$I:$I,0))</f>
        <v>1</v>
      </c>
      <c r="I387" s="128" t="e">
        <f>IF(LEN(D387)=0,1,MATCH(D387,PlayerDetails!$I:$I,0))</f>
        <v>#N/A</v>
      </c>
      <c r="J387" s="128" t="e">
        <f>IF(LEN(E387)=0,1,MATCH(E387,PlayerDetails!$I:$I,0))</f>
        <v>#N/A</v>
      </c>
    </row>
    <row r="388" spans="1:10" x14ac:dyDescent="0.2">
      <c r="A388" s="32" t="s">
        <v>492</v>
      </c>
      <c r="B388" s="1" t="s">
        <v>455</v>
      </c>
      <c r="C388" s="118"/>
      <c r="D388" s="93">
        <f t="shared" si="16"/>
        <v>0</v>
      </c>
      <c r="E388" s="93">
        <f t="shared" si="16"/>
        <v>0</v>
      </c>
      <c r="F388" s="32" t="s">
        <v>125</v>
      </c>
      <c r="H388" s="128">
        <f>IF(LEN(C388)=0,1,MATCH(C388,PlayerDetails!$I:$I,0))</f>
        <v>1</v>
      </c>
      <c r="I388" s="128" t="e">
        <f>IF(LEN(D388)=0,1,MATCH(D388,PlayerDetails!$I:$I,0))</f>
        <v>#N/A</v>
      </c>
      <c r="J388" s="128" t="e">
        <f>IF(LEN(E388)=0,1,MATCH(E388,PlayerDetails!$I:$I,0))</f>
        <v>#N/A</v>
      </c>
    </row>
    <row r="389" spans="1:10" x14ac:dyDescent="0.2">
      <c r="A389" s="32" t="s">
        <v>492</v>
      </c>
      <c r="B389" s="1" t="s">
        <v>456</v>
      </c>
      <c r="C389" s="118"/>
      <c r="D389" s="93">
        <f t="shared" si="16"/>
        <v>0</v>
      </c>
      <c r="E389" s="93">
        <f t="shared" si="16"/>
        <v>0</v>
      </c>
      <c r="F389" s="32" t="s">
        <v>126</v>
      </c>
      <c r="H389" s="128">
        <f>IF(LEN(C389)=0,1,MATCH(C389,PlayerDetails!$I:$I,0))</f>
        <v>1</v>
      </c>
      <c r="I389" s="128" t="e">
        <f>IF(LEN(D389)=0,1,MATCH(D389,PlayerDetails!$I:$I,0))</f>
        <v>#N/A</v>
      </c>
      <c r="J389" s="128" t="e">
        <f>IF(LEN(E389)=0,1,MATCH(E389,PlayerDetails!$I:$I,0))</f>
        <v>#N/A</v>
      </c>
    </row>
    <row r="390" spans="1:10" x14ac:dyDescent="0.2">
      <c r="A390" s="32" t="s">
        <v>492</v>
      </c>
      <c r="B390" s="1" t="s">
        <v>457</v>
      </c>
      <c r="C390" s="118"/>
      <c r="D390" s="93">
        <f t="shared" si="16"/>
        <v>0</v>
      </c>
      <c r="E390" s="93">
        <f t="shared" si="16"/>
        <v>0</v>
      </c>
      <c r="F390" s="32" t="s">
        <v>127</v>
      </c>
      <c r="H390" s="128">
        <f>IF(LEN(C390)=0,1,MATCH(C390,PlayerDetails!$I:$I,0))</f>
        <v>1</v>
      </c>
      <c r="I390" s="128" t="e">
        <f>IF(LEN(D390)=0,1,MATCH(D390,PlayerDetails!$I:$I,0))</f>
        <v>#N/A</v>
      </c>
      <c r="J390" s="128" t="e">
        <f>IF(LEN(E390)=0,1,MATCH(E390,PlayerDetails!$I:$I,0))</f>
        <v>#N/A</v>
      </c>
    </row>
    <row r="391" spans="1:10" x14ac:dyDescent="0.2">
      <c r="A391" s="32" t="s">
        <v>492</v>
      </c>
      <c r="B391" s="1" t="s">
        <v>458</v>
      </c>
      <c r="C391" s="118"/>
      <c r="D391" s="93">
        <f t="shared" si="16"/>
        <v>0</v>
      </c>
      <c r="E391" s="93">
        <f t="shared" si="16"/>
        <v>0</v>
      </c>
      <c r="F391" s="32" t="s">
        <v>128</v>
      </c>
      <c r="H391" s="128">
        <f>IF(LEN(C391)=0,1,MATCH(C391,PlayerDetails!$I:$I,0))</f>
        <v>1</v>
      </c>
      <c r="I391" s="128" t="e">
        <f>IF(LEN(D391)=0,1,MATCH(D391,PlayerDetails!$I:$I,0))</f>
        <v>#N/A</v>
      </c>
      <c r="J391" s="128" t="e">
        <f>IF(LEN(E391)=0,1,MATCH(E391,PlayerDetails!$I:$I,0))</f>
        <v>#N/A</v>
      </c>
    </row>
    <row r="392" spans="1:10" x14ac:dyDescent="0.2">
      <c r="A392" s="32" t="s">
        <v>492</v>
      </c>
      <c r="B392" s="1" t="s">
        <v>459</v>
      </c>
      <c r="C392" s="118"/>
      <c r="D392" s="93">
        <f t="shared" si="16"/>
        <v>0</v>
      </c>
      <c r="E392" s="93">
        <f t="shared" si="16"/>
        <v>0</v>
      </c>
      <c r="F392" s="32" t="s">
        <v>129</v>
      </c>
      <c r="H392" s="128">
        <f>IF(LEN(C392)=0,1,MATCH(C392,PlayerDetails!$I:$I,0))</f>
        <v>1</v>
      </c>
      <c r="I392" s="128" t="e">
        <f>IF(LEN(D392)=0,1,MATCH(D392,PlayerDetails!$I:$I,0))</f>
        <v>#N/A</v>
      </c>
      <c r="J392" s="128" t="e">
        <f>IF(LEN(E392)=0,1,MATCH(E392,PlayerDetails!$I:$I,0))</f>
        <v>#N/A</v>
      </c>
    </row>
    <row r="393" spans="1:10" x14ac:dyDescent="0.2">
      <c r="A393" s="32" t="s">
        <v>492</v>
      </c>
      <c r="B393" s="1" t="s">
        <v>460</v>
      </c>
      <c r="C393" s="118"/>
      <c r="D393" s="93">
        <f t="shared" si="16"/>
        <v>0</v>
      </c>
      <c r="E393" s="93">
        <f t="shared" si="16"/>
        <v>0</v>
      </c>
      <c r="F393" s="32" t="s">
        <v>130</v>
      </c>
      <c r="H393" s="128">
        <f>IF(LEN(C393)=0,1,MATCH(C393,PlayerDetails!$I:$I,0))</f>
        <v>1</v>
      </c>
      <c r="I393" s="128" t="e">
        <f>IF(LEN(D393)=0,1,MATCH(D393,PlayerDetails!$I:$I,0))</f>
        <v>#N/A</v>
      </c>
      <c r="J393" s="128" t="e">
        <f>IF(LEN(E393)=0,1,MATCH(E393,PlayerDetails!$I:$I,0))</f>
        <v>#N/A</v>
      </c>
    </row>
    <row r="394" spans="1:10" x14ac:dyDescent="0.2">
      <c r="A394" s="32" t="s">
        <v>492</v>
      </c>
      <c r="B394" s="1" t="s">
        <v>461</v>
      </c>
      <c r="C394" s="118"/>
      <c r="D394" s="93">
        <f t="shared" si="16"/>
        <v>0</v>
      </c>
      <c r="E394" s="93">
        <f t="shared" si="16"/>
        <v>0</v>
      </c>
      <c r="F394" s="32" t="s">
        <v>131</v>
      </c>
      <c r="H394" s="128">
        <f>IF(LEN(C394)=0,1,MATCH(C394,PlayerDetails!$I:$I,0))</f>
        <v>1</v>
      </c>
      <c r="I394" s="128" t="e">
        <f>IF(LEN(D394)=0,1,MATCH(D394,PlayerDetails!$I:$I,0))</f>
        <v>#N/A</v>
      </c>
      <c r="J394" s="128" t="e">
        <f>IF(LEN(E394)=0,1,MATCH(E394,PlayerDetails!$I:$I,0))</f>
        <v>#N/A</v>
      </c>
    </row>
    <row r="395" spans="1:10" x14ac:dyDescent="0.2">
      <c r="A395" s="32" t="s">
        <v>492</v>
      </c>
      <c r="B395" s="1" t="s">
        <v>462</v>
      </c>
      <c r="C395" s="118"/>
      <c r="D395" s="93">
        <f t="shared" si="16"/>
        <v>0</v>
      </c>
      <c r="E395" s="93">
        <f t="shared" si="16"/>
        <v>0</v>
      </c>
      <c r="F395" s="32" t="s">
        <v>132</v>
      </c>
      <c r="H395" s="128">
        <f>IF(LEN(C395)=0,1,MATCH(C395,PlayerDetails!$I:$I,0))</f>
        <v>1</v>
      </c>
      <c r="I395" s="128" t="e">
        <f>IF(LEN(D395)=0,1,MATCH(D395,PlayerDetails!$I:$I,0))</f>
        <v>#N/A</v>
      </c>
      <c r="J395" s="128" t="e">
        <f>IF(LEN(E395)=0,1,MATCH(E395,PlayerDetails!$I:$I,0))</f>
        <v>#N/A</v>
      </c>
    </row>
    <row r="396" spans="1:10" x14ac:dyDescent="0.2">
      <c r="A396" s="32" t="s">
        <v>492</v>
      </c>
      <c r="B396" s="1" t="s">
        <v>463</v>
      </c>
      <c r="C396" s="118"/>
      <c r="D396" s="93">
        <f t="shared" si="16"/>
        <v>0</v>
      </c>
      <c r="E396" s="93">
        <f t="shared" si="16"/>
        <v>0</v>
      </c>
      <c r="F396" s="32" t="s">
        <v>133</v>
      </c>
      <c r="H396" s="128">
        <f>IF(LEN(C396)=0,1,MATCH(C396,PlayerDetails!$I:$I,0))</f>
        <v>1</v>
      </c>
      <c r="I396" s="128" t="e">
        <f>IF(LEN(D396)=0,1,MATCH(D396,PlayerDetails!$I:$I,0))</f>
        <v>#N/A</v>
      </c>
      <c r="J396" s="128" t="e">
        <f>IF(LEN(E396)=0,1,MATCH(E396,PlayerDetails!$I:$I,0))</f>
        <v>#N/A</v>
      </c>
    </row>
    <row r="397" spans="1:10" x14ac:dyDescent="0.2">
      <c r="A397" s="32" t="s">
        <v>492</v>
      </c>
      <c r="B397" s="1" t="s">
        <v>464</v>
      </c>
      <c r="C397" s="118"/>
      <c r="D397" s="93">
        <f t="shared" si="16"/>
        <v>0</v>
      </c>
      <c r="E397" s="93">
        <f t="shared" si="16"/>
        <v>0</v>
      </c>
      <c r="F397" s="32" t="s">
        <v>134</v>
      </c>
      <c r="H397" s="128">
        <f>IF(LEN(C397)=0,1,MATCH(C397,PlayerDetails!$I:$I,0))</f>
        <v>1</v>
      </c>
      <c r="I397" s="128" t="e">
        <f>IF(LEN(D397)=0,1,MATCH(D397,PlayerDetails!$I:$I,0))</f>
        <v>#N/A</v>
      </c>
      <c r="J397" s="128" t="e">
        <f>IF(LEN(E397)=0,1,MATCH(E397,PlayerDetails!$I:$I,0))</f>
        <v>#N/A</v>
      </c>
    </row>
    <row r="398" spans="1:10" x14ac:dyDescent="0.2">
      <c r="A398" s="32" t="s">
        <v>492</v>
      </c>
      <c r="B398" s="1" t="s">
        <v>465</v>
      </c>
      <c r="C398" s="118"/>
      <c r="D398" s="93">
        <f t="shared" si="16"/>
        <v>0</v>
      </c>
      <c r="E398" s="93">
        <f t="shared" si="16"/>
        <v>0</v>
      </c>
      <c r="F398" s="32" t="s">
        <v>135</v>
      </c>
      <c r="H398" s="128">
        <f>IF(LEN(C398)=0,1,MATCH(C398,PlayerDetails!$I:$I,0))</f>
        <v>1</v>
      </c>
      <c r="I398" s="128" t="e">
        <f>IF(LEN(D398)=0,1,MATCH(D398,PlayerDetails!$I:$I,0))</f>
        <v>#N/A</v>
      </c>
      <c r="J398" s="128" t="e">
        <f>IF(LEN(E398)=0,1,MATCH(E398,PlayerDetails!$I:$I,0))</f>
        <v>#N/A</v>
      </c>
    </row>
    <row r="399" spans="1:10" x14ac:dyDescent="0.2">
      <c r="A399" s="32" t="s">
        <v>492</v>
      </c>
      <c r="B399" s="1" t="s">
        <v>466</v>
      </c>
      <c r="C399" s="118"/>
      <c r="D399" s="93">
        <f t="shared" si="16"/>
        <v>0</v>
      </c>
      <c r="E399" s="93">
        <f t="shared" si="16"/>
        <v>0</v>
      </c>
      <c r="F399" s="32" t="s">
        <v>497</v>
      </c>
      <c r="H399" s="128">
        <f>IF(LEN(C399)=0,1,MATCH(C399,PlayerDetails!$I:$I,0))</f>
        <v>1</v>
      </c>
      <c r="I399" s="128" t="e">
        <f>IF(LEN(D399)=0,1,MATCH(D399,PlayerDetails!$I:$I,0))</f>
        <v>#N/A</v>
      </c>
      <c r="J399" s="128" t="e">
        <f>IF(LEN(E399)=0,1,MATCH(E399,PlayerDetails!$I:$I,0))</f>
        <v>#N/A</v>
      </c>
    </row>
    <row r="400" spans="1:10" x14ac:dyDescent="0.2">
      <c r="A400" s="32" t="s">
        <v>492</v>
      </c>
      <c r="B400" s="1" t="s">
        <v>467</v>
      </c>
      <c r="C400" s="118"/>
      <c r="D400" s="93">
        <f t="shared" si="16"/>
        <v>0</v>
      </c>
      <c r="E400" s="93">
        <f t="shared" si="16"/>
        <v>0</v>
      </c>
      <c r="F400" s="32" t="s">
        <v>498</v>
      </c>
      <c r="H400" s="128">
        <f>IF(LEN(C400)=0,1,MATCH(C400,PlayerDetails!$I:$I,0))</f>
        <v>1</v>
      </c>
      <c r="I400" s="128" t="e">
        <f>IF(LEN(D400)=0,1,MATCH(D400,PlayerDetails!$I:$I,0))</f>
        <v>#N/A</v>
      </c>
      <c r="J400" s="128" t="e">
        <f>IF(LEN(E400)=0,1,MATCH(E400,PlayerDetails!$I:$I,0))</f>
        <v>#N/A</v>
      </c>
    </row>
    <row r="401" spans="1:10" x14ac:dyDescent="0.2">
      <c r="A401" s="32" t="s">
        <v>492</v>
      </c>
      <c r="B401" s="1" t="s">
        <v>468</v>
      </c>
      <c r="C401" s="118"/>
      <c r="D401" s="93">
        <f t="shared" si="16"/>
        <v>0</v>
      </c>
      <c r="E401" s="93">
        <f t="shared" si="16"/>
        <v>0</v>
      </c>
      <c r="F401" s="32" t="s">
        <v>499</v>
      </c>
      <c r="H401" s="128">
        <f>IF(LEN(C401)=0,1,MATCH(C401,PlayerDetails!$I:$I,0))</f>
        <v>1</v>
      </c>
      <c r="I401" s="128" t="e">
        <f>IF(LEN(D401)=0,1,MATCH(D401,PlayerDetails!$I:$I,0))</f>
        <v>#N/A</v>
      </c>
      <c r="J401" s="128" t="e">
        <f>IF(LEN(E401)=0,1,MATCH(E401,PlayerDetails!$I:$I,0))</f>
        <v>#N/A</v>
      </c>
    </row>
    <row r="402" spans="1:10" x14ac:dyDescent="0.2">
      <c r="A402" s="32" t="s">
        <v>492</v>
      </c>
      <c r="B402" s="1" t="s">
        <v>469</v>
      </c>
      <c r="C402" s="118"/>
      <c r="D402" s="93">
        <f t="shared" si="16"/>
        <v>0</v>
      </c>
      <c r="E402" s="93">
        <f t="shared" si="16"/>
        <v>0</v>
      </c>
      <c r="F402" s="32" t="s">
        <v>500</v>
      </c>
      <c r="H402" s="128">
        <f>IF(LEN(C402)=0,1,MATCH(C402,PlayerDetails!$I:$I,0))</f>
        <v>1</v>
      </c>
      <c r="I402" s="128" t="e">
        <f>IF(LEN(D402)=0,1,MATCH(D402,PlayerDetails!$I:$I,0))</f>
        <v>#N/A</v>
      </c>
      <c r="J402" s="128" t="e">
        <f>IF(LEN(E402)=0,1,MATCH(E402,PlayerDetails!$I:$I,0))</f>
        <v>#N/A</v>
      </c>
    </row>
    <row r="403" spans="1:10" x14ac:dyDescent="0.2">
      <c r="A403" s="32" t="s">
        <v>491</v>
      </c>
      <c r="B403" s="1" t="s">
        <v>470</v>
      </c>
      <c r="C403" s="118"/>
      <c r="D403" s="93">
        <f t="shared" si="16"/>
        <v>0</v>
      </c>
      <c r="E403" s="93">
        <f t="shared" si="16"/>
        <v>0</v>
      </c>
      <c r="F403" s="32" t="s">
        <v>124</v>
      </c>
      <c r="H403" s="128">
        <f>IF(LEN(C403)=0,1,MATCH(C403,PlayerDetails!$I:$I,0))</f>
        <v>1</v>
      </c>
      <c r="I403" s="128" t="e">
        <f>IF(LEN(D403)=0,1,MATCH(D403,PlayerDetails!$I:$I,0))</f>
        <v>#N/A</v>
      </c>
      <c r="J403" s="128" t="e">
        <f>IF(LEN(E403)=0,1,MATCH(E403,PlayerDetails!$I:$I,0))</f>
        <v>#N/A</v>
      </c>
    </row>
    <row r="404" spans="1:10" x14ac:dyDescent="0.2">
      <c r="A404" s="32" t="s">
        <v>491</v>
      </c>
      <c r="B404" s="1" t="s">
        <v>471</v>
      </c>
      <c r="C404" s="118"/>
      <c r="D404" s="93">
        <f t="shared" si="16"/>
        <v>0</v>
      </c>
      <c r="E404" s="93">
        <f t="shared" si="16"/>
        <v>0</v>
      </c>
      <c r="F404" s="32" t="s">
        <v>125</v>
      </c>
      <c r="H404" s="128">
        <f>IF(LEN(C404)=0,1,MATCH(C404,PlayerDetails!$I:$I,0))</f>
        <v>1</v>
      </c>
      <c r="I404" s="128" t="e">
        <f>IF(LEN(D404)=0,1,MATCH(D404,PlayerDetails!$I:$I,0))</f>
        <v>#N/A</v>
      </c>
      <c r="J404" s="128" t="e">
        <f>IF(LEN(E404)=0,1,MATCH(E404,PlayerDetails!$I:$I,0))</f>
        <v>#N/A</v>
      </c>
    </row>
    <row r="405" spans="1:10" x14ac:dyDescent="0.2">
      <c r="A405" s="32" t="s">
        <v>491</v>
      </c>
      <c r="B405" s="1" t="s">
        <v>472</v>
      </c>
      <c r="C405" s="118"/>
      <c r="D405" s="93">
        <f t="shared" si="16"/>
        <v>0</v>
      </c>
      <c r="E405" s="93">
        <f t="shared" si="16"/>
        <v>0</v>
      </c>
      <c r="F405" s="32" t="s">
        <v>126</v>
      </c>
      <c r="H405" s="128">
        <f>IF(LEN(C405)=0,1,MATCH(C405,PlayerDetails!$I:$I,0))</f>
        <v>1</v>
      </c>
      <c r="I405" s="128" t="e">
        <f>IF(LEN(D405)=0,1,MATCH(D405,PlayerDetails!$I:$I,0))</f>
        <v>#N/A</v>
      </c>
      <c r="J405" s="128" t="e">
        <f>IF(LEN(E405)=0,1,MATCH(E405,PlayerDetails!$I:$I,0))</f>
        <v>#N/A</v>
      </c>
    </row>
    <row r="406" spans="1:10" x14ac:dyDescent="0.2">
      <c r="A406" s="32" t="s">
        <v>491</v>
      </c>
      <c r="B406" s="1" t="s">
        <v>473</v>
      </c>
      <c r="C406" s="118"/>
      <c r="D406" s="93">
        <f t="shared" si="16"/>
        <v>0</v>
      </c>
      <c r="E406" s="93">
        <f t="shared" si="16"/>
        <v>0</v>
      </c>
      <c r="F406" s="32" t="s">
        <v>127</v>
      </c>
      <c r="H406" s="128">
        <f>IF(LEN(C406)=0,1,MATCH(C406,PlayerDetails!$I:$I,0))</f>
        <v>1</v>
      </c>
      <c r="I406" s="128" t="e">
        <f>IF(LEN(D406)=0,1,MATCH(D406,PlayerDetails!$I:$I,0))</f>
        <v>#N/A</v>
      </c>
      <c r="J406" s="128" t="e">
        <f>IF(LEN(E406)=0,1,MATCH(E406,PlayerDetails!$I:$I,0))</f>
        <v>#N/A</v>
      </c>
    </row>
    <row r="407" spans="1:10" x14ac:dyDescent="0.2">
      <c r="A407" s="32" t="s">
        <v>491</v>
      </c>
      <c r="B407" s="1" t="s">
        <v>474</v>
      </c>
      <c r="C407" s="118"/>
      <c r="D407" s="93">
        <f t="shared" si="16"/>
        <v>0</v>
      </c>
      <c r="E407" s="93">
        <f t="shared" si="16"/>
        <v>0</v>
      </c>
      <c r="F407" s="32" t="s">
        <v>128</v>
      </c>
      <c r="H407" s="128">
        <f>IF(LEN(C407)=0,1,MATCH(C407,PlayerDetails!$I:$I,0))</f>
        <v>1</v>
      </c>
      <c r="I407" s="128" t="e">
        <f>IF(LEN(D407)=0,1,MATCH(D407,PlayerDetails!$I:$I,0))</f>
        <v>#N/A</v>
      </c>
      <c r="J407" s="128" t="e">
        <f>IF(LEN(E407)=0,1,MATCH(E407,PlayerDetails!$I:$I,0))</f>
        <v>#N/A</v>
      </c>
    </row>
    <row r="408" spans="1:10" x14ac:dyDescent="0.2">
      <c r="A408" s="32" t="s">
        <v>491</v>
      </c>
      <c r="B408" s="1" t="s">
        <v>475</v>
      </c>
      <c r="C408" s="118"/>
      <c r="D408" s="93">
        <f t="shared" si="16"/>
        <v>0</v>
      </c>
      <c r="E408" s="93">
        <f t="shared" si="16"/>
        <v>0</v>
      </c>
      <c r="F408" s="32" t="s">
        <v>129</v>
      </c>
      <c r="H408" s="128">
        <f>IF(LEN(C408)=0,1,MATCH(C408,PlayerDetails!$I:$I,0))</f>
        <v>1</v>
      </c>
      <c r="I408" s="128" t="e">
        <f>IF(LEN(D408)=0,1,MATCH(D408,PlayerDetails!$I:$I,0))</f>
        <v>#N/A</v>
      </c>
      <c r="J408" s="128" t="e">
        <f>IF(LEN(E408)=0,1,MATCH(E408,PlayerDetails!$I:$I,0))</f>
        <v>#N/A</v>
      </c>
    </row>
    <row r="409" spans="1:10" x14ac:dyDescent="0.2">
      <c r="A409" s="32" t="s">
        <v>491</v>
      </c>
      <c r="B409" s="1" t="s">
        <v>476</v>
      </c>
      <c r="C409" s="118"/>
      <c r="D409" s="93">
        <f t="shared" si="16"/>
        <v>0</v>
      </c>
      <c r="E409" s="93">
        <f t="shared" si="16"/>
        <v>0</v>
      </c>
      <c r="F409" s="32" t="s">
        <v>130</v>
      </c>
      <c r="H409" s="128">
        <f>IF(LEN(C409)=0,1,MATCH(C409,PlayerDetails!$I:$I,0))</f>
        <v>1</v>
      </c>
      <c r="I409" s="128" t="e">
        <f>IF(LEN(D409)=0,1,MATCH(D409,PlayerDetails!$I:$I,0))</f>
        <v>#N/A</v>
      </c>
      <c r="J409" s="128" t="e">
        <f>IF(LEN(E409)=0,1,MATCH(E409,PlayerDetails!$I:$I,0))</f>
        <v>#N/A</v>
      </c>
    </row>
    <row r="410" spans="1:10" x14ac:dyDescent="0.2">
      <c r="A410" s="32" t="s">
        <v>491</v>
      </c>
      <c r="B410" s="1" t="s">
        <v>477</v>
      </c>
      <c r="C410" s="118"/>
      <c r="D410" s="93">
        <f t="shared" si="16"/>
        <v>0</v>
      </c>
      <c r="E410" s="93">
        <f t="shared" si="16"/>
        <v>0</v>
      </c>
      <c r="F410" s="32" t="s">
        <v>131</v>
      </c>
      <c r="H410" s="128">
        <f>IF(LEN(C410)=0,1,MATCH(C410,PlayerDetails!$I:$I,0))</f>
        <v>1</v>
      </c>
      <c r="I410" s="128" t="e">
        <f>IF(LEN(D410)=0,1,MATCH(D410,PlayerDetails!$I:$I,0))</f>
        <v>#N/A</v>
      </c>
      <c r="J410" s="128" t="e">
        <f>IF(LEN(E410)=0,1,MATCH(E410,PlayerDetails!$I:$I,0))</f>
        <v>#N/A</v>
      </c>
    </row>
    <row r="411" spans="1:10" x14ac:dyDescent="0.2">
      <c r="A411" s="32" t="s">
        <v>491</v>
      </c>
      <c r="B411" s="1" t="s">
        <v>478</v>
      </c>
      <c r="C411" s="118"/>
      <c r="D411" s="93">
        <f t="shared" si="16"/>
        <v>0</v>
      </c>
      <c r="E411" s="93">
        <f t="shared" si="16"/>
        <v>0</v>
      </c>
      <c r="F411" s="32" t="s">
        <v>132</v>
      </c>
      <c r="H411" s="128">
        <f>IF(LEN(C411)=0,1,MATCH(C411,PlayerDetails!$I:$I,0))</f>
        <v>1</v>
      </c>
      <c r="I411" s="128" t="e">
        <f>IF(LEN(D411)=0,1,MATCH(D411,PlayerDetails!$I:$I,0))</f>
        <v>#N/A</v>
      </c>
      <c r="J411" s="128" t="e">
        <f>IF(LEN(E411)=0,1,MATCH(E411,PlayerDetails!$I:$I,0))</f>
        <v>#N/A</v>
      </c>
    </row>
    <row r="412" spans="1:10" x14ac:dyDescent="0.2">
      <c r="A412" s="32" t="s">
        <v>491</v>
      </c>
      <c r="B412" s="1" t="s">
        <v>479</v>
      </c>
      <c r="C412" s="118"/>
      <c r="D412" s="93">
        <f t="shared" si="16"/>
        <v>0</v>
      </c>
      <c r="E412" s="93">
        <f t="shared" si="16"/>
        <v>0</v>
      </c>
      <c r="F412" s="32" t="s">
        <v>133</v>
      </c>
      <c r="H412" s="128">
        <f>IF(LEN(C412)=0,1,MATCH(C412,PlayerDetails!$I:$I,0))</f>
        <v>1</v>
      </c>
      <c r="I412" s="128" t="e">
        <f>IF(LEN(D412)=0,1,MATCH(D412,PlayerDetails!$I:$I,0))</f>
        <v>#N/A</v>
      </c>
      <c r="J412" s="128" t="e">
        <f>IF(LEN(E412)=0,1,MATCH(E412,PlayerDetails!$I:$I,0))</f>
        <v>#N/A</v>
      </c>
    </row>
    <row r="413" spans="1:10" x14ac:dyDescent="0.2">
      <c r="A413" s="32" t="s">
        <v>491</v>
      </c>
      <c r="B413" s="1" t="s">
        <v>480</v>
      </c>
      <c r="C413" s="118"/>
      <c r="D413" s="93">
        <f t="shared" si="16"/>
        <v>0</v>
      </c>
      <c r="E413" s="93">
        <f t="shared" si="16"/>
        <v>0</v>
      </c>
      <c r="F413" s="32" t="s">
        <v>134</v>
      </c>
      <c r="H413" s="128">
        <f>IF(LEN(C413)=0,1,MATCH(C413,PlayerDetails!$I:$I,0))</f>
        <v>1</v>
      </c>
      <c r="I413" s="128" t="e">
        <f>IF(LEN(D413)=0,1,MATCH(D413,PlayerDetails!$I:$I,0))</f>
        <v>#N/A</v>
      </c>
      <c r="J413" s="128" t="e">
        <f>IF(LEN(E413)=0,1,MATCH(E413,PlayerDetails!$I:$I,0))</f>
        <v>#N/A</v>
      </c>
    </row>
    <row r="414" spans="1:10" x14ac:dyDescent="0.2">
      <c r="A414" s="32" t="s">
        <v>491</v>
      </c>
      <c r="B414" s="1" t="s">
        <v>481</v>
      </c>
      <c r="C414" s="118"/>
      <c r="D414" s="93">
        <f t="shared" si="16"/>
        <v>0</v>
      </c>
      <c r="E414" s="93">
        <f t="shared" si="16"/>
        <v>0</v>
      </c>
      <c r="F414" s="32" t="s">
        <v>135</v>
      </c>
      <c r="H414" s="128">
        <f>IF(LEN(C414)=0,1,MATCH(C414,PlayerDetails!$I:$I,0))</f>
        <v>1</v>
      </c>
      <c r="I414" s="128" t="e">
        <f>IF(LEN(D414)=0,1,MATCH(D414,PlayerDetails!$I:$I,0))</f>
        <v>#N/A</v>
      </c>
      <c r="J414" s="128" t="e">
        <f>IF(LEN(E414)=0,1,MATCH(E414,PlayerDetails!$I:$I,0))</f>
        <v>#N/A</v>
      </c>
    </row>
    <row r="415" spans="1:10" x14ac:dyDescent="0.2">
      <c r="A415" s="32" t="s">
        <v>491</v>
      </c>
      <c r="B415" s="1" t="s">
        <v>482</v>
      </c>
      <c r="C415" s="118"/>
      <c r="D415" s="93">
        <f t="shared" si="16"/>
        <v>0</v>
      </c>
      <c r="E415" s="93">
        <f t="shared" si="16"/>
        <v>0</v>
      </c>
      <c r="F415" s="32" t="s">
        <v>497</v>
      </c>
      <c r="H415" s="128">
        <f>IF(LEN(C415)=0,1,MATCH(C415,PlayerDetails!$I:$I,0))</f>
        <v>1</v>
      </c>
      <c r="I415" s="128" t="e">
        <f>IF(LEN(D415)=0,1,MATCH(D415,PlayerDetails!$I:$I,0))</f>
        <v>#N/A</v>
      </c>
      <c r="J415" s="128" t="e">
        <f>IF(LEN(E415)=0,1,MATCH(E415,PlayerDetails!$I:$I,0))</f>
        <v>#N/A</v>
      </c>
    </row>
    <row r="416" spans="1:10" x14ac:dyDescent="0.2">
      <c r="A416" s="32" t="s">
        <v>491</v>
      </c>
      <c r="B416" s="1" t="s">
        <v>483</v>
      </c>
      <c r="C416" s="118"/>
      <c r="D416" s="93">
        <f t="shared" si="16"/>
        <v>0</v>
      </c>
      <c r="E416" s="93">
        <f t="shared" si="16"/>
        <v>0</v>
      </c>
      <c r="F416" s="32" t="s">
        <v>498</v>
      </c>
      <c r="H416" s="128">
        <f>IF(LEN(C416)=0,1,MATCH(C416,PlayerDetails!$I:$I,0))</f>
        <v>1</v>
      </c>
      <c r="I416" s="128" t="e">
        <f>IF(LEN(D416)=0,1,MATCH(D416,PlayerDetails!$I:$I,0))</f>
        <v>#N/A</v>
      </c>
      <c r="J416" s="128" t="e">
        <f>IF(LEN(E416)=0,1,MATCH(E416,PlayerDetails!$I:$I,0))</f>
        <v>#N/A</v>
      </c>
    </row>
    <row r="417" spans="1:10" x14ac:dyDescent="0.2">
      <c r="A417" s="32" t="s">
        <v>491</v>
      </c>
      <c r="B417" s="1" t="s">
        <v>484</v>
      </c>
      <c r="C417" s="118"/>
      <c r="D417" s="93">
        <f t="shared" si="16"/>
        <v>0</v>
      </c>
      <c r="E417" s="93">
        <f t="shared" si="16"/>
        <v>0</v>
      </c>
      <c r="F417" s="32" t="s">
        <v>499</v>
      </c>
      <c r="H417" s="128">
        <f>IF(LEN(C417)=0,1,MATCH(C417,PlayerDetails!$I:$I,0))</f>
        <v>1</v>
      </c>
      <c r="I417" s="128" t="e">
        <f>IF(LEN(D417)=0,1,MATCH(D417,PlayerDetails!$I:$I,0))</f>
        <v>#N/A</v>
      </c>
      <c r="J417" s="128" t="e">
        <f>IF(LEN(E417)=0,1,MATCH(E417,PlayerDetails!$I:$I,0))</f>
        <v>#N/A</v>
      </c>
    </row>
    <row r="418" spans="1:10" x14ac:dyDescent="0.2">
      <c r="A418" s="32" t="s">
        <v>491</v>
      </c>
      <c r="B418" s="1" t="s">
        <v>485</v>
      </c>
      <c r="C418" s="118"/>
      <c r="D418" s="93">
        <f t="shared" si="16"/>
        <v>0</v>
      </c>
      <c r="E418" s="93">
        <f t="shared" si="16"/>
        <v>0</v>
      </c>
      <c r="F418" s="32" t="s">
        <v>500</v>
      </c>
      <c r="H418" s="128">
        <f>IF(LEN(C418)=0,1,MATCH(C418,PlayerDetails!$I:$I,0))</f>
        <v>1</v>
      </c>
      <c r="I418" s="128" t="e">
        <f>IF(LEN(D418)=0,1,MATCH(D418,PlayerDetails!$I:$I,0))</f>
        <v>#N/A</v>
      </c>
      <c r="J418" s="128" t="e">
        <f>IF(LEN(E418)=0,1,MATCH(E418,PlayerDetails!$I:$I,0))</f>
        <v>#N/A</v>
      </c>
    </row>
    <row r="419" spans="1:10" x14ac:dyDescent="0.2">
      <c r="D419" s="93"/>
    </row>
    <row r="420" spans="1:10" x14ac:dyDescent="0.2">
      <c r="D420" s="93"/>
    </row>
    <row r="421" spans="1:10" x14ac:dyDescent="0.2">
      <c r="D421" s="93"/>
    </row>
    <row r="422" spans="1:10" x14ac:dyDescent="0.2">
      <c r="D422" s="93"/>
    </row>
    <row r="423" spans="1:10" x14ac:dyDescent="0.2">
      <c r="D423" s="93"/>
    </row>
    <row r="424" spans="1:10" x14ac:dyDescent="0.2">
      <c r="D424" s="93"/>
    </row>
    <row r="425" spans="1:10" x14ac:dyDescent="0.2">
      <c r="D425" s="93"/>
    </row>
    <row r="426" spans="1:10" x14ac:dyDescent="0.2">
      <c r="D426" s="93"/>
    </row>
    <row r="427" spans="1:10" x14ac:dyDescent="0.2">
      <c r="D427" s="93"/>
    </row>
    <row r="428" spans="1:10" x14ac:dyDescent="0.2">
      <c r="D428" s="93"/>
    </row>
    <row r="429" spans="1:10" x14ac:dyDescent="0.2">
      <c r="D429" s="93"/>
    </row>
    <row r="430" spans="1:10" x14ac:dyDescent="0.2">
      <c r="D430" s="93"/>
    </row>
    <row r="431" spans="1:10" x14ac:dyDescent="0.2">
      <c r="D431" s="93"/>
    </row>
    <row r="432" spans="1:10" x14ac:dyDescent="0.2">
      <c r="D432" s="93"/>
    </row>
    <row r="433" spans="4:4" x14ac:dyDescent="0.2">
      <c r="D433" s="93"/>
    </row>
    <row r="434" spans="4:4" x14ac:dyDescent="0.2">
      <c r="D434" s="93"/>
    </row>
    <row r="435" spans="4:4" x14ac:dyDescent="0.2">
      <c r="D435" s="93"/>
    </row>
    <row r="436" spans="4:4" x14ac:dyDescent="0.2">
      <c r="D436" s="93"/>
    </row>
    <row r="437" spans="4:4" x14ac:dyDescent="0.2">
      <c r="D437" s="93"/>
    </row>
    <row r="438" spans="4:4" x14ac:dyDescent="0.2">
      <c r="D438" s="93"/>
    </row>
    <row r="439" spans="4:4" x14ac:dyDescent="0.2">
      <c r="D439" s="93"/>
    </row>
    <row r="440" spans="4:4" x14ac:dyDescent="0.2">
      <c r="D440" s="93"/>
    </row>
    <row r="441" spans="4:4" x14ac:dyDescent="0.2">
      <c r="D441" s="93"/>
    </row>
    <row r="442" spans="4:4" x14ac:dyDescent="0.2">
      <c r="D442" s="93"/>
    </row>
    <row r="443" spans="4:4" x14ac:dyDescent="0.2">
      <c r="D443" s="93"/>
    </row>
    <row r="444" spans="4:4" x14ac:dyDescent="0.2">
      <c r="D444" s="93"/>
    </row>
    <row r="445" spans="4:4" x14ac:dyDescent="0.2">
      <c r="D445" s="93"/>
    </row>
    <row r="446" spans="4:4" x14ac:dyDescent="0.2">
      <c r="D446" s="93"/>
    </row>
    <row r="447" spans="4:4" x14ac:dyDescent="0.2">
      <c r="D447" s="93"/>
    </row>
    <row r="448" spans="4:4" x14ac:dyDescent="0.2">
      <c r="D448" s="93"/>
    </row>
    <row r="449" spans="4:4" x14ac:dyDescent="0.2">
      <c r="D449" s="93"/>
    </row>
    <row r="450" spans="4:4" x14ac:dyDescent="0.2">
      <c r="D450" s="93"/>
    </row>
    <row r="451" spans="4:4" x14ac:dyDescent="0.2">
      <c r="D451" s="93"/>
    </row>
    <row r="452" spans="4:4" x14ac:dyDescent="0.2">
      <c r="D452" s="93"/>
    </row>
    <row r="453" spans="4:4" x14ac:dyDescent="0.2">
      <c r="D453" s="93"/>
    </row>
    <row r="454" spans="4:4" x14ac:dyDescent="0.2">
      <c r="D454" s="93"/>
    </row>
    <row r="455" spans="4:4" x14ac:dyDescent="0.2">
      <c r="D455" s="93"/>
    </row>
    <row r="456" spans="4:4" x14ac:dyDescent="0.2">
      <c r="D456" s="93"/>
    </row>
    <row r="457" spans="4:4" x14ac:dyDescent="0.2">
      <c r="D457" s="93"/>
    </row>
    <row r="458" spans="4:4" x14ac:dyDescent="0.2">
      <c r="D458" s="93"/>
    </row>
    <row r="459" spans="4:4" x14ac:dyDescent="0.2">
      <c r="D459" s="93"/>
    </row>
    <row r="460" spans="4:4" x14ac:dyDescent="0.2">
      <c r="D460" s="93"/>
    </row>
    <row r="461" spans="4:4" x14ac:dyDescent="0.2">
      <c r="D461" s="93"/>
    </row>
    <row r="462" spans="4:4" x14ac:dyDescent="0.2">
      <c r="D462" s="93"/>
    </row>
    <row r="463" spans="4:4" x14ac:dyDescent="0.2">
      <c r="D463" s="93"/>
    </row>
    <row r="464" spans="4:4" x14ac:dyDescent="0.2">
      <c r="D464" s="93"/>
    </row>
    <row r="465" spans="4:4" x14ac:dyDescent="0.2">
      <c r="D465" s="93"/>
    </row>
    <row r="466" spans="4:4" x14ac:dyDescent="0.2">
      <c r="D466" s="93"/>
    </row>
    <row r="467" spans="4:4" x14ac:dyDescent="0.2">
      <c r="D467" s="93"/>
    </row>
    <row r="468" spans="4:4" x14ac:dyDescent="0.2">
      <c r="D468" s="93"/>
    </row>
    <row r="469" spans="4:4" x14ac:dyDescent="0.2">
      <c r="D469" s="93"/>
    </row>
    <row r="470" spans="4:4" x14ac:dyDescent="0.2">
      <c r="D470" s="93"/>
    </row>
    <row r="471" spans="4:4" x14ac:dyDescent="0.2">
      <c r="D471" s="93"/>
    </row>
    <row r="472" spans="4:4" x14ac:dyDescent="0.2">
      <c r="D472" s="93"/>
    </row>
    <row r="473" spans="4:4" x14ac:dyDescent="0.2">
      <c r="D473" s="93"/>
    </row>
    <row r="474" spans="4:4" x14ac:dyDescent="0.2">
      <c r="D474" s="93"/>
    </row>
    <row r="475" spans="4:4" x14ac:dyDescent="0.2">
      <c r="D475" s="93"/>
    </row>
    <row r="476" spans="4:4" x14ac:dyDescent="0.2">
      <c r="D476" s="93"/>
    </row>
    <row r="477" spans="4:4" x14ac:dyDescent="0.2">
      <c r="D477" s="93"/>
    </row>
    <row r="478" spans="4:4" x14ac:dyDescent="0.2">
      <c r="D478" s="93"/>
    </row>
    <row r="479" spans="4:4" x14ac:dyDescent="0.2">
      <c r="D479" s="93"/>
    </row>
    <row r="480" spans="4:4" x14ac:dyDescent="0.2">
      <c r="D480" s="93"/>
    </row>
    <row r="481" spans="4:4" x14ac:dyDescent="0.2">
      <c r="D481" s="93"/>
    </row>
    <row r="482" spans="4:4" x14ac:dyDescent="0.2">
      <c r="D482" s="93"/>
    </row>
    <row r="483" spans="4:4" x14ac:dyDescent="0.2">
      <c r="D483" s="93"/>
    </row>
    <row r="484" spans="4:4" x14ac:dyDescent="0.2">
      <c r="D484" s="93"/>
    </row>
    <row r="485" spans="4:4" x14ac:dyDescent="0.2">
      <c r="D485" s="93"/>
    </row>
    <row r="486" spans="4:4" x14ac:dyDescent="0.2">
      <c r="D486" s="93"/>
    </row>
    <row r="487" spans="4:4" x14ac:dyDescent="0.2">
      <c r="D487" s="93"/>
    </row>
    <row r="488" spans="4:4" x14ac:dyDescent="0.2">
      <c r="D488" s="93"/>
    </row>
    <row r="489" spans="4:4" x14ac:dyDescent="0.2">
      <c r="D489" s="93"/>
    </row>
    <row r="490" spans="4:4" x14ac:dyDescent="0.2">
      <c r="D490" s="93"/>
    </row>
    <row r="491" spans="4:4" x14ac:dyDescent="0.2">
      <c r="D491" s="93"/>
    </row>
    <row r="492" spans="4:4" x14ac:dyDescent="0.2">
      <c r="D492" s="93"/>
    </row>
    <row r="493" spans="4:4" x14ac:dyDescent="0.2">
      <c r="D493" s="93"/>
    </row>
    <row r="494" spans="4:4" x14ac:dyDescent="0.2">
      <c r="D494" s="93"/>
    </row>
    <row r="495" spans="4:4" x14ac:dyDescent="0.2">
      <c r="D495" s="93"/>
    </row>
    <row r="496" spans="4:4" x14ac:dyDescent="0.2">
      <c r="D496" s="93"/>
    </row>
    <row r="497" spans="4:4" x14ac:dyDescent="0.2">
      <c r="D497" s="93"/>
    </row>
    <row r="498" spans="4:4" x14ac:dyDescent="0.2">
      <c r="D498" s="93"/>
    </row>
    <row r="499" spans="4:4" x14ac:dyDescent="0.2">
      <c r="D499" s="93"/>
    </row>
    <row r="500" spans="4:4" x14ac:dyDescent="0.2">
      <c r="D500" s="93"/>
    </row>
    <row r="501" spans="4:4" x14ac:dyDescent="0.2">
      <c r="D501" s="93"/>
    </row>
    <row r="502" spans="4:4" x14ac:dyDescent="0.2">
      <c r="D502" s="93"/>
    </row>
    <row r="503" spans="4:4" x14ac:dyDescent="0.2">
      <c r="D503" s="93"/>
    </row>
    <row r="504" spans="4:4" x14ac:dyDescent="0.2">
      <c r="D504" s="93"/>
    </row>
    <row r="505" spans="4:4" x14ac:dyDescent="0.2">
      <c r="D505" s="93"/>
    </row>
    <row r="506" spans="4:4" x14ac:dyDescent="0.2">
      <c r="D506" s="93"/>
    </row>
    <row r="507" spans="4:4" x14ac:dyDescent="0.2">
      <c r="D507" s="93"/>
    </row>
    <row r="508" spans="4:4" x14ac:dyDescent="0.2">
      <c r="D508" s="93"/>
    </row>
    <row r="509" spans="4:4" x14ac:dyDescent="0.2">
      <c r="D509" s="93"/>
    </row>
    <row r="510" spans="4:4" x14ac:dyDescent="0.2">
      <c r="D510" s="93"/>
    </row>
    <row r="511" spans="4:4" x14ac:dyDescent="0.2">
      <c r="D511" s="93"/>
    </row>
    <row r="512" spans="4:4" x14ac:dyDescent="0.2">
      <c r="D512" s="93"/>
    </row>
    <row r="513" spans="4:4" x14ac:dyDescent="0.2">
      <c r="D513" s="93"/>
    </row>
    <row r="514" spans="4:4" x14ac:dyDescent="0.2">
      <c r="D514" s="93"/>
    </row>
    <row r="515" spans="4:4" x14ac:dyDescent="0.2">
      <c r="D515" s="93"/>
    </row>
    <row r="516" spans="4:4" x14ac:dyDescent="0.2">
      <c r="D516" s="93"/>
    </row>
    <row r="517" spans="4:4" x14ac:dyDescent="0.2">
      <c r="D517" s="93"/>
    </row>
    <row r="518" spans="4:4" x14ac:dyDescent="0.2">
      <c r="D518" s="93"/>
    </row>
    <row r="519" spans="4:4" x14ac:dyDescent="0.2">
      <c r="D519" s="93"/>
    </row>
    <row r="520" spans="4:4" x14ac:dyDescent="0.2">
      <c r="D520" s="93"/>
    </row>
    <row r="521" spans="4:4" x14ac:dyDescent="0.2">
      <c r="D521" s="93"/>
    </row>
    <row r="522" spans="4:4" x14ac:dyDescent="0.2">
      <c r="D522" s="93"/>
    </row>
    <row r="523" spans="4:4" x14ac:dyDescent="0.2">
      <c r="D523" s="93"/>
    </row>
    <row r="524" spans="4:4" x14ac:dyDescent="0.2">
      <c r="D524" s="93"/>
    </row>
    <row r="525" spans="4:4" x14ac:dyDescent="0.2">
      <c r="D525" s="93"/>
    </row>
    <row r="526" spans="4:4" x14ac:dyDescent="0.2">
      <c r="D526" s="93"/>
    </row>
    <row r="527" spans="4:4" x14ac:dyDescent="0.2">
      <c r="D527" s="93"/>
    </row>
    <row r="528" spans="4:4" x14ac:dyDescent="0.2">
      <c r="D528" s="93"/>
    </row>
    <row r="529" spans="4:4" x14ac:dyDescent="0.2">
      <c r="D529" s="93"/>
    </row>
    <row r="530" spans="4:4" x14ac:dyDescent="0.2">
      <c r="D530" s="93"/>
    </row>
    <row r="531" spans="4:4" x14ac:dyDescent="0.2">
      <c r="D531" s="93"/>
    </row>
    <row r="532" spans="4:4" x14ac:dyDescent="0.2">
      <c r="D532" s="93"/>
    </row>
    <row r="533" spans="4:4" x14ac:dyDescent="0.2">
      <c r="D533" s="93"/>
    </row>
    <row r="534" spans="4:4" x14ac:dyDescent="0.2">
      <c r="D534" s="93"/>
    </row>
    <row r="535" spans="4:4" x14ac:dyDescent="0.2">
      <c r="D535" s="93"/>
    </row>
    <row r="536" spans="4:4" x14ac:dyDescent="0.2">
      <c r="D536" s="93"/>
    </row>
    <row r="537" spans="4:4" x14ac:dyDescent="0.2">
      <c r="D537" s="93"/>
    </row>
    <row r="538" spans="4:4" x14ac:dyDescent="0.2">
      <c r="D538" s="93"/>
    </row>
    <row r="539" spans="4:4" x14ac:dyDescent="0.2">
      <c r="D539" s="93"/>
    </row>
    <row r="540" spans="4:4" x14ac:dyDescent="0.2">
      <c r="D540" s="93"/>
    </row>
    <row r="541" spans="4:4" x14ac:dyDescent="0.2">
      <c r="D541" s="93"/>
    </row>
    <row r="542" spans="4:4" x14ac:dyDescent="0.2">
      <c r="D542" s="93"/>
    </row>
    <row r="543" spans="4:4" x14ac:dyDescent="0.2">
      <c r="D543" s="93"/>
    </row>
    <row r="544" spans="4:4" x14ac:dyDescent="0.2">
      <c r="D544" s="93"/>
    </row>
    <row r="545" spans="4:4" x14ac:dyDescent="0.2">
      <c r="D545" s="93"/>
    </row>
    <row r="546" spans="4:4" x14ac:dyDescent="0.2">
      <c r="D546" s="93"/>
    </row>
    <row r="547" spans="4:4" x14ac:dyDescent="0.2">
      <c r="D547" s="93"/>
    </row>
    <row r="548" spans="4:4" x14ac:dyDescent="0.2">
      <c r="D548" s="93"/>
    </row>
    <row r="549" spans="4:4" x14ac:dyDescent="0.2">
      <c r="D549" s="93"/>
    </row>
    <row r="550" spans="4:4" x14ac:dyDescent="0.2">
      <c r="D550" s="93"/>
    </row>
    <row r="551" spans="4:4" x14ac:dyDescent="0.2">
      <c r="D551" s="93"/>
    </row>
    <row r="552" spans="4:4" x14ac:dyDescent="0.2">
      <c r="D552" s="93"/>
    </row>
    <row r="553" spans="4:4" x14ac:dyDescent="0.2">
      <c r="D553" s="93"/>
    </row>
    <row r="554" spans="4:4" x14ac:dyDescent="0.2">
      <c r="D554" s="93"/>
    </row>
    <row r="555" spans="4:4" x14ac:dyDescent="0.2">
      <c r="D555" s="93"/>
    </row>
    <row r="556" spans="4:4" x14ac:dyDescent="0.2">
      <c r="D556" s="93"/>
    </row>
    <row r="557" spans="4:4" x14ac:dyDescent="0.2">
      <c r="D557" s="93"/>
    </row>
    <row r="558" spans="4:4" x14ac:dyDescent="0.2">
      <c r="D558" s="93"/>
    </row>
    <row r="559" spans="4:4" x14ac:dyDescent="0.2">
      <c r="D559" s="93"/>
    </row>
    <row r="560" spans="4:4" x14ac:dyDescent="0.2">
      <c r="D560" s="93"/>
    </row>
    <row r="561" spans="4:4" x14ac:dyDescent="0.2">
      <c r="D561" s="93"/>
    </row>
    <row r="562" spans="4:4" x14ac:dyDescent="0.2">
      <c r="D562" s="93"/>
    </row>
    <row r="563" spans="4:4" x14ac:dyDescent="0.2">
      <c r="D563" s="93"/>
    </row>
    <row r="564" spans="4:4" x14ac:dyDescent="0.2">
      <c r="D564" s="93"/>
    </row>
    <row r="565" spans="4:4" x14ac:dyDescent="0.2">
      <c r="D565" s="93"/>
    </row>
    <row r="566" spans="4:4" x14ac:dyDescent="0.2">
      <c r="D566" s="93"/>
    </row>
    <row r="567" spans="4:4" x14ac:dyDescent="0.2">
      <c r="D567" s="93"/>
    </row>
    <row r="568" spans="4:4" x14ac:dyDescent="0.2">
      <c r="D568" s="93"/>
    </row>
    <row r="569" spans="4:4" x14ac:dyDescent="0.2">
      <c r="D569" s="93"/>
    </row>
    <row r="570" spans="4:4" x14ac:dyDescent="0.2">
      <c r="D570" s="93"/>
    </row>
    <row r="571" spans="4:4" x14ac:dyDescent="0.2">
      <c r="D571" s="93"/>
    </row>
    <row r="572" spans="4:4" x14ac:dyDescent="0.2">
      <c r="D572" s="93"/>
    </row>
    <row r="573" spans="4:4" x14ac:dyDescent="0.2">
      <c r="D573" s="93"/>
    </row>
    <row r="574" spans="4:4" x14ac:dyDescent="0.2">
      <c r="D574" s="93"/>
    </row>
    <row r="575" spans="4:4" x14ac:dyDescent="0.2">
      <c r="D575" s="93"/>
    </row>
    <row r="576" spans="4:4" x14ac:dyDescent="0.2">
      <c r="D576" s="93"/>
    </row>
    <row r="577" spans="4:4" x14ac:dyDescent="0.2">
      <c r="D577" s="93"/>
    </row>
    <row r="578" spans="4:4" x14ac:dyDescent="0.2">
      <c r="D578" s="93"/>
    </row>
    <row r="579" spans="4:4" x14ac:dyDescent="0.2">
      <c r="D579" s="93"/>
    </row>
    <row r="580" spans="4:4" x14ac:dyDescent="0.2">
      <c r="D580" s="93"/>
    </row>
    <row r="581" spans="4:4" x14ac:dyDescent="0.2">
      <c r="D581" s="93"/>
    </row>
    <row r="582" spans="4:4" x14ac:dyDescent="0.2">
      <c r="D582" s="93"/>
    </row>
    <row r="583" spans="4:4" x14ac:dyDescent="0.2">
      <c r="D583" s="93"/>
    </row>
    <row r="584" spans="4:4" x14ac:dyDescent="0.2">
      <c r="D584" s="93"/>
    </row>
    <row r="585" spans="4:4" x14ac:dyDescent="0.2">
      <c r="D585" s="93"/>
    </row>
    <row r="586" spans="4:4" x14ac:dyDescent="0.2">
      <c r="D586" s="93"/>
    </row>
    <row r="587" spans="4:4" x14ac:dyDescent="0.2">
      <c r="D587" s="93"/>
    </row>
    <row r="588" spans="4:4" x14ac:dyDescent="0.2">
      <c r="D588" s="93"/>
    </row>
    <row r="589" spans="4:4" x14ac:dyDescent="0.2">
      <c r="D589" s="93"/>
    </row>
    <row r="590" spans="4:4" x14ac:dyDescent="0.2">
      <c r="D590" s="93"/>
    </row>
    <row r="591" spans="4:4" x14ac:dyDescent="0.2">
      <c r="D591" s="93"/>
    </row>
    <row r="592" spans="4:4" x14ac:dyDescent="0.2">
      <c r="D592" s="93"/>
    </row>
    <row r="593" spans="4:4" x14ac:dyDescent="0.2">
      <c r="D593" s="93"/>
    </row>
    <row r="594" spans="4:4" x14ac:dyDescent="0.2">
      <c r="D594" s="93"/>
    </row>
    <row r="595" spans="4:4" x14ac:dyDescent="0.2">
      <c r="D595" s="93"/>
    </row>
    <row r="596" spans="4:4" x14ac:dyDescent="0.2">
      <c r="D596" s="93"/>
    </row>
    <row r="597" spans="4:4" x14ac:dyDescent="0.2">
      <c r="D597" s="93"/>
    </row>
    <row r="598" spans="4:4" x14ac:dyDescent="0.2">
      <c r="D598" s="93"/>
    </row>
    <row r="599" spans="4:4" x14ac:dyDescent="0.2">
      <c r="D599" s="93"/>
    </row>
    <row r="600" spans="4:4" x14ac:dyDescent="0.2">
      <c r="D600" s="93"/>
    </row>
    <row r="601" spans="4:4" x14ac:dyDescent="0.2">
      <c r="D601" s="93"/>
    </row>
    <row r="602" spans="4:4" x14ac:dyDescent="0.2">
      <c r="D602" s="93"/>
    </row>
    <row r="603" spans="4:4" x14ac:dyDescent="0.2">
      <c r="D603" s="93"/>
    </row>
    <row r="604" spans="4:4" x14ac:dyDescent="0.2">
      <c r="D604" s="93"/>
    </row>
    <row r="605" spans="4:4" x14ac:dyDescent="0.2">
      <c r="D605" s="93"/>
    </row>
    <row r="606" spans="4:4" x14ac:dyDescent="0.2">
      <c r="D606" s="93"/>
    </row>
    <row r="607" spans="4:4" x14ac:dyDescent="0.2">
      <c r="D607" s="93"/>
    </row>
    <row r="608" spans="4:4" x14ac:dyDescent="0.2">
      <c r="D608" s="93"/>
    </row>
    <row r="609" spans="4:4" x14ac:dyDescent="0.2">
      <c r="D609" s="93"/>
    </row>
    <row r="610" spans="4:4" x14ac:dyDescent="0.2">
      <c r="D610" s="93"/>
    </row>
    <row r="611" spans="4:4" x14ac:dyDescent="0.2">
      <c r="D611" s="93"/>
    </row>
    <row r="612" spans="4:4" x14ac:dyDescent="0.2">
      <c r="D612" s="93"/>
    </row>
    <row r="613" spans="4:4" x14ac:dyDescent="0.2">
      <c r="D613" s="93"/>
    </row>
    <row r="614" spans="4:4" x14ac:dyDescent="0.2">
      <c r="D614" s="93"/>
    </row>
    <row r="615" spans="4:4" x14ac:dyDescent="0.2">
      <c r="D615" s="93"/>
    </row>
    <row r="616" spans="4:4" x14ac:dyDescent="0.2">
      <c r="D616" s="93"/>
    </row>
    <row r="617" spans="4:4" x14ac:dyDescent="0.2">
      <c r="D617" s="93"/>
    </row>
    <row r="618" spans="4:4" x14ac:dyDescent="0.2">
      <c r="D618" s="93"/>
    </row>
    <row r="619" spans="4:4" x14ac:dyDescent="0.2">
      <c r="D619" s="93"/>
    </row>
    <row r="620" spans="4:4" x14ac:dyDescent="0.2">
      <c r="D620" s="93"/>
    </row>
    <row r="621" spans="4:4" x14ac:dyDescent="0.2">
      <c r="D621" s="93"/>
    </row>
    <row r="622" spans="4:4" x14ac:dyDescent="0.2">
      <c r="D622" s="93"/>
    </row>
    <row r="623" spans="4:4" x14ac:dyDescent="0.2">
      <c r="D623" s="93"/>
    </row>
    <row r="624" spans="4:4" x14ac:dyDescent="0.2">
      <c r="D624" s="93"/>
    </row>
    <row r="625" spans="4:4" x14ac:dyDescent="0.2">
      <c r="D625" s="93"/>
    </row>
    <row r="626" spans="4:4" x14ac:dyDescent="0.2">
      <c r="D626" s="93"/>
    </row>
    <row r="627" spans="4:4" x14ac:dyDescent="0.2">
      <c r="D627" s="93"/>
    </row>
    <row r="628" spans="4:4" x14ac:dyDescent="0.2">
      <c r="D628" s="93"/>
    </row>
    <row r="629" spans="4:4" x14ac:dyDescent="0.2">
      <c r="D629" s="93"/>
    </row>
    <row r="630" spans="4:4" x14ac:dyDescent="0.2">
      <c r="D630" s="93"/>
    </row>
    <row r="631" spans="4:4" x14ac:dyDescent="0.2">
      <c r="D631" s="93"/>
    </row>
    <row r="632" spans="4:4" x14ac:dyDescent="0.2">
      <c r="D632" s="93"/>
    </row>
    <row r="633" spans="4:4" x14ac:dyDescent="0.2">
      <c r="D633" s="93"/>
    </row>
    <row r="634" spans="4:4" x14ac:dyDescent="0.2">
      <c r="D634" s="93"/>
    </row>
    <row r="635" spans="4:4" x14ac:dyDescent="0.2">
      <c r="D635" s="93"/>
    </row>
    <row r="636" spans="4:4" x14ac:dyDescent="0.2">
      <c r="D636" s="93"/>
    </row>
    <row r="637" spans="4:4" x14ac:dyDescent="0.2">
      <c r="D637" s="93"/>
    </row>
    <row r="638" spans="4:4" x14ac:dyDescent="0.2">
      <c r="D638" s="93"/>
    </row>
    <row r="639" spans="4:4" x14ac:dyDescent="0.2">
      <c r="D639" s="93"/>
    </row>
    <row r="640" spans="4:4" x14ac:dyDescent="0.2">
      <c r="D640" s="93"/>
    </row>
    <row r="641" spans="4:4" x14ac:dyDescent="0.2">
      <c r="D641" s="93"/>
    </row>
    <row r="642" spans="4:4" x14ac:dyDescent="0.2">
      <c r="D642" s="93"/>
    </row>
    <row r="643" spans="4:4" x14ac:dyDescent="0.2">
      <c r="D643" s="93"/>
    </row>
    <row r="644" spans="4:4" x14ac:dyDescent="0.2">
      <c r="D644" s="93"/>
    </row>
    <row r="645" spans="4:4" x14ac:dyDescent="0.2">
      <c r="D645" s="93"/>
    </row>
    <row r="646" spans="4:4" x14ac:dyDescent="0.2">
      <c r="D646" s="93"/>
    </row>
    <row r="647" spans="4:4" x14ac:dyDescent="0.2">
      <c r="D647" s="93"/>
    </row>
    <row r="648" spans="4:4" x14ac:dyDescent="0.2">
      <c r="D648" s="93"/>
    </row>
    <row r="649" spans="4:4" x14ac:dyDescent="0.2">
      <c r="D649" s="93"/>
    </row>
    <row r="650" spans="4:4" x14ac:dyDescent="0.2">
      <c r="D650" s="93"/>
    </row>
    <row r="651" spans="4:4" x14ac:dyDescent="0.2">
      <c r="D651" s="93"/>
    </row>
    <row r="652" spans="4:4" x14ac:dyDescent="0.2">
      <c r="D652" s="93"/>
    </row>
    <row r="653" spans="4:4" x14ac:dyDescent="0.2">
      <c r="D653" s="93"/>
    </row>
    <row r="654" spans="4:4" x14ac:dyDescent="0.2">
      <c r="D654" s="93"/>
    </row>
    <row r="655" spans="4:4" x14ac:dyDescent="0.2">
      <c r="D655" s="93"/>
    </row>
    <row r="656" spans="4:4" x14ac:dyDescent="0.2">
      <c r="D656" s="93"/>
    </row>
    <row r="657" spans="4:4" x14ac:dyDescent="0.2">
      <c r="D657" s="93"/>
    </row>
    <row r="658" spans="4:4" x14ac:dyDescent="0.2">
      <c r="D658" s="93"/>
    </row>
    <row r="659" spans="4:4" x14ac:dyDescent="0.2">
      <c r="D659" s="93"/>
    </row>
    <row r="660" spans="4:4" x14ac:dyDescent="0.2">
      <c r="D660" s="93"/>
    </row>
    <row r="661" spans="4:4" x14ac:dyDescent="0.2">
      <c r="D661" s="93"/>
    </row>
    <row r="662" spans="4:4" x14ac:dyDescent="0.2">
      <c r="D662" s="93"/>
    </row>
    <row r="663" spans="4:4" x14ac:dyDescent="0.2">
      <c r="D663" s="93"/>
    </row>
    <row r="664" spans="4:4" x14ac:dyDescent="0.2">
      <c r="D664" s="93"/>
    </row>
    <row r="665" spans="4:4" x14ac:dyDescent="0.2">
      <c r="D665" s="93"/>
    </row>
    <row r="666" spans="4:4" x14ac:dyDescent="0.2">
      <c r="D666" s="93"/>
    </row>
    <row r="667" spans="4:4" x14ac:dyDescent="0.2">
      <c r="D667" s="93"/>
    </row>
    <row r="668" spans="4:4" x14ac:dyDescent="0.2">
      <c r="D668" s="93"/>
    </row>
    <row r="669" spans="4:4" x14ac:dyDescent="0.2">
      <c r="D669" s="93"/>
    </row>
    <row r="670" spans="4:4" x14ac:dyDescent="0.2">
      <c r="D670" s="93"/>
    </row>
    <row r="671" spans="4:4" x14ac:dyDescent="0.2">
      <c r="D671" s="93"/>
    </row>
    <row r="672" spans="4:4" x14ac:dyDescent="0.2">
      <c r="D672" s="93"/>
    </row>
    <row r="673" spans="4:4" x14ac:dyDescent="0.2">
      <c r="D673" s="93"/>
    </row>
    <row r="674" spans="4:4" x14ac:dyDescent="0.2">
      <c r="D674" s="93"/>
    </row>
    <row r="675" spans="4:4" x14ac:dyDescent="0.2">
      <c r="D675" s="93"/>
    </row>
    <row r="676" spans="4:4" x14ac:dyDescent="0.2">
      <c r="D676" s="93"/>
    </row>
    <row r="677" spans="4:4" x14ac:dyDescent="0.2">
      <c r="D677" s="93"/>
    </row>
    <row r="678" spans="4:4" x14ac:dyDescent="0.2">
      <c r="D678" s="93"/>
    </row>
    <row r="679" spans="4:4" x14ac:dyDescent="0.2">
      <c r="D679" s="93"/>
    </row>
    <row r="680" spans="4:4" x14ac:dyDescent="0.2">
      <c r="D680" s="93"/>
    </row>
    <row r="681" spans="4:4" x14ac:dyDescent="0.2">
      <c r="D681" s="93"/>
    </row>
    <row r="682" spans="4:4" x14ac:dyDescent="0.2">
      <c r="D682" s="93"/>
    </row>
    <row r="683" spans="4:4" x14ac:dyDescent="0.2">
      <c r="D683" s="93"/>
    </row>
    <row r="684" spans="4:4" x14ac:dyDescent="0.2">
      <c r="D684" s="93"/>
    </row>
    <row r="685" spans="4:4" x14ac:dyDescent="0.2">
      <c r="D685" s="93"/>
    </row>
    <row r="686" spans="4:4" x14ac:dyDescent="0.2">
      <c r="D686" s="93"/>
    </row>
    <row r="687" spans="4:4" x14ac:dyDescent="0.2">
      <c r="D687" s="93"/>
    </row>
    <row r="688" spans="4:4" x14ac:dyDescent="0.2">
      <c r="D688" s="93"/>
    </row>
    <row r="689" spans="4:4" x14ac:dyDescent="0.2">
      <c r="D689" s="93"/>
    </row>
    <row r="690" spans="4:4" x14ac:dyDescent="0.2">
      <c r="D690" s="93"/>
    </row>
    <row r="691" spans="4:4" x14ac:dyDescent="0.2">
      <c r="D691" s="93"/>
    </row>
    <row r="692" spans="4:4" x14ac:dyDescent="0.2">
      <c r="D692" s="93"/>
    </row>
    <row r="693" spans="4:4" x14ac:dyDescent="0.2">
      <c r="D693" s="93"/>
    </row>
    <row r="694" spans="4:4" x14ac:dyDescent="0.2">
      <c r="D694" s="93"/>
    </row>
    <row r="695" spans="4:4" x14ac:dyDescent="0.2">
      <c r="D695" s="93"/>
    </row>
    <row r="696" spans="4:4" x14ac:dyDescent="0.2">
      <c r="D696" s="93"/>
    </row>
    <row r="697" spans="4:4" x14ac:dyDescent="0.2">
      <c r="D697" s="93"/>
    </row>
    <row r="698" spans="4:4" x14ac:dyDescent="0.2">
      <c r="D698" s="93"/>
    </row>
    <row r="699" spans="4:4" x14ac:dyDescent="0.2">
      <c r="D699" s="93"/>
    </row>
    <row r="700" spans="4:4" x14ac:dyDescent="0.2">
      <c r="D700" s="93"/>
    </row>
    <row r="701" spans="4:4" x14ac:dyDescent="0.2">
      <c r="D701" s="93"/>
    </row>
    <row r="702" spans="4:4" x14ac:dyDescent="0.2">
      <c r="D702" s="93"/>
    </row>
    <row r="703" spans="4:4" x14ac:dyDescent="0.2">
      <c r="D703" s="93"/>
    </row>
    <row r="704" spans="4:4" x14ac:dyDescent="0.2">
      <c r="D704" s="93"/>
    </row>
    <row r="705" spans="4:4" x14ac:dyDescent="0.2">
      <c r="D705" s="93"/>
    </row>
    <row r="706" spans="4:4" x14ac:dyDescent="0.2">
      <c r="D706" s="93"/>
    </row>
    <row r="707" spans="4:4" x14ac:dyDescent="0.2">
      <c r="D707" s="93"/>
    </row>
    <row r="708" spans="4:4" x14ac:dyDescent="0.2">
      <c r="D708" s="93"/>
    </row>
    <row r="709" spans="4:4" x14ac:dyDescent="0.2">
      <c r="D709" s="93"/>
    </row>
    <row r="710" spans="4:4" x14ac:dyDescent="0.2">
      <c r="D710" s="93"/>
    </row>
    <row r="711" spans="4:4" x14ac:dyDescent="0.2">
      <c r="D711" s="93"/>
    </row>
    <row r="712" spans="4:4" x14ac:dyDescent="0.2">
      <c r="D712" s="93"/>
    </row>
    <row r="713" spans="4:4" x14ac:dyDescent="0.2">
      <c r="D713" s="93"/>
    </row>
    <row r="714" spans="4:4" x14ac:dyDescent="0.2">
      <c r="D714" s="93"/>
    </row>
    <row r="715" spans="4:4" x14ac:dyDescent="0.2">
      <c r="D715" s="93"/>
    </row>
    <row r="716" spans="4:4" x14ac:dyDescent="0.2">
      <c r="D716" s="93"/>
    </row>
    <row r="717" spans="4:4" x14ac:dyDescent="0.2">
      <c r="D717" s="93"/>
    </row>
    <row r="718" spans="4:4" x14ac:dyDescent="0.2">
      <c r="D718" s="93"/>
    </row>
    <row r="719" spans="4:4" x14ac:dyDescent="0.2">
      <c r="D719" s="93"/>
    </row>
    <row r="720" spans="4:4" x14ac:dyDescent="0.2">
      <c r="D720" s="93"/>
    </row>
    <row r="721" spans="4:4" x14ac:dyDescent="0.2">
      <c r="D721" s="93"/>
    </row>
    <row r="722" spans="4:4" x14ac:dyDescent="0.2">
      <c r="D722" s="93"/>
    </row>
    <row r="723" spans="4:4" x14ac:dyDescent="0.2">
      <c r="D723" s="93"/>
    </row>
    <row r="724" spans="4:4" x14ac:dyDescent="0.2">
      <c r="D724" s="93"/>
    </row>
    <row r="725" spans="4:4" x14ac:dyDescent="0.2">
      <c r="D725" s="93"/>
    </row>
    <row r="726" spans="4:4" x14ac:dyDescent="0.2">
      <c r="D726" s="93"/>
    </row>
    <row r="727" spans="4:4" x14ac:dyDescent="0.2">
      <c r="D727" s="93"/>
    </row>
    <row r="728" spans="4:4" x14ac:dyDescent="0.2">
      <c r="D728" s="93"/>
    </row>
    <row r="729" spans="4:4" x14ac:dyDescent="0.2">
      <c r="D729" s="93"/>
    </row>
    <row r="730" spans="4:4" x14ac:dyDescent="0.2">
      <c r="D730" s="93"/>
    </row>
    <row r="731" spans="4:4" x14ac:dyDescent="0.2">
      <c r="D731" s="93"/>
    </row>
    <row r="732" spans="4:4" x14ac:dyDescent="0.2">
      <c r="D732" s="93"/>
    </row>
    <row r="733" spans="4:4" x14ac:dyDescent="0.2">
      <c r="D733" s="93"/>
    </row>
    <row r="734" spans="4:4" x14ac:dyDescent="0.2">
      <c r="D734" s="93"/>
    </row>
    <row r="735" spans="4:4" x14ac:dyDescent="0.2">
      <c r="D735" s="93"/>
    </row>
    <row r="736" spans="4:4" x14ac:dyDescent="0.2">
      <c r="D736" s="93"/>
    </row>
    <row r="737" spans="4:4" x14ac:dyDescent="0.2">
      <c r="D737" s="93"/>
    </row>
    <row r="738" spans="4:4" x14ac:dyDescent="0.2">
      <c r="D738" s="93"/>
    </row>
    <row r="739" spans="4:4" x14ac:dyDescent="0.2">
      <c r="D739" s="93"/>
    </row>
    <row r="740" spans="4:4" x14ac:dyDescent="0.2">
      <c r="D740" s="93"/>
    </row>
    <row r="741" spans="4:4" x14ac:dyDescent="0.2">
      <c r="D741" s="93"/>
    </row>
    <row r="742" spans="4:4" x14ac:dyDescent="0.2">
      <c r="D742" s="93"/>
    </row>
    <row r="743" spans="4:4" x14ac:dyDescent="0.2">
      <c r="D743" s="93"/>
    </row>
    <row r="744" spans="4:4" x14ac:dyDescent="0.2">
      <c r="D744" s="93"/>
    </row>
    <row r="745" spans="4:4" x14ac:dyDescent="0.2">
      <c r="D745" s="93"/>
    </row>
    <row r="746" spans="4:4" x14ac:dyDescent="0.2">
      <c r="D746" s="93"/>
    </row>
    <row r="747" spans="4:4" x14ac:dyDescent="0.2">
      <c r="D747" s="93"/>
    </row>
    <row r="748" spans="4:4" x14ac:dyDescent="0.2">
      <c r="D748" s="93"/>
    </row>
    <row r="749" spans="4:4" x14ac:dyDescent="0.2">
      <c r="D749" s="93"/>
    </row>
    <row r="750" spans="4:4" x14ac:dyDescent="0.2">
      <c r="D750" s="93"/>
    </row>
    <row r="751" spans="4:4" x14ac:dyDescent="0.2">
      <c r="D751" s="93"/>
    </row>
    <row r="752" spans="4:4" x14ac:dyDescent="0.2">
      <c r="D752" s="93"/>
    </row>
    <row r="753" spans="4:4" x14ac:dyDescent="0.2">
      <c r="D753" s="93"/>
    </row>
    <row r="754" spans="4:4" x14ac:dyDescent="0.2">
      <c r="D754" s="93"/>
    </row>
    <row r="755" spans="4:4" x14ac:dyDescent="0.2">
      <c r="D755" s="93"/>
    </row>
    <row r="756" spans="4:4" x14ac:dyDescent="0.2">
      <c r="D756" s="93"/>
    </row>
    <row r="757" spans="4:4" x14ac:dyDescent="0.2">
      <c r="D757" s="93"/>
    </row>
    <row r="758" spans="4:4" x14ac:dyDescent="0.2">
      <c r="D758" s="93"/>
    </row>
    <row r="759" spans="4:4" x14ac:dyDescent="0.2">
      <c r="D759" s="93"/>
    </row>
    <row r="760" spans="4:4" x14ac:dyDescent="0.2">
      <c r="D760" s="93"/>
    </row>
    <row r="761" spans="4:4" x14ac:dyDescent="0.2">
      <c r="D761" s="93"/>
    </row>
    <row r="762" spans="4:4" x14ac:dyDescent="0.2">
      <c r="D762" s="93"/>
    </row>
    <row r="763" spans="4:4" x14ac:dyDescent="0.2">
      <c r="D763" s="93"/>
    </row>
    <row r="764" spans="4:4" x14ac:dyDescent="0.2">
      <c r="D764" s="93"/>
    </row>
    <row r="765" spans="4:4" x14ac:dyDescent="0.2">
      <c r="D765" s="93"/>
    </row>
    <row r="766" spans="4:4" x14ac:dyDescent="0.2">
      <c r="D766" s="93"/>
    </row>
    <row r="767" spans="4:4" x14ac:dyDescent="0.2">
      <c r="D767" s="93"/>
    </row>
    <row r="768" spans="4:4" x14ac:dyDescent="0.2">
      <c r="D768" s="93"/>
    </row>
    <row r="769" spans="4:4" x14ac:dyDescent="0.2">
      <c r="D769" s="93"/>
    </row>
    <row r="770" spans="4:4" x14ac:dyDescent="0.2">
      <c r="D770" s="93"/>
    </row>
    <row r="771" spans="4:4" x14ac:dyDescent="0.2">
      <c r="D771" s="93"/>
    </row>
    <row r="772" spans="4:4" x14ac:dyDescent="0.2">
      <c r="D772" s="93"/>
    </row>
    <row r="773" spans="4:4" x14ac:dyDescent="0.2">
      <c r="D773" s="93"/>
    </row>
    <row r="774" spans="4:4" x14ac:dyDescent="0.2">
      <c r="D774" s="93"/>
    </row>
    <row r="775" spans="4:4" x14ac:dyDescent="0.2">
      <c r="D775" s="93"/>
    </row>
    <row r="776" spans="4:4" x14ac:dyDescent="0.2">
      <c r="D776" s="93"/>
    </row>
    <row r="777" spans="4:4" x14ac:dyDescent="0.2">
      <c r="D777" s="93"/>
    </row>
    <row r="778" spans="4:4" x14ac:dyDescent="0.2">
      <c r="D778" s="93"/>
    </row>
    <row r="779" spans="4:4" x14ac:dyDescent="0.2">
      <c r="D779" s="93"/>
    </row>
    <row r="780" spans="4:4" x14ac:dyDescent="0.2">
      <c r="D780" s="93"/>
    </row>
    <row r="781" spans="4:4" x14ac:dyDescent="0.2">
      <c r="D781" s="93"/>
    </row>
    <row r="782" spans="4:4" x14ac:dyDescent="0.2">
      <c r="D782" s="93"/>
    </row>
    <row r="783" spans="4:4" x14ac:dyDescent="0.2">
      <c r="D783" s="93"/>
    </row>
    <row r="784" spans="4:4" x14ac:dyDescent="0.2">
      <c r="D784" s="93"/>
    </row>
    <row r="785" spans="4:4" x14ac:dyDescent="0.2">
      <c r="D785" s="93"/>
    </row>
    <row r="786" spans="4:4" x14ac:dyDescent="0.2">
      <c r="D786" s="93"/>
    </row>
    <row r="787" spans="4:4" x14ac:dyDescent="0.2">
      <c r="D787" s="93"/>
    </row>
    <row r="788" spans="4:4" x14ac:dyDescent="0.2">
      <c r="D788" s="93"/>
    </row>
    <row r="789" spans="4:4" x14ac:dyDescent="0.2">
      <c r="D789" s="93"/>
    </row>
    <row r="790" spans="4:4" x14ac:dyDescent="0.2">
      <c r="D790" s="93"/>
    </row>
    <row r="791" spans="4:4" x14ac:dyDescent="0.2">
      <c r="D791" s="93"/>
    </row>
    <row r="792" spans="4:4" x14ac:dyDescent="0.2">
      <c r="D792" s="93"/>
    </row>
    <row r="793" spans="4:4" x14ac:dyDescent="0.2">
      <c r="D793" s="93"/>
    </row>
    <row r="794" spans="4:4" x14ac:dyDescent="0.2">
      <c r="D794" s="93"/>
    </row>
    <row r="795" spans="4:4" x14ac:dyDescent="0.2">
      <c r="D795" s="93"/>
    </row>
    <row r="796" spans="4:4" x14ac:dyDescent="0.2">
      <c r="D796" s="93"/>
    </row>
    <row r="797" spans="4:4" x14ac:dyDescent="0.2">
      <c r="D797" s="93"/>
    </row>
    <row r="798" spans="4:4" x14ac:dyDescent="0.2">
      <c r="D798" s="93"/>
    </row>
    <row r="799" spans="4:4" x14ac:dyDescent="0.2">
      <c r="D799" s="93"/>
    </row>
    <row r="800" spans="4:4" x14ac:dyDescent="0.2">
      <c r="D800" s="93"/>
    </row>
    <row r="801" spans="4:4" x14ac:dyDescent="0.2">
      <c r="D801" s="93"/>
    </row>
    <row r="802" spans="4:4" x14ac:dyDescent="0.2">
      <c r="D802" s="93"/>
    </row>
    <row r="803" spans="4:4" x14ac:dyDescent="0.2">
      <c r="D803" s="93"/>
    </row>
    <row r="804" spans="4:4" x14ac:dyDescent="0.2">
      <c r="D804" s="93"/>
    </row>
    <row r="805" spans="4:4" x14ac:dyDescent="0.2">
      <c r="D805" s="93"/>
    </row>
    <row r="806" spans="4:4" x14ac:dyDescent="0.2">
      <c r="D806" s="93"/>
    </row>
    <row r="807" spans="4:4" x14ac:dyDescent="0.2">
      <c r="D807" s="93"/>
    </row>
    <row r="808" spans="4:4" x14ac:dyDescent="0.2">
      <c r="D808" s="93"/>
    </row>
    <row r="809" spans="4:4" x14ac:dyDescent="0.2">
      <c r="D809" s="93"/>
    </row>
    <row r="810" spans="4:4" x14ac:dyDescent="0.2">
      <c r="D810" s="93"/>
    </row>
    <row r="811" spans="4:4" x14ac:dyDescent="0.2">
      <c r="D811" s="93"/>
    </row>
    <row r="812" spans="4:4" x14ac:dyDescent="0.2">
      <c r="D812" s="93"/>
    </row>
    <row r="813" spans="4:4" x14ac:dyDescent="0.2">
      <c r="D813" s="93"/>
    </row>
    <row r="814" spans="4:4" x14ac:dyDescent="0.2">
      <c r="D814" s="93"/>
    </row>
    <row r="815" spans="4:4" x14ac:dyDescent="0.2">
      <c r="D815" s="93"/>
    </row>
    <row r="816" spans="4:4" x14ac:dyDescent="0.2">
      <c r="D816" s="93"/>
    </row>
    <row r="817" spans="4:4" x14ac:dyDescent="0.2">
      <c r="D817" s="93"/>
    </row>
    <row r="818" spans="4:4" x14ac:dyDescent="0.2">
      <c r="D818" s="93"/>
    </row>
    <row r="819" spans="4:4" x14ac:dyDescent="0.2">
      <c r="D819" s="93"/>
    </row>
    <row r="820" spans="4:4" x14ac:dyDescent="0.2">
      <c r="D820" s="93"/>
    </row>
    <row r="821" spans="4:4" x14ac:dyDescent="0.2">
      <c r="D821" s="93"/>
    </row>
    <row r="822" spans="4:4" x14ac:dyDescent="0.2">
      <c r="D822" s="93"/>
    </row>
    <row r="823" spans="4:4" x14ac:dyDescent="0.2">
      <c r="D823" s="93"/>
    </row>
    <row r="824" spans="4:4" x14ac:dyDescent="0.2">
      <c r="D824" s="93"/>
    </row>
    <row r="825" spans="4:4" x14ac:dyDescent="0.2">
      <c r="D825" s="93"/>
    </row>
    <row r="826" spans="4:4" x14ac:dyDescent="0.2">
      <c r="D826" s="93"/>
    </row>
    <row r="827" spans="4:4" x14ac:dyDescent="0.2">
      <c r="D827" s="93"/>
    </row>
    <row r="828" spans="4:4" x14ac:dyDescent="0.2">
      <c r="D828" s="93"/>
    </row>
    <row r="829" spans="4:4" x14ac:dyDescent="0.2">
      <c r="D829" s="93"/>
    </row>
    <row r="830" spans="4:4" x14ac:dyDescent="0.2">
      <c r="D830" s="93"/>
    </row>
    <row r="831" spans="4:4" x14ac:dyDescent="0.2">
      <c r="D831" s="93"/>
    </row>
    <row r="832" spans="4:4" x14ac:dyDescent="0.2">
      <c r="D832" s="93"/>
    </row>
    <row r="833" spans="4:4" x14ac:dyDescent="0.2">
      <c r="D833" s="93"/>
    </row>
    <row r="834" spans="4:4" x14ac:dyDescent="0.2">
      <c r="D834" s="93"/>
    </row>
    <row r="835" spans="4:4" x14ac:dyDescent="0.2">
      <c r="D835" s="93"/>
    </row>
    <row r="836" spans="4:4" x14ac:dyDescent="0.2">
      <c r="D836" s="93"/>
    </row>
    <row r="837" spans="4:4" x14ac:dyDescent="0.2">
      <c r="D837" s="93"/>
    </row>
    <row r="838" spans="4:4" x14ac:dyDescent="0.2">
      <c r="D838" s="93"/>
    </row>
    <row r="839" spans="4:4" x14ac:dyDescent="0.2">
      <c r="D839" s="93"/>
    </row>
    <row r="840" spans="4:4" x14ac:dyDescent="0.2">
      <c r="D840" s="93"/>
    </row>
    <row r="841" spans="4:4" x14ac:dyDescent="0.2">
      <c r="D841" s="93"/>
    </row>
    <row r="842" spans="4:4" x14ac:dyDescent="0.2">
      <c r="D842" s="93"/>
    </row>
    <row r="843" spans="4:4" x14ac:dyDescent="0.2">
      <c r="D843" s="93"/>
    </row>
    <row r="844" spans="4:4" x14ac:dyDescent="0.2">
      <c r="D844" s="93"/>
    </row>
    <row r="845" spans="4:4" x14ac:dyDescent="0.2">
      <c r="D845" s="93"/>
    </row>
    <row r="846" spans="4:4" x14ac:dyDescent="0.2">
      <c r="D846" s="93"/>
    </row>
    <row r="847" spans="4:4" x14ac:dyDescent="0.2">
      <c r="D847" s="93"/>
    </row>
    <row r="848" spans="4:4" x14ac:dyDescent="0.2">
      <c r="D848" s="93"/>
    </row>
    <row r="849" spans="4:4" x14ac:dyDescent="0.2">
      <c r="D849" s="93"/>
    </row>
    <row r="850" spans="4:4" x14ac:dyDescent="0.2">
      <c r="D850" s="93"/>
    </row>
    <row r="851" spans="4:4" x14ac:dyDescent="0.2">
      <c r="D851" s="93"/>
    </row>
    <row r="852" spans="4:4" x14ac:dyDescent="0.2">
      <c r="D852" s="93"/>
    </row>
    <row r="853" spans="4:4" x14ac:dyDescent="0.2">
      <c r="D853" s="93"/>
    </row>
    <row r="854" spans="4:4" x14ac:dyDescent="0.2">
      <c r="D854" s="93"/>
    </row>
    <row r="855" spans="4:4" x14ac:dyDescent="0.2">
      <c r="D855" s="93"/>
    </row>
    <row r="856" spans="4:4" x14ac:dyDescent="0.2">
      <c r="D856" s="93"/>
    </row>
    <row r="857" spans="4:4" x14ac:dyDescent="0.2">
      <c r="D857" s="93"/>
    </row>
    <row r="858" spans="4:4" x14ac:dyDescent="0.2">
      <c r="D858" s="93"/>
    </row>
    <row r="859" spans="4:4" x14ac:dyDescent="0.2">
      <c r="D859" s="93"/>
    </row>
    <row r="860" spans="4:4" x14ac:dyDescent="0.2">
      <c r="D860" s="93"/>
    </row>
    <row r="861" spans="4:4" x14ac:dyDescent="0.2">
      <c r="D861" s="93"/>
    </row>
    <row r="862" spans="4:4" x14ac:dyDescent="0.2">
      <c r="D862" s="93"/>
    </row>
    <row r="863" spans="4:4" x14ac:dyDescent="0.2">
      <c r="D863" s="93"/>
    </row>
    <row r="864" spans="4:4" x14ac:dyDescent="0.2">
      <c r="D864" s="93"/>
    </row>
    <row r="865" spans="4:4" x14ac:dyDescent="0.2">
      <c r="D865" s="93"/>
    </row>
    <row r="866" spans="4:4" x14ac:dyDescent="0.2">
      <c r="D866" s="93"/>
    </row>
    <row r="867" spans="4:4" x14ac:dyDescent="0.2">
      <c r="D867" s="93"/>
    </row>
    <row r="868" spans="4:4" x14ac:dyDescent="0.2">
      <c r="D868" s="93"/>
    </row>
    <row r="869" spans="4:4" x14ac:dyDescent="0.2">
      <c r="D869" s="93"/>
    </row>
    <row r="870" spans="4:4" x14ac:dyDescent="0.2">
      <c r="D870" s="93"/>
    </row>
    <row r="871" spans="4:4" x14ac:dyDescent="0.2">
      <c r="D871" s="93"/>
    </row>
    <row r="872" spans="4:4" x14ac:dyDescent="0.2">
      <c r="D872" s="93"/>
    </row>
    <row r="873" spans="4:4" x14ac:dyDescent="0.2">
      <c r="D873" s="93"/>
    </row>
    <row r="874" spans="4:4" x14ac:dyDescent="0.2">
      <c r="D874" s="93"/>
    </row>
    <row r="875" spans="4:4" x14ac:dyDescent="0.2">
      <c r="D875" s="93"/>
    </row>
    <row r="876" spans="4:4" x14ac:dyDescent="0.2">
      <c r="D876" s="93"/>
    </row>
    <row r="877" spans="4:4" x14ac:dyDescent="0.2">
      <c r="D877" s="93"/>
    </row>
    <row r="878" spans="4:4" x14ac:dyDescent="0.2">
      <c r="D878" s="93"/>
    </row>
    <row r="879" spans="4:4" x14ac:dyDescent="0.2">
      <c r="D879" s="93"/>
    </row>
    <row r="880" spans="4:4" x14ac:dyDescent="0.2">
      <c r="D880" s="93"/>
    </row>
    <row r="881" spans="4:4" x14ac:dyDescent="0.2">
      <c r="D881" s="93"/>
    </row>
    <row r="882" spans="4:4" x14ac:dyDescent="0.2">
      <c r="D882" s="93"/>
    </row>
    <row r="883" spans="4:4" x14ac:dyDescent="0.2">
      <c r="D883" s="93"/>
    </row>
    <row r="884" spans="4:4" x14ac:dyDescent="0.2">
      <c r="D884" s="93"/>
    </row>
    <row r="885" spans="4:4" x14ac:dyDescent="0.2">
      <c r="D885" s="93"/>
    </row>
    <row r="886" spans="4:4" x14ac:dyDescent="0.2">
      <c r="D886" s="93"/>
    </row>
    <row r="887" spans="4:4" x14ac:dyDescent="0.2">
      <c r="D887" s="93"/>
    </row>
    <row r="888" spans="4:4" x14ac:dyDescent="0.2">
      <c r="D888" s="93"/>
    </row>
    <row r="889" spans="4:4" x14ac:dyDescent="0.2">
      <c r="D889" s="93"/>
    </row>
    <row r="890" spans="4:4" x14ac:dyDescent="0.2">
      <c r="D890" s="93"/>
    </row>
    <row r="891" spans="4:4" x14ac:dyDescent="0.2">
      <c r="D891" s="93"/>
    </row>
    <row r="892" spans="4:4" x14ac:dyDescent="0.2">
      <c r="D892" s="93"/>
    </row>
    <row r="893" spans="4:4" x14ac:dyDescent="0.2">
      <c r="D893" s="93"/>
    </row>
    <row r="894" spans="4:4" x14ac:dyDescent="0.2">
      <c r="D894" s="93"/>
    </row>
    <row r="895" spans="4:4" x14ac:dyDescent="0.2">
      <c r="D895" s="93"/>
    </row>
    <row r="896" spans="4:4" x14ac:dyDescent="0.2">
      <c r="D896" s="93"/>
    </row>
    <row r="897" spans="4:4" x14ac:dyDescent="0.2">
      <c r="D897" s="93"/>
    </row>
    <row r="898" spans="4:4" x14ac:dyDescent="0.2">
      <c r="D898" s="93"/>
    </row>
    <row r="899" spans="4:4" x14ac:dyDescent="0.2">
      <c r="D899" s="93"/>
    </row>
    <row r="900" spans="4:4" x14ac:dyDescent="0.2">
      <c r="D900" s="93"/>
    </row>
    <row r="901" spans="4:4" x14ac:dyDescent="0.2">
      <c r="D901" s="93"/>
    </row>
    <row r="902" spans="4:4" x14ac:dyDescent="0.2">
      <c r="D902" s="93"/>
    </row>
    <row r="903" spans="4:4" x14ac:dyDescent="0.2">
      <c r="D903" s="93"/>
    </row>
    <row r="904" spans="4:4" x14ac:dyDescent="0.2">
      <c r="D904" s="93"/>
    </row>
    <row r="905" spans="4:4" x14ac:dyDescent="0.2">
      <c r="D905" s="93"/>
    </row>
    <row r="906" spans="4:4" x14ac:dyDescent="0.2">
      <c r="D906" s="93"/>
    </row>
    <row r="907" spans="4:4" x14ac:dyDescent="0.2">
      <c r="D907" s="93"/>
    </row>
    <row r="908" spans="4:4" x14ac:dyDescent="0.2">
      <c r="D908" s="93"/>
    </row>
    <row r="909" spans="4:4" x14ac:dyDescent="0.2">
      <c r="D909" s="93"/>
    </row>
    <row r="910" spans="4:4" x14ac:dyDescent="0.2">
      <c r="D910" s="93"/>
    </row>
    <row r="911" spans="4:4" x14ac:dyDescent="0.2">
      <c r="D911" s="93"/>
    </row>
    <row r="912" spans="4:4" x14ac:dyDescent="0.2">
      <c r="D912" s="93"/>
    </row>
    <row r="913" spans="4:4" x14ac:dyDescent="0.2">
      <c r="D913" s="93"/>
    </row>
    <row r="914" spans="4:4" x14ac:dyDescent="0.2">
      <c r="D914" s="93"/>
    </row>
    <row r="915" spans="4:4" x14ac:dyDescent="0.2">
      <c r="D915" s="93"/>
    </row>
    <row r="916" spans="4:4" x14ac:dyDescent="0.2">
      <c r="D916" s="93"/>
    </row>
    <row r="917" spans="4:4" x14ac:dyDescent="0.2">
      <c r="D917" s="93"/>
    </row>
    <row r="918" spans="4:4" x14ac:dyDescent="0.2">
      <c r="D918" s="93"/>
    </row>
    <row r="919" spans="4:4" x14ac:dyDescent="0.2">
      <c r="D919" s="93"/>
    </row>
    <row r="920" spans="4:4" x14ac:dyDescent="0.2">
      <c r="D920" s="93"/>
    </row>
    <row r="921" spans="4:4" x14ac:dyDescent="0.2">
      <c r="D921" s="93"/>
    </row>
    <row r="922" spans="4:4" x14ac:dyDescent="0.2">
      <c r="D922" s="93"/>
    </row>
    <row r="923" spans="4:4" x14ac:dyDescent="0.2">
      <c r="D923" s="93"/>
    </row>
    <row r="924" spans="4:4" x14ac:dyDescent="0.2">
      <c r="D924" s="93"/>
    </row>
    <row r="925" spans="4:4" x14ac:dyDescent="0.2">
      <c r="D925" s="93"/>
    </row>
    <row r="926" spans="4:4" x14ac:dyDescent="0.2">
      <c r="D926" s="93"/>
    </row>
    <row r="927" spans="4:4" x14ac:dyDescent="0.2">
      <c r="D927" s="93"/>
    </row>
    <row r="928" spans="4:4" x14ac:dyDescent="0.2">
      <c r="D928" s="93"/>
    </row>
    <row r="929" spans="4:4" x14ac:dyDescent="0.2">
      <c r="D929" s="93"/>
    </row>
    <row r="930" spans="4:4" x14ac:dyDescent="0.2">
      <c r="D930" s="93"/>
    </row>
    <row r="931" spans="4:4" x14ac:dyDescent="0.2">
      <c r="D931" s="93"/>
    </row>
    <row r="932" spans="4:4" x14ac:dyDescent="0.2">
      <c r="D932" s="93"/>
    </row>
    <row r="933" spans="4:4" x14ac:dyDescent="0.2">
      <c r="D933" s="93"/>
    </row>
    <row r="934" spans="4:4" x14ac:dyDescent="0.2">
      <c r="D934" s="93"/>
    </row>
    <row r="935" spans="4:4" x14ac:dyDescent="0.2">
      <c r="D935" s="93"/>
    </row>
    <row r="936" spans="4:4" x14ac:dyDescent="0.2">
      <c r="D936" s="93"/>
    </row>
    <row r="937" spans="4:4" x14ac:dyDescent="0.2">
      <c r="D937" s="93"/>
    </row>
    <row r="938" spans="4:4" x14ac:dyDescent="0.2">
      <c r="D938" s="93"/>
    </row>
    <row r="939" spans="4:4" x14ac:dyDescent="0.2">
      <c r="D939" s="93"/>
    </row>
    <row r="940" spans="4:4" x14ac:dyDescent="0.2">
      <c r="D940" s="93"/>
    </row>
    <row r="941" spans="4:4" x14ac:dyDescent="0.2">
      <c r="D941" s="93"/>
    </row>
    <row r="942" spans="4:4" x14ac:dyDescent="0.2">
      <c r="D942" s="93"/>
    </row>
    <row r="943" spans="4:4" x14ac:dyDescent="0.2">
      <c r="D943" s="93"/>
    </row>
    <row r="944" spans="4:4" x14ac:dyDescent="0.2">
      <c r="D944" s="93"/>
    </row>
    <row r="945" spans="4:4" x14ac:dyDescent="0.2">
      <c r="D945" s="93"/>
    </row>
    <row r="946" spans="4:4" x14ac:dyDescent="0.2">
      <c r="D946" s="93"/>
    </row>
    <row r="947" spans="4:4" x14ac:dyDescent="0.2">
      <c r="D947" s="93"/>
    </row>
    <row r="948" spans="4:4" x14ac:dyDescent="0.2">
      <c r="D948" s="93"/>
    </row>
    <row r="949" spans="4:4" x14ac:dyDescent="0.2">
      <c r="D949" s="93"/>
    </row>
    <row r="950" spans="4:4" x14ac:dyDescent="0.2">
      <c r="D950" s="93"/>
    </row>
    <row r="951" spans="4:4" x14ac:dyDescent="0.2">
      <c r="D951" s="93"/>
    </row>
    <row r="952" spans="4:4" x14ac:dyDescent="0.2">
      <c r="D952" s="93"/>
    </row>
    <row r="953" spans="4:4" x14ac:dyDescent="0.2">
      <c r="D953" s="93"/>
    </row>
    <row r="954" spans="4:4" x14ac:dyDescent="0.2">
      <c r="D954" s="93"/>
    </row>
    <row r="955" spans="4:4" x14ac:dyDescent="0.2">
      <c r="D955" s="93"/>
    </row>
    <row r="956" spans="4:4" x14ac:dyDescent="0.2">
      <c r="D956" s="93"/>
    </row>
    <row r="957" spans="4:4" x14ac:dyDescent="0.2">
      <c r="D957" s="93"/>
    </row>
    <row r="958" spans="4:4" x14ac:dyDescent="0.2">
      <c r="D958" s="93"/>
    </row>
    <row r="959" spans="4:4" x14ac:dyDescent="0.2">
      <c r="D959" s="93"/>
    </row>
    <row r="960" spans="4:4" x14ac:dyDescent="0.2">
      <c r="D960" s="93"/>
    </row>
    <row r="961" spans="4:4" x14ac:dyDescent="0.2">
      <c r="D961" s="93"/>
    </row>
    <row r="962" spans="4:4" x14ac:dyDescent="0.2">
      <c r="D962" s="93"/>
    </row>
    <row r="963" spans="4:4" x14ac:dyDescent="0.2">
      <c r="D963" s="93"/>
    </row>
    <row r="964" spans="4:4" x14ac:dyDescent="0.2">
      <c r="D964" s="93"/>
    </row>
    <row r="965" spans="4:4" x14ac:dyDescent="0.2">
      <c r="D965" s="93"/>
    </row>
    <row r="966" spans="4:4" x14ac:dyDescent="0.2">
      <c r="D966" s="93"/>
    </row>
    <row r="967" spans="4:4" x14ac:dyDescent="0.2">
      <c r="D967" s="93"/>
    </row>
    <row r="968" spans="4:4" x14ac:dyDescent="0.2">
      <c r="D968" s="93"/>
    </row>
    <row r="969" spans="4:4" x14ac:dyDescent="0.2">
      <c r="D969" s="93"/>
    </row>
    <row r="970" spans="4:4" x14ac:dyDescent="0.2">
      <c r="D970" s="93"/>
    </row>
    <row r="971" spans="4:4" x14ac:dyDescent="0.2">
      <c r="D971" s="93"/>
    </row>
    <row r="972" spans="4:4" x14ac:dyDescent="0.2">
      <c r="D972" s="93"/>
    </row>
    <row r="973" spans="4:4" x14ac:dyDescent="0.2">
      <c r="D973" s="93"/>
    </row>
    <row r="974" spans="4:4" x14ac:dyDescent="0.2">
      <c r="D974" s="93"/>
    </row>
    <row r="975" spans="4:4" x14ac:dyDescent="0.2">
      <c r="D975" s="93"/>
    </row>
    <row r="976" spans="4:4" x14ac:dyDescent="0.2">
      <c r="D976" s="93"/>
    </row>
    <row r="977" spans="4:4" x14ac:dyDescent="0.2">
      <c r="D977" s="93"/>
    </row>
    <row r="978" spans="4:4" x14ac:dyDescent="0.2">
      <c r="D978" s="93"/>
    </row>
    <row r="979" spans="4:4" x14ac:dyDescent="0.2">
      <c r="D979" s="93"/>
    </row>
    <row r="980" spans="4:4" x14ac:dyDescent="0.2">
      <c r="D980" s="93"/>
    </row>
    <row r="981" spans="4:4" x14ac:dyDescent="0.2">
      <c r="D981" s="93"/>
    </row>
    <row r="982" spans="4:4" x14ac:dyDescent="0.2">
      <c r="D982" s="93"/>
    </row>
    <row r="983" spans="4:4" x14ac:dyDescent="0.2">
      <c r="D983" s="93"/>
    </row>
    <row r="984" spans="4:4" x14ac:dyDescent="0.2">
      <c r="D984" s="93"/>
    </row>
    <row r="985" spans="4:4" x14ac:dyDescent="0.2">
      <c r="D985" s="93"/>
    </row>
    <row r="986" spans="4:4" x14ac:dyDescent="0.2">
      <c r="D986" s="93"/>
    </row>
    <row r="987" spans="4:4" x14ac:dyDescent="0.2">
      <c r="D987" s="93"/>
    </row>
    <row r="988" spans="4:4" x14ac:dyDescent="0.2">
      <c r="D988" s="93"/>
    </row>
    <row r="989" spans="4:4" x14ac:dyDescent="0.2">
      <c r="D989" s="93"/>
    </row>
    <row r="990" spans="4:4" x14ac:dyDescent="0.2">
      <c r="D990" s="93"/>
    </row>
    <row r="991" spans="4:4" x14ac:dyDescent="0.2">
      <c r="D991" s="93"/>
    </row>
    <row r="992" spans="4:4" x14ac:dyDescent="0.2">
      <c r="D992" s="93"/>
    </row>
    <row r="993" spans="4:4" x14ac:dyDescent="0.2">
      <c r="D993" s="93"/>
    </row>
    <row r="994" spans="4:4" x14ac:dyDescent="0.2">
      <c r="D994" s="93"/>
    </row>
    <row r="995" spans="4:4" x14ac:dyDescent="0.2">
      <c r="D995" s="93"/>
    </row>
    <row r="996" spans="4:4" x14ac:dyDescent="0.2">
      <c r="D996" s="93"/>
    </row>
    <row r="997" spans="4:4" x14ac:dyDescent="0.2">
      <c r="D997" s="93"/>
    </row>
    <row r="998" spans="4:4" x14ac:dyDescent="0.2">
      <c r="D998" s="93"/>
    </row>
    <row r="999" spans="4:4" x14ac:dyDescent="0.2">
      <c r="D999" s="93"/>
    </row>
    <row r="1000" spans="4:4" x14ac:dyDescent="0.2">
      <c r="D1000" s="93"/>
    </row>
    <row r="1001" spans="4:4" x14ac:dyDescent="0.2">
      <c r="D1001" s="93"/>
    </row>
    <row r="1002" spans="4:4" x14ac:dyDescent="0.2">
      <c r="D1002" s="93"/>
    </row>
    <row r="1003" spans="4:4" x14ac:dyDescent="0.2">
      <c r="D1003" s="93"/>
    </row>
    <row r="1004" spans="4:4" x14ac:dyDescent="0.2">
      <c r="D1004" s="93"/>
    </row>
    <row r="1005" spans="4:4" x14ac:dyDescent="0.2">
      <c r="D1005" s="93"/>
    </row>
    <row r="1006" spans="4:4" x14ac:dyDescent="0.2">
      <c r="D1006" s="93"/>
    </row>
    <row r="1007" spans="4:4" x14ac:dyDescent="0.2">
      <c r="D1007" s="93"/>
    </row>
    <row r="1008" spans="4:4" x14ac:dyDescent="0.2">
      <c r="D1008" s="93"/>
    </row>
    <row r="1009" spans="4:4" x14ac:dyDescent="0.2">
      <c r="D1009" s="93"/>
    </row>
    <row r="1010" spans="4:4" x14ac:dyDescent="0.2">
      <c r="D1010" s="93"/>
    </row>
    <row r="1011" spans="4:4" x14ac:dyDescent="0.2">
      <c r="D1011" s="93"/>
    </row>
    <row r="1012" spans="4:4" x14ac:dyDescent="0.2">
      <c r="D1012" s="93"/>
    </row>
    <row r="1013" spans="4:4" x14ac:dyDescent="0.2">
      <c r="D1013" s="93"/>
    </row>
    <row r="1014" spans="4:4" x14ac:dyDescent="0.2">
      <c r="D1014" s="93"/>
    </row>
    <row r="1015" spans="4:4" x14ac:dyDescent="0.2">
      <c r="D1015" s="93"/>
    </row>
    <row r="1016" spans="4:4" x14ac:dyDescent="0.2">
      <c r="D1016" s="93"/>
    </row>
    <row r="1017" spans="4:4" x14ac:dyDescent="0.2">
      <c r="D1017" s="93"/>
    </row>
    <row r="1018" spans="4:4" x14ac:dyDescent="0.2">
      <c r="D1018" s="93"/>
    </row>
    <row r="1019" spans="4:4" x14ac:dyDescent="0.2">
      <c r="D1019" s="93"/>
    </row>
    <row r="1020" spans="4:4" x14ac:dyDescent="0.2">
      <c r="D1020" s="93"/>
    </row>
    <row r="1021" spans="4:4" x14ac:dyDescent="0.2">
      <c r="D1021" s="93"/>
    </row>
    <row r="1022" spans="4:4" x14ac:dyDescent="0.2">
      <c r="D1022" s="93"/>
    </row>
    <row r="1023" spans="4:4" x14ac:dyDescent="0.2">
      <c r="D1023" s="93"/>
    </row>
    <row r="1024" spans="4:4" x14ac:dyDescent="0.2">
      <c r="D1024" s="93"/>
    </row>
    <row r="1025" spans="4:4" x14ac:dyDescent="0.2">
      <c r="D1025" s="93"/>
    </row>
    <row r="1026" spans="4:4" x14ac:dyDescent="0.2">
      <c r="D1026" s="93"/>
    </row>
    <row r="1027" spans="4:4" x14ac:dyDescent="0.2">
      <c r="D1027" s="93"/>
    </row>
    <row r="1028" spans="4:4" x14ac:dyDescent="0.2">
      <c r="D1028" s="93"/>
    </row>
    <row r="1029" spans="4:4" x14ac:dyDescent="0.2">
      <c r="D1029" s="93"/>
    </row>
    <row r="1030" spans="4:4" x14ac:dyDescent="0.2">
      <c r="D1030" s="93"/>
    </row>
    <row r="1031" spans="4:4" x14ac:dyDescent="0.2">
      <c r="D1031" s="93"/>
    </row>
    <row r="1032" spans="4:4" x14ac:dyDescent="0.2">
      <c r="D1032" s="93"/>
    </row>
    <row r="1033" spans="4:4" x14ac:dyDescent="0.2">
      <c r="D1033" s="93"/>
    </row>
    <row r="1034" spans="4:4" x14ac:dyDescent="0.2">
      <c r="D1034" s="93"/>
    </row>
    <row r="1035" spans="4:4" x14ac:dyDescent="0.2">
      <c r="D1035" s="93"/>
    </row>
    <row r="1036" spans="4:4" x14ac:dyDescent="0.2">
      <c r="D1036" s="93"/>
    </row>
    <row r="1037" spans="4:4" x14ac:dyDescent="0.2">
      <c r="D1037" s="93"/>
    </row>
    <row r="1038" spans="4:4" x14ac:dyDescent="0.2">
      <c r="D1038" s="93"/>
    </row>
    <row r="1039" spans="4:4" x14ac:dyDescent="0.2">
      <c r="D1039" s="93"/>
    </row>
    <row r="1040" spans="4:4" x14ac:dyDescent="0.2">
      <c r="D1040" s="93"/>
    </row>
    <row r="1041" spans="4:4" x14ac:dyDescent="0.2">
      <c r="D1041" s="93"/>
    </row>
    <row r="1042" spans="4:4" x14ac:dyDescent="0.2">
      <c r="D1042" s="93"/>
    </row>
    <row r="1043" spans="4:4" x14ac:dyDescent="0.2">
      <c r="D1043" s="93"/>
    </row>
    <row r="1044" spans="4:4" x14ac:dyDescent="0.2">
      <c r="D1044" s="93"/>
    </row>
    <row r="1045" spans="4:4" x14ac:dyDescent="0.2">
      <c r="D1045" s="93"/>
    </row>
    <row r="1046" spans="4:4" x14ac:dyDescent="0.2">
      <c r="D1046" s="93"/>
    </row>
    <row r="1047" spans="4:4" x14ac:dyDescent="0.2">
      <c r="D1047" s="93"/>
    </row>
    <row r="1048" spans="4:4" x14ac:dyDescent="0.2">
      <c r="D1048" s="93"/>
    </row>
    <row r="1049" spans="4:4" x14ac:dyDescent="0.2">
      <c r="D1049" s="93"/>
    </row>
    <row r="1050" spans="4:4" x14ac:dyDescent="0.2">
      <c r="D1050" s="93"/>
    </row>
    <row r="1051" spans="4:4" x14ac:dyDescent="0.2">
      <c r="D1051" s="93"/>
    </row>
    <row r="1052" spans="4:4" x14ac:dyDescent="0.2">
      <c r="D1052" s="93"/>
    </row>
    <row r="1053" spans="4:4" x14ac:dyDescent="0.2">
      <c r="D1053" s="93"/>
    </row>
    <row r="1054" spans="4:4" x14ac:dyDescent="0.2">
      <c r="D1054" s="93"/>
    </row>
    <row r="1055" spans="4:4" x14ac:dyDescent="0.2">
      <c r="D1055" s="93"/>
    </row>
    <row r="1056" spans="4:4" x14ac:dyDescent="0.2">
      <c r="D1056" s="93"/>
    </row>
    <row r="1057" spans="4:4" x14ac:dyDescent="0.2">
      <c r="D1057" s="93"/>
    </row>
    <row r="1058" spans="4:4" x14ac:dyDescent="0.2">
      <c r="D1058" s="93"/>
    </row>
    <row r="1059" spans="4:4" x14ac:dyDescent="0.2">
      <c r="D1059" s="93"/>
    </row>
    <row r="1060" spans="4:4" x14ac:dyDescent="0.2">
      <c r="D1060" s="93"/>
    </row>
    <row r="1061" spans="4:4" x14ac:dyDescent="0.2">
      <c r="D1061" s="93"/>
    </row>
    <row r="1062" spans="4:4" x14ac:dyDescent="0.2">
      <c r="D1062" s="93"/>
    </row>
    <row r="1063" spans="4:4" x14ac:dyDescent="0.2">
      <c r="D1063" s="93"/>
    </row>
    <row r="1064" spans="4:4" x14ac:dyDescent="0.2">
      <c r="D1064" s="93"/>
    </row>
    <row r="1065" spans="4:4" x14ac:dyDescent="0.2">
      <c r="D1065" s="93"/>
    </row>
    <row r="1066" spans="4:4" x14ac:dyDescent="0.2">
      <c r="D1066" s="93"/>
    </row>
    <row r="1067" spans="4:4" x14ac:dyDescent="0.2">
      <c r="D1067" s="93"/>
    </row>
    <row r="1068" spans="4:4" x14ac:dyDescent="0.2">
      <c r="D1068" s="93"/>
    </row>
    <row r="1069" spans="4:4" x14ac:dyDescent="0.2">
      <c r="D1069" s="93"/>
    </row>
    <row r="1070" spans="4:4" x14ac:dyDescent="0.2">
      <c r="D1070" s="93"/>
    </row>
    <row r="1071" spans="4:4" x14ac:dyDescent="0.2">
      <c r="D1071" s="93"/>
    </row>
    <row r="1072" spans="4:4" x14ac:dyDescent="0.2">
      <c r="D1072" s="93"/>
    </row>
    <row r="1073" spans="4:4" x14ac:dyDescent="0.2">
      <c r="D1073" s="93"/>
    </row>
    <row r="1074" spans="4:4" x14ac:dyDescent="0.2">
      <c r="D1074" s="93"/>
    </row>
    <row r="1075" spans="4:4" x14ac:dyDescent="0.2">
      <c r="D1075" s="93"/>
    </row>
    <row r="1076" spans="4:4" x14ac:dyDescent="0.2">
      <c r="D1076" s="93"/>
    </row>
    <row r="1077" spans="4:4" x14ac:dyDescent="0.2">
      <c r="D1077" s="93"/>
    </row>
    <row r="1078" spans="4:4" x14ac:dyDescent="0.2">
      <c r="D1078" s="93"/>
    </row>
    <row r="1079" spans="4:4" x14ac:dyDescent="0.2">
      <c r="D1079" s="93"/>
    </row>
    <row r="1080" spans="4:4" x14ac:dyDescent="0.2">
      <c r="D1080" s="93"/>
    </row>
    <row r="1081" spans="4:4" x14ac:dyDescent="0.2">
      <c r="D1081" s="93"/>
    </row>
    <row r="1082" spans="4:4" x14ac:dyDescent="0.2">
      <c r="D1082" s="93"/>
    </row>
    <row r="1083" spans="4:4" x14ac:dyDescent="0.2">
      <c r="D1083" s="93"/>
    </row>
    <row r="1084" spans="4:4" x14ac:dyDescent="0.2">
      <c r="D1084" s="93"/>
    </row>
    <row r="1085" spans="4:4" x14ac:dyDescent="0.2">
      <c r="D1085" s="93"/>
    </row>
    <row r="1086" spans="4:4" x14ac:dyDescent="0.2">
      <c r="D1086" s="93"/>
    </row>
    <row r="1087" spans="4:4" x14ac:dyDescent="0.2">
      <c r="D1087" s="93"/>
    </row>
    <row r="1088" spans="4:4" x14ac:dyDescent="0.2">
      <c r="D1088" s="93"/>
    </row>
    <row r="1089" spans="4:4" x14ac:dyDescent="0.2">
      <c r="D1089" s="93"/>
    </row>
    <row r="1090" spans="4:4" x14ac:dyDescent="0.2">
      <c r="D1090" s="93"/>
    </row>
    <row r="1091" spans="4:4" x14ac:dyDescent="0.2">
      <c r="D1091" s="93"/>
    </row>
    <row r="1092" spans="4:4" x14ac:dyDescent="0.2">
      <c r="D1092" s="93"/>
    </row>
    <row r="1093" spans="4:4" x14ac:dyDescent="0.2">
      <c r="D1093" s="93"/>
    </row>
    <row r="1094" spans="4:4" x14ac:dyDescent="0.2">
      <c r="D1094" s="93"/>
    </row>
    <row r="1095" spans="4:4" x14ac:dyDescent="0.2">
      <c r="D1095" s="93"/>
    </row>
    <row r="1096" spans="4:4" x14ac:dyDescent="0.2">
      <c r="D1096" s="93"/>
    </row>
    <row r="1097" spans="4:4" x14ac:dyDescent="0.2">
      <c r="D1097" s="93"/>
    </row>
    <row r="1098" spans="4:4" x14ac:dyDescent="0.2">
      <c r="D1098" s="93"/>
    </row>
    <row r="1099" spans="4:4" x14ac:dyDescent="0.2">
      <c r="D1099" s="93"/>
    </row>
    <row r="1100" spans="4:4" x14ac:dyDescent="0.2">
      <c r="D1100" s="93"/>
    </row>
    <row r="1101" spans="4:4" x14ac:dyDescent="0.2">
      <c r="D1101" s="93"/>
    </row>
    <row r="1102" spans="4:4" x14ac:dyDescent="0.2">
      <c r="D1102" s="93"/>
    </row>
    <row r="1103" spans="4:4" x14ac:dyDescent="0.2">
      <c r="D1103" s="93"/>
    </row>
    <row r="1104" spans="4:4" x14ac:dyDescent="0.2">
      <c r="D1104" s="93"/>
    </row>
    <row r="1105" spans="4:4" x14ac:dyDescent="0.2">
      <c r="D1105" s="93"/>
    </row>
    <row r="1106" spans="4:4" x14ac:dyDescent="0.2">
      <c r="D1106" s="93"/>
    </row>
    <row r="1107" spans="4:4" x14ac:dyDescent="0.2">
      <c r="D1107" s="93"/>
    </row>
    <row r="1108" spans="4:4" x14ac:dyDescent="0.2">
      <c r="D1108" s="93"/>
    </row>
    <row r="1109" spans="4:4" x14ac:dyDescent="0.2">
      <c r="D1109" s="93"/>
    </row>
    <row r="1110" spans="4:4" x14ac:dyDescent="0.2">
      <c r="D1110" s="93"/>
    </row>
    <row r="1111" spans="4:4" x14ac:dyDescent="0.2">
      <c r="D1111" s="93"/>
    </row>
    <row r="1112" spans="4:4" x14ac:dyDescent="0.2">
      <c r="D1112" s="93"/>
    </row>
    <row r="1113" spans="4:4" x14ac:dyDescent="0.2">
      <c r="D1113" s="93"/>
    </row>
    <row r="1114" spans="4:4" x14ac:dyDescent="0.2">
      <c r="D1114" s="93"/>
    </row>
    <row r="1115" spans="4:4" x14ac:dyDescent="0.2">
      <c r="D1115" s="93"/>
    </row>
    <row r="1116" spans="4:4" x14ac:dyDescent="0.2">
      <c r="D1116" s="93"/>
    </row>
    <row r="1117" spans="4:4" x14ac:dyDescent="0.2">
      <c r="D1117" s="93"/>
    </row>
    <row r="1118" spans="4:4" x14ac:dyDescent="0.2">
      <c r="D1118" s="93"/>
    </row>
    <row r="1119" spans="4:4" x14ac:dyDescent="0.2">
      <c r="D1119" s="93"/>
    </row>
    <row r="1120" spans="4:4" x14ac:dyDescent="0.2">
      <c r="D1120" s="93"/>
    </row>
    <row r="1121" spans="4:4" x14ac:dyDescent="0.2">
      <c r="D1121" s="93"/>
    </row>
    <row r="1122" spans="4:4" x14ac:dyDescent="0.2">
      <c r="D1122" s="93"/>
    </row>
    <row r="1123" spans="4:4" x14ac:dyDescent="0.2">
      <c r="D1123" s="93"/>
    </row>
    <row r="1124" spans="4:4" x14ac:dyDescent="0.2">
      <c r="D1124" s="93"/>
    </row>
    <row r="1125" spans="4:4" x14ac:dyDescent="0.2">
      <c r="D1125" s="93"/>
    </row>
    <row r="1126" spans="4:4" x14ac:dyDescent="0.2">
      <c r="D1126" s="93"/>
    </row>
    <row r="1127" spans="4:4" x14ac:dyDescent="0.2">
      <c r="D1127" s="93"/>
    </row>
    <row r="1128" spans="4:4" x14ac:dyDescent="0.2">
      <c r="D1128" s="93"/>
    </row>
    <row r="1129" spans="4:4" x14ac:dyDescent="0.2">
      <c r="D1129" s="93"/>
    </row>
    <row r="1130" spans="4:4" x14ac:dyDescent="0.2">
      <c r="D1130" s="93"/>
    </row>
    <row r="1131" spans="4:4" x14ac:dyDescent="0.2">
      <c r="D1131" s="93"/>
    </row>
    <row r="1132" spans="4:4" x14ac:dyDescent="0.2">
      <c r="D1132" s="93"/>
    </row>
    <row r="1133" spans="4:4" x14ac:dyDescent="0.2">
      <c r="D1133" s="93"/>
    </row>
    <row r="1134" spans="4:4" x14ac:dyDescent="0.2">
      <c r="D1134" s="93"/>
    </row>
    <row r="1135" spans="4:4" x14ac:dyDescent="0.2">
      <c r="D1135" s="93"/>
    </row>
    <row r="1136" spans="4:4" x14ac:dyDescent="0.2">
      <c r="D1136" s="93"/>
    </row>
    <row r="1137" spans="4:4" x14ac:dyDescent="0.2">
      <c r="D1137" s="93"/>
    </row>
    <row r="1138" spans="4:4" x14ac:dyDescent="0.2">
      <c r="D1138" s="93"/>
    </row>
    <row r="1139" spans="4:4" x14ac:dyDescent="0.2">
      <c r="D1139" s="93"/>
    </row>
    <row r="1140" spans="4:4" x14ac:dyDescent="0.2">
      <c r="D1140" s="93"/>
    </row>
    <row r="1141" spans="4:4" x14ac:dyDescent="0.2">
      <c r="D1141" s="93"/>
    </row>
    <row r="1142" spans="4:4" x14ac:dyDescent="0.2">
      <c r="D1142" s="93"/>
    </row>
    <row r="1143" spans="4:4" x14ac:dyDescent="0.2">
      <c r="D1143" s="93"/>
    </row>
    <row r="1144" spans="4:4" x14ac:dyDescent="0.2">
      <c r="D1144" s="93"/>
    </row>
    <row r="1145" spans="4:4" x14ac:dyDescent="0.2">
      <c r="D1145" s="93"/>
    </row>
    <row r="1146" spans="4:4" x14ac:dyDescent="0.2">
      <c r="D1146" s="93"/>
    </row>
    <row r="1147" spans="4:4" x14ac:dyDescent="0.2">
      <c r="D1147" s="93"/>
    </row>
    <row r="1148" spans="4:4" x14ac:dyDescent="0.2">
      <c r="D1148" s="93"/>
    </row>
    <row r="1149" spans="4:4" x14ac:dyDescent="0.2">
      <c r="D1149" s="93"/>
    </row>
    <row r="1150" spans="4:4" x14ac:dyDescent="0.2">
      <c r="D1150" s="93"/>
    </row>
    <row r="1151" spans="4:4" x14ac:dyDescent="0.2">
      <c r="D1151" s="93"/>
    </row>
    <row r="1152" spans="4:4" x14ac:dyDescent="0.2">
      <c r="D1152" s="93"/>
    </row>
    <row r="1153" spans="4:4" x14ac:dyDescent="0.2">
      <c r="D1153" s="93"/>
    </row>
    <row r="1154" spans="4:4" x14ac:dyDescent="0.2">
      <c r="D1154" s="93"/>
    </row>
    <row r="1155" spans="4:4" x14ac:dyDescent="0.2">
      <c r="D1155" s="93"/>
    </row>
    <row r="1156" spans="4:4" x14ac:dyDescent="0.2">
      <c r="D1156" s="93"/>
    </row>
    <row r="1157" spans="4:4" x14ac:dyDescent="0.2">
      <c r="D1157" s="93"/>
    </row>
    <row r="1158" spans="4:4" x14ac:dyDescent="0.2">
      <c r="D1158" s="93"/>
    </row>
    <row r="1159" spans="4:4" x14ac:dyDescent="0.2">
      <c r="D1159" s="93"/>
    </row>
    <row r="1160" spans="4:4" x14ac:dyDescent="0.2">
      <c r="D1160" s="93"/>
    </row>
    <row r="1161" spans="4:4" x14ac:dyDescent="0.2">
      <c r="D1161" s="93"/>
    </row>
    <row r="1162" spans="4:4" x14ac:dyDescent="0.2">
      <c r="D1162" s="93"/>
    </row>
    <row r="1163" spans="4:4" x14ac:dyDescent="0.2">
      <c r="D1163" s="93"/>
    </row>
    <row r="1164" spans="4:4" x14ac:dyDescent="0.2">
      <c r="D1164" s="93"/>
    </row>
    <row r="1165" spans="4:4" x14ac:dyDescent="0.2">
      <c r="D1165" s="93"/>
    </row>
    <row r="1166" spans="4:4" x14ac:dyDescent="0.2">
      <c r="D1166" s="93"/>
    </row>
    <row r="1167" spans="4:4" x14ac:dyDescent="0.2">
      <c r="D1167" s="93"/>
    </row>
    <row r="1168" spans="4:4" x14ac:dyDescent="0.2">
      <c r="D1168" s="93"/>
    </row>
    <row r="1169" spans="4:4" x14ac:dyDescent="0.2">
      <c r="D1169" s="93"/>
    </row>
    <row r="1170" spans="4:4" x14ac:dyDescent="0.2">
      <c r="D1170" s="93"/>
    </row>
    <row r="1171" spans="4:4" x14ac:dyDescent="0.2">
      <c r="D1171" s="93"/>
    </row>
    <row r="1172" spans="4:4" x14ac:dyDescent="0.2">
      <c r="D1172" s="93"/>
    </row>
    <row r="1173" spans="4:4" x14ac:dyDescent="0.2">
      <c r="D1173" s="93"/>
    </row>
    <row r="1174" spans="4:4" x14ac:dyDescent="0.2">
      <c r="D1174" s="93"/>
    </row>
    <row r="1175" spans="4:4" x14ac:dyDescent="0.2">
      <c r="D1175" s="93"/>
    </row>
    <row r="1176" spans="4:4" x14ac:dyDescent="0.2">
      <c r="D1176" s="93"/>
    </row>
    <row r="1177" spans="4:4" x14ac:dyDescent="0.2">
      <c r="D1177" s="93"/>
    </row>
    <row r="1178" spans="4:4" x14ac:dyDescent="0.2">
      <c r="D1178" s="93"/>
    </row>
    <row r="1179" spans="4:4" x14ac:dyDescent="0.2">
      <c r="D1179" s="93"/>
    </row>
    <row r="1180" spans="4:4" x14ac:dyDescent="0.2">
      <c r="D1180" s="93"/>
    </row>
    <row r="1181" spans="4:4" x14ac:dyDescent="0.2">
      <c r="D1181" s="93"/>
    </row>
    <row r="1182" spans="4:4" x14ac:dyDescent="0.2">
      <c r="D1182" s="93"/>
    </row>
    <row r="1183" spans="4:4" x14ac:dyDescent="0.2">
      <c r="D1183" s="93"/>
    </row>
    <row r="1184" spans="4:4" x14ac:dyDescent="0.2">
      <c r="D1184" s="93"/>
    </row>
    <row r="1185" spans="4:4" x14ac:dyDescent="0.2">
      <c r="D1185" s="93"/>
    </row>
    <row r="1186" spans="4:4" x14ac:dyDescent="0.2">
      <c r="D1186" s="93"/>
    </row>
    <row r="1187" spans="4:4" x14ac:dyDescent="0.2">
      <c r="D1187" s="93"/>
    </row>
    <row r="1188" spans="4:4" x14ac:dyDescent="0.2">
      <c r="D1188" s="93"/>
    </row>
    <row r="1189" spans="4:4" x14ac:dyDescent="0.2">
      <c r="D1189" s="93"/>
    </row>
    <row r="1190" spans="4:4" x14ac:dyDescent="0.2">
      <c r="D1190" s="93"/>
    </row>
    <row r="1191" spans="4:4" x14ac:dyDescent="0.2">
      <c r="D1191" s="93"/>
    </row>
    <row r="1192" spans="4:4" x14ac:dyDescent="0.2">
      <c r="D1192" s="93"/>
    </row>
    <row r="1193" spans="4:4" x14ac:dyDescent="0.2">
      <c r="D1193" s="93"/>
    </row>
    <row r="1194" spans="4:4" x14ac:dyDescent="0.2">
      <c r="D1194" s="93"/>
    </row>
    <row r="1195" spans="4:4" x14ac:dyDescent="0.2">
      <c r="D1195" s="93"/>
    </row>
    <row r="1196" spans="4:4" x14ac:dyDescent="0.2">
      <c r="D1196" s="93"/>
    </row>
    <row r="1197" spans="4:4" x14ac:dyDescent="0.2">
      <c r="D1197" s="93"/>
    </row>
    <row r="1198" spans="4:4" x14ac:dyDescent="0.2">
      <c r="D1198" s="93"/>
    </row>
    <row r="1199" spans="4:4" x14ac:dyDescent="0.2">
      <c r="D1199" s="93"/>
    </row>
    <row r="1200" spans="4:4" x14ac:dyDescent="0.2">
      <c r="D1200" s="93"/>
    </row>
    <row r="1201" spans="4:4" x14ac:dyDescent="0.2">
      <c r="D1201" s="93"/>
    </row>
    <row r="1202" spans="4:4" x14ac:dyDescent="0.2">
      <c r="D1202" s="93"/>
    </row>
    <row r="1203" spans="4:4" x14ac:dyDescent="0.2">
      <c r="D1203" s="93"/>
    </row>
    <row r="1204" spans="4:4" x14ac:dyDescent="0.2">
      <c r="D1204" s="93"/>
    </row>
    <row r="1205" spans="4:4" x14ac:dyDescent="0.2">
      <c r="D1205" s="93"/>
    </row>
    <row r="1206" spans="4:4" x14ac:dyDescent="0.2">
      <c r="D1206" s="93"/>
    </row>
    <row r="1207" spans="4:4" x14ac:dyDescent="0.2">
      <c r="D1207" s="93"/>
    </row>
    <row r="1208" spans="4:4" x14ac:dyDescent="0.2">
      <c r="D1208" s="93"/>
    </row>
    <row r="1209" spans="4:4" x14ac:dyDescent="0.2">
      <c r="D1209" s="93"/>
    </row>
    <row r="1210" spans="4:4" x14ac:dyDescent="0.2">
      <c r="D1210" s="93"/>
    </row>
    <row r="1211" spans="4:4" x14ac:dyDescent="0.2">
      <c r="D1211" s="93"/>
    </row>
    <row r="1212" spans="4:4" x14ac:dyDescent="0.2">
      <c r="D1212" s="93"/>
    </row>
    <row r="1213" spans="4:4" x14ac:dyDescent="0.2">
      <c r="D1213" s="93"/>
    </row>
    <row r="1214" spans="4:4" x14ac:dyDescent="0.2">
      <c r="D1214" s="93"/>
    </row>
    <row r="1215" spans="4:4" x14ac:dyDescent="0.2">
      <c r="D1215" s="93"/>
    </row>
    <row r="1216" spans="4:4" x14ac:dyDescent="0.2">
      <c r="D1216" s="93"/>
    </row>
    <row r="1217" spans="4:4" x14ac:dyDescent="0.2">
      <c r="D1217" s="93"/>
    </row>
    <row r="1218" spans="4:4" x14ac:dyDescent="0.2">
      <c r="D1218" s="93"/>
    </row>
    <row r="1219" spans="4:4" x14ac:dyDescent="0.2">
      <c r="D1219" s="93"/>
    </row>
    <row r="1220" spans="4:4" x14ac:dyDescent="0.2">
      <c r="D1220" s="93"/>
    </row>
    <row r="1221" spans="4:4" x14ac:dyDescent="0.2">
      <c r="D1221" s="93"/>
    </row>
    <row r="1222" spans="4:4" x14ac:dyDescent="0.2">
      <c r="D1222" s="93"/>
    </row>
    <row r="1223" spans="4:4" x14ac:dyDescent="0.2">
      <c r="D1223" s="93"/>
    </row>
    <row r="1224" spans="4:4" x14ac:dyDescent="0.2">
      <c r="D1224" s="93"/>
    </row>
    <row r="1225" spans="4:4" x14ac:dyDescent="0.2">
      <c r="D1225" s="93"/>
    </row>
    <row r="1226" spans="4:4" x14ac:dyDescent="0.2">
      <c r="D1226" s="93"/>
    </row>
    <row r="1227" spans="4:4" x14ac:dyDescent="0.2">
      <c r="D1227" s="93"/>
    </row>
    <row r="1228" spans="4:4" x14ac:dyDescent="0.2">
      <c r="D1228" s="93"/>
    </row>
    <row r="1229" spans="4:4" x14ac:dyDescent="0.2">
      <c r="D1229" s="93"/>
    </row>
    <row r="1230" spans="4:4" x14ac:dyDescent="0.2">
      <c r="D1230" s="93"/>
    </row>
    <row r="1231" spans="4:4" x14ac:dyDescent="0.2">
      <c r="D1231" s="93"/>
    </row>
    <row r="1232" spans="4:4" x14ac:dyDescent="0.2">
      <c r="D1232" s="93"/>
    </row>
    <row r="1233" spans="4:4" x14ac:dyDescent="0.2">
      <c r="D1233" s="93"/>
    </row>
    <row r="1234" spans="4:4" x14ac:dyDescent="0.2">
      <c r="D1234" s="93"/>
    </row>
    <row r="1235" spans="4:4" x14ac:dyDescent="0.2">
      <c r="D1235" s="93"/>
    </row>
    <row r="1236" spans="4:4" x14ac:dyDescent="0.2">
      <c r="D1236" s="93"/>
    </row>
    <row r="1237" spans="4:4" x14ac:dyDescent="0.2">
      <c r="D1237" s="93"/>
    </row>
    <row r="1238" spans="4:4" x14ac:dyDescent="0.2">
      <c r="D1238" s="93"/>
    </row>
    <row r="1239" spans="4:4" x14ac:dyDescent="0.2">
      <c r="D1239" s="93"/>
    </row>
    <row r="1240" spans="4:4" x14ac:dyDescent="0.2">
      <c r="D1240" s="93"/>
    </row>
    <row r="1241" spans="4:4" x14ac:dyDescent="0.2">
      <c r="D1241" s="93"/>
    </row>
    <row r="1242" spans="4:4" x14ac:dyDescent="0.2">
      <c r="D1242" s="93"/>
    </row>
    <row r="1243" spans="4:4" x14ac:dyDescent="0.2">
      <c r="D1243" s="93"/>
    </row>
    <row r="1244" spans="4:4" x14ac:dyDescent="0.2">
      <c r="D1244" s="93"/>
    </row>
    <row r="1245" spans="4:4" x14ac:dyDescent="0.2">
      <c r="D1245" s="93"/>
    </row>
    <row r="1246" spans="4:4" x14ac:dyDescent="0.2">
      <c r="D1246" s="93"/>
    </row>
    <row r="1247" spans="4:4" x14ac:dyDescent="0.2">
      <c r="D1247" s="93"/>
    </row>
    <row r="1248" spans="4:4" x14ac:dyDescent="0.2">
      <c r="D1248" s="93"/>
    </row>
    <row r="1249" spans="4:4" x14ac:dyDescent="0.2">
      <c r="D1249" s="93"/>
    </row>
    <row r="1250" spans="4:4" x14ac:dyDescent="0.2">
      <c r="D1250" s="93"/>
    </row>
    <row r="1251" spans="4:4" x14ac:dyDescent="0.2">
      <c r="D1251" s="93"/>
    </row>
    <row r="1252" spans="4:4" x14ac:dyDescent="0.2">
      <c r="D1252" s="93"/>
    </row>
    <row r="1253" spans="4:4" x14ac:dyDescent="0.2">
      <c r="D1253" s="93"/>
    </row>
    <row r="1254" spans="4:4" x14ac:dyDescent="0.2">
      <c r="D1254" s="93"/>
    </row>
    <row r="1255" spans="4:4" x14ac:dyDescent="0.2">
      <c r="D1255" s="93"/>
    </row>
    <row r="1256" spans="4:4" x14ac:dyDescent="0.2">
      <c r="D1256" s="93"/>
    </row>
    <row r="1257" spans="4:4" x14ac:dyDescent="0.2">
      <c r="D1257" s="93"/>
    </row>
    <row r="1258" spans="4:4" x14ac:dyDescent="0.2">
      <c r="D1258" s="93"/>
    </row>
    <row r="1259" spans="4:4" x14ac:dyDescent="0.2">
      <c r="D1259" s="93"/>
    </row>
    <row r="1260" spans="4:4" x14ac:dyDescent="0.2">
      <c r="D1260" s="93"/>
    </row>
    <row r="1261" spans="4:4" x14ac:dyDescent="0.2">
      <c r="D1261" s="93"/>
    </row>
    <row r="1262" spans="4:4" x14ac:dyDescent="0.2">
      <c r="D1262" s="93"/>
    </row>
    <row r="1263" spans="4:4" x14ac:dyDescent="0.2">
      <c r="D1263" s="93"/>
    </row>
    <row r="1264" spans="4:4" x14ac:dyDescent="0.2">
      <c r="D1264" s="93"/>
    </row>
    <row r="1265" spans="4:4" x14ac:dyDescent="0.2">
      <c r="D1265" s="93"/>
    </row>
    <row r="1266" spans="4:4" x14ac:dyDescent="0.2">
      <c r="D1266" s="93"/>
    </row>
    <row r="1267" spans="4:4" x14ac:dyDescent="0.2">
      <c r="D1267" s="93"/>
    </row>
    <row r="1268" spans="4:4" x14ac:dyDescent="0.2">
      <c r="D1268" s="93"/>
    </row>
    <row r="1269" spans="4:4" x14ac:dyDescent="0.2">
      <c r="D1269" s="93"/>
    </row>
    <row r="1270" spans="4:4" x14ac:dyDescent="0.2">
      <c r="D1270" s="93"/>
    </row>
    <row r="1271" spans="4:4" x14ac:dyDescent="0.2">
      <c r="D1271" s="93"/>
    </row>
    <row r="1272" spans="4:4" x14ac:dyDescent="0.2">
      <c r="D1272" s="93"/>
    </row>
    <row r="1273" spans="4:4" x14ac:dyDescent="0.2">
      <c r="D1273" s="93"/>
    </row>
    <row r="1274" spans="4:4" x14ac:dyDescent="0.2">
      <c r="D1274" s="93"/>
    </row>
    <row r="1275" spans="4:4" x14ac:dyDescent="0.2">
      <c r="D1275" s="93"/>
    </row>
    <row r="1276" spans="4:4" x14ac:dyDescent="0.2">
      <c r="D1276" s="93"/>
    </row>
    <row r="1277" spans="4:4" x14ac:dyDescent="0.2">
      <c r="D1277" s="93"/>
    </row>
    <row r="1278" spans="4:4" x14ac:dyDescent="0.2">
      <c r="D1278" s="93"/>
    </row>
    <row r="1279" spans="4:4" x14ac:dyDescent="0.2">
      <c r="D1279" s="93"/>
    </row>
    <row r="1280" spans="4:4" x14ac:dyDescent="0.2">
      <c r="D1280" s="93"/>
    </row>
    <row r="1281" spans="4:4" x14ac:dyDescent="0.2">
      <c r="D1281" s="93"/>
    </row>
    <row r="1282" spans="4:4" x14ac:dyDescent="0.2">
      <c r="D1282" s="93"/>
    </row>
    <row r="1283" spans="4:4" x14ac:dyDescent="0.2">
      <c r="D1283" s="93"/>
    </row>
    <row r="1284" spans="4:4" x14ac:dyDescent="0.2">
      <c r="D1284" s="93"/>
    </row>
    <row r="1285" spans="4:4" x14ac:dyDescent="0.2">
      <c r="D1285" s="93"/>
    </row>
    <row r="1286" spans="4:4" x14ac:dyDescent="0.2">
      <c r="D1286" s="93"/>
    </row>
    <row r="1287" spans="4:4" x14ac:dyDescent="0.2">
      <c r="D1287" s="93"/>
    </row>
    <row r="1288" spans="4:4" x14ac:dyDescent="0.2">
      <c r="D1288" s="93"/>
    </row>
    <row r="1289" spans="4:4" x14ac:dyDescent="0.2">
      <c r="D1289" s="93"/>
    </row>
    <row r="1290" spans="4:4" x14ac:dyDescent="0.2">
      <c r="D1290" s="93"/>
    </row>
    <row r="1291" spans="4:4" x14ac:dyDescent="0.2">
      <c r="D1291" s="93"/>
    </row>
    <row r="1292" spans="4:4" x14ac:dyDescent="0.2">
      <c r="D1292" s="93"/>
    </row>
    <row r="1293" spans="4:4" x14ac:dyDescent="0.2">
      <c r="D1293" s="93"/>
    </row>
    <row r="1294" spans="4:4" x14ac:dyDescent="0.2">
      <c r="D1294" s="93"/>
    </row>
    <row r="1295" spans="4:4" x14ac:dyDescent="0.2">
      <c r="D1295" s="93"/>
    </row>
    <row r="1296" spans="4:4" x14ac:dyDescent="0.2">
      <c r="D1296" s="93"/>
    </row>
    <row r="1297" spans="4:4" x14ac:dyDescent="0.2">
      <c r="D1297" s="93"/>
    </row>
    <row r="1298" spans="4:4" x14ac:dyDescent="0.2">
      <c r="D1298" s="93"/>
    </row>
    <row r="1299" spans="4:4" x14ac:dyDescent="0.2">
      <c r="D1299" s="93"/>
    </row>
    <row r="1300" spans="4:4" x14ac:dyDescent="0.2">
      <c r="D1300" s="93"/>
    </row>
    <row r="1301" spans="4:4" x14ac:dyDescent="0.2">
      <c r="D1301" s="93"/>
    </row>
    <row r="1302" spans="4:4" x14ac:dyDescent="0.2">
      <c r="D1302" s="93"/>
    </row>
    <row r="1303" spans="4:4" x14ac:dyDescent="0.2">
      <c r="D1303" s="93"/>
    </row>
    <row r="1304" spans="4:4" x14ac:dyDescent="0.2">
      <c r="D1304" s="93"/>
    </row>
    <row r="1305" spans="4:4" x14ac:dyDescent="0.2">
      <c r="D1305" s="93"/>
    </row>
    <row r="1306" spans="4:4" x14ac:dyDescent="0.2">
      <c r="D1306" s="93"/>
    </row>
    <row r="1307" spans="4:4" x14ac:dyDescent="0.2">
      <c r="D1307" s="93"/>
    </row>
    <row r="1308" spans="4:4" x14ac:dyDescent="0.2">
      <c r="D1308" s="93"/>
    </row>
    <row r="1309" spans="4:4" x14ac:dyDescent="0.2">
      <c r="D1309" s="93"/>
    </row>
    <row r="1310" spans="4:4" x14ac:dyDescent="0.2">
      <c r="D1310" s="93"/>
    </row>
    <row r="1311" spans="4:4" x14ac:dyDescent="0.2">
      <c r="D1311" s="93"/>
    </row>
    <row r="1312" spans="4:4" x14ac:dyDescent="0.2">
      <c r="D1312" s="93"/>
    </row>
    <row r="1313" spans="4:4" x14ac:dyDescent="0.2">
      <c r="D1313" s="93"/>
    </row>
    <row r="1314" spans="4:4" x14ac:dyDescent="0.2">
      <c r="D1314" s="93"/>
    </row>
    <row r="1315" spans="4:4" x14ac:dyDescent="0.2">
      <c r="D1315" s="93"/>
    </row>
    <row r="1316" spans="4:4" x14ac:dyDescent="0.2">
      <c r="D1316" s="93"/>
    </row>
    <row r="1317" spans="4:4" x14ac:dyDescent="0.2">
      <c r="D1317" s="93"/>
    </row>
    <row r="1318" spans="4:4" x14ac:dyDescent="0.2">
      <c r="D1318" s="93"/>
    </row>
    <row r="1319" spans="4:4" x14ac:dyDescent="0.2">
      <c r="D1319" s="93"/>
    </row>
    <row r="1320" spans="4:4" x14ac:dyDescent="0.2">
      <c r="D1320" s="93"/>
    </row>
    <row r="1321" spans="4:4" x14ac:dyDescent="0.2">
      <c r="D1321" s="93"/>
    </row>
    <row r="1322" spans="4:4" x14ac:dyDescent="0.2">
      <c r="D1322" s="93"/>
    </row>
    <row r="1323" spans="4:4" x14ac:dyDescent="0.2">
      <c r="D1323" s="93"/>
    </row>
    <row r="1324" spans="4:4" x14ac:dyDescent="0.2">
      <c r="D1324" s="93"/>
    </row>
    <row r="1325" spans="4:4" x14ac:dyDescent="0.2">
      <c r="D1325" s="93"/>
    </row>
    <row r="1326" spans="4:4" x14ac:dyDescent="0.2">
      <c r="D1326" s="93"/>
    </row>
    <row r="1327" spans="4:4" x14ac:dyDescent="0.2">
      <c r="D1327" s="93"/>
    </row>
    <row r="1328" spans="4:4" x14ac:dyDescent="0.2">
      <c r="D1328" s="93"/>
    </row>
    <row r="1329" spans="4:4" x14ac:dyDescent="0.2">
      <c r="D1329" s="93"/>
    </row>
    <row r="1330" spans="4:4" x14ac:dyDescent="0.2">
      <c r="D1330" s="93"/>
    </row>
    <row r="1331" spans="4:4" x14ac:dyDescent="0.2">
      <c r="D1331" s="93"/>
    </row>
    <row r="1332" spans="4:4" x14ac:dyDescent="0.2">
      <c r="D1332" s="93"/>
    </row>
    <row r="1333" spans="4:4" x14ac:dyDescent="0.2">
      <c r="D1333" s="93"/>
    </row>
    <row r="1334" spans="4:4" x14ac:dyDescent="0.2">
      <c r="D1334" s="93"/>
    </row>
    <row r="1335" spans="4:4" x14ac:dyDescent="0.2">
      <c r="D1335" s="93"/>
    </row>
    <row r="1336" spans="4:4" x14ac:dyDescent="0.2">
      <c r="D1336" s="93"/>
    </row>
    <row r="1337" spans="4:4" x14ac:dyDescent="0.2">
      <c r="D1337" s="93"/>
    </row>
    <row r="1338" spans="4:4" x14ac:dyDescent="0.2">
      <c r="D1338" s="93"/>
    </row>
    <row r="1339" spans="4:4" x14ac:dyDescent="0.2">
      <c r="D1339" s="93"/>
    </row>
    <row r="1340" spans="4:4" x14ac:dyDescent="0.2">
      <c r="D1340" s="93"/>
    </row>
    <row r="1341" spans="4:4" x14ac:dyDescent="0.2">
      <c r="D1341" s="93"/>
    </row>
    <row r="1342" spans="4:4" x14ac:dyDescent="0.2">
      <c r="D1342" s="93"/>
    </row>
    <row r="1343" spans="4:4" x14ac:dyDescent="0.2">
      <c r="D1343" s="93"/>
    </row>
    <row r="1344" spans="4:4" x14ac:dyDescent="0.2">
      <c r="D1344" s="93"/>
    </row>
    <row r="1345" spans="4:4" x14ac:dyDescent="0.2">
      <c r="D1345" s="93"/>
    </row>
    <row r="1346" spans="4:4" x14ac:dyDescent="0.2">
      <c r="D1346" s="93"/>
    </row>
    <row r="1347" spans="4:4" x14ac:dyDescent="0.2">
      <c r="D1347" s="93"/>
    </row>
    <row r="1348" spans="4:4" x14ac:dyDescent="0.2">
      <c r="D1348" s="93"/>
    </row>
    <row r="1349" spans="4:4" x14ac:dyDescent="0.2">
      <c r="D1349" s="93"/>
    </row>
    <row r="1350" spans="4:4" x14ac:dyDescent="0.2">
      <c r="D1350" s="93"/>
    </row>
    <row r="1351" spans="4:4" x14ac:dyDescent="0.2">
      <c r="D1351" s="93"/>
    </row>
    <row r="1352" spans="4:4" x14ac:dyDescent="0.2">
      <c r="D1352" s="93"/>
    </row>
    <row r="1353" spans="4:4" x14ac:dyDescent="0.2">
      <c r="D1353" s="93"/>
    </row>
    <row r="1354" spans="4:4" x14ac:dyDescent="0.2">
      <c r="D1354" s="93"/>
    </row>
    <row r="1355" spans="4:4" x14ac:dyDescent="0.2">
      <c r="D1355" s="93"/>
    </row>
    <row r="1356" spans="4:4" x14ac:dyDescent="0.2">
      <c r="D1356" s="93"/>
    </row>
    <row r="1357" spans="4:4" x14ac:dyDescent="0.2">
      <c r="D1357" s="93"/>
    </row>
    <row r="1358" spans="4:4" x14ac:dyDescent="0.2">
      <c r="D1358" s="93"/>
    </row>
    <row r="1359" spans="4:4" x14ac:dyDescent="0.2">
      <c r="D1359" s="93"/>
    </row>
    <row r="1360" spans="4:4" x14ac:dyDescent="0.2">
      <c r="D1360" s="93"/>
    </row>
    <row r="1361" spans="4:4" x14ac:dyDescent="0.2">
      <c r="D1361" s="93"/>
    </row>
    <row r="1362" spans="4:4" x14ac:dyDescent="0.2">
      <c r="D1362" s="93"/>
    </row>
    <row r="1363" spans="4:4" x14ac:dyDescent="0.2">
      <c r="D1363" s="93"/>
    </row>
    <row r="1364" spans="4:4" x14ac:dyDescent="0.2">
      <c r="D1364" s="93"/>
    </row>
    <row r="1365" spans="4:4" x14ac:dyDescent="0.2">
      <c r="D1365" s="93"/>
    </row>
    <row r="1366" spans="4:4" x14ac:dyDescent="0.2">
      <c r="D1366" s="93"/>
    </row>
    <row r="1367" spans="4:4" x14ac:dyDescent="0.2">
      <c r="D1367" s="93"/>
    </row>
    <row r="1368" spans="4:4" x14ac:dyDescent="0.2">
      <c r="D1368" s="93"/>
    </row>
    <row r="1369" spans="4:4" x14ac:dyDescent="0.2">
      <c r="D1369" s="93"/>
    </row>
    <row r="1370" spans="4:4" x14ac:dyDescent="0.2">
      <c r="D1370" s="93"/>
    </row>
    <row r="1371" spans="4:4" x14ac:dyDescent="0.2">
      <c r="D1371" s="93"/>
    </row>
    <row r="1372" spans="4:4" x14ac:dyDescent="0.2">
      <c r="D1372" s="93"/>
    </row>
    <row r="1373" spans="4:4" x14ac:dyDescent="0.2">
      <c r="D1373" s="93"/>
    </row>
    <row r="1374" spans="4:4" x14ac:dyDescent="0.2">
      <c r="D1374" s="93"/>
    </row>
    <row r="1375" spans="4:4" x14ac:dyDescent="0.2">
      <c r="D1375" s="93"/>
    </row>
    <row r="1376" spans="4:4" x14ac:dyDescent="0.2">
      <c r="D1376" s="93"/>
    </row>
    <row r="1377" spans="4:4" x14ac:dyDescent="0.2">
      <c r="D1377" s="93"/>
    </row>
    <row r="1378" spans="4:4" x14ac:dyDescent="0.2">
      <c r="D1378" s="93"/>
    </row>
    <row r="1379" spans="4:4" x14ac:dyDescent="0.2">
      <c r="D1379" s="93"/>
    </row>
    <row r="1380" spans="4:4" x14ac:dyDescent="0.2">
      <c r="D1380" s="93"/>
    </row>
    <row r="1381" spans="4:4" x14ac:dyDescent="0.2">
      <c r="D1381" s="93"/>
    </row>
    <row r="1382" spans="4:4" x14ac:dyDescent="0.2">
      <c r="D1382" s="93"/>
    </row>
    <row r="1383" spans="4:4" x14ac:dyDescent="0.2">
      <c r="D1383" s="93"/>
    </row>
    <row r="1384" spans="4:4" x14ac:dyDescent="0.2">
      <c r="D1384" s="93"/>
    </row>
    <row r="1385" spans="4:4" x14ac:dyDescent="0.2">
      <c r="D1385" s="93"/>
    </row>
    <row r="1386" spans="4:4" x14ac:dyDescent="0.2">
      <c r="D1386" s="93"/>
    </row>
    <row r="1387" spans="4:4" x14ac:dyDescent="0.2">
      <c r="D1387" s="93"/>
    </row>
    <row r="1388" spans="4:4" x14ac:dyDescent="0.2">
      <c r="D1388" s="93"/>
    </row>
    <row r="1389" spans="4:4" x14ac:dyDescent="0.2">
      <c r="D1389" s="93"/>
    </row>
    <row r="1390" spans="4:4" x14ac:dyDescent="0.2">
      <c r="D1390" s="93"/>
    </row>
    <row r="1391" spans="4:4" x14ac:dyDescent="0.2">
      <c r="D1391" s="93"/>
    </row>
    <row r="1392" spans="4:4" x14ac:dyDescent="0.2">
      <c r="D1392" s="93"/>
    </row>
    <row r="1393" spans="4:4" x14ac:dyDescent="0.2">
      <c r="D1393" s="93"/>
    </row>
    <row r="1394" spans="4:4" x14ac:dyDescent="0.2">
      <c r="D1394" s="93"/>
    </row>
    <row r="1395" spans="4:4" x14ac:dyDescent="0.2">
      <c r="D1395" s="93"/>
    </row>
    <row r="1396" spans="4:4" x14ac:dyDescent="0.2">
      <c r="D1396" s="93"/>
    </row>
    <row r="1397" spans="4:4" x14ac:dyDescent="0.2">
      <c r="D1397" s="93"/>
    </row>
    <row r="1398" spans="4:4" x14ac:dyDescent="0.2">
      <c r="D1398" s="93"/>
    </row>
    <row r="1399" spans="4:4" x14ac:dyDescent="0.2">
      <c r="D1399" s="93"/>
    </row>
    <row r="1400" spans="4:4" x14ac:dyDescent="0.2">
      <c r="D1400" s="93"/>
    </row>
    <row r="1401" spans="4:4" x14ac:dyDescent="0.2">
      <c r="D1401" s="93"/>
    </row>
    <row r="1402" spans="4:4" x14ac:dyDescent="0.2">
      <c r="D1402" s="93"/>
    </row>
    <row r="1403" spans="4:4" x14ac:dyDescent="0.2">
      <c r="D1403" s="93"/>
    </row>
    <row r="1404" spans="4:4" x14ac:dyDescent="0.2">
      <c r="D1404" s="93"/>
    </row>
    <row r="1405" spans="4:4" x14ac:dyDescent="0.2">
      <c r="D1405" s="93"/>
    </row>
    <row r="1406" spans="4:4" x14ac:dyDescent="0.2">
      <c r="D1406" s="93"/>
    </row>
    <row r="1407" spans="4:4" x14ac:dyDescent="0.2">
      <c r="D1407" s="93"/>
    </row>
    <row r="1408" spans="4:4" x14ac:dyDescent="0.2">
      <c r="D1408" s="93"/>
    </row>
    <row r="1409" spans="4:4" x14ac:dyDescent="0.2">
      <c r="D1409" s="93"/>
    </row>
    <row r="1410" spans="4:4" x14ac:dyDescent="0.2">
      <c r="D1410" s="93"/>
    </row>
    <row r="1411" spans="4:4" x14ac:dyDescent="0.2">
      <c r="D1411" s="93"/>
    </row>
    <row r="1412" spans="4:4" x14ac:dyDescent="0.2">
      <c r="D1412" s="93"/>
    </row>
    <row r="1413" spans="4:4" x14ac:dyDescent="0.2">
      <c r="D1413" s="93"/>
    </row>
    <row r="1414" spans="4:4" x14ac:dyDescent="0.2">
      <c r="D1414" s="93"/>
    </row>
    <row r="1415" spans="4:4" x14ac:dyDescent="0.2">
      <c r="D1415" s="93"/>
    </row>
    <row r="1416" spans="4:4" x14ac:dyDescent="0.2">
      <c r="D1416" s="93"/>
    </row>
    <row r="1417" spans="4:4" x14ac:dyDescent="0.2">
      <c r="D1417" s="93"/>
    </row>
    <row r="1418" spans="4:4" x14ac:dyDescent="0.2">
      <c r="D1418" s="93"/>
    </row>
    <row r="1419" spans="4:4" x14ac:dyDescent="0.2">
      <c r="D1419" s="93"/>
    </row>
    <row r="1420" spans="4:4" x14ac:dyDescent="0.2">
      <c r="D1420" s="93"/>
    </row>
    <row r="1421" spans="4:4" x14ac:dyDescent="0.2">
      <c r="D1421" s="93"/>
    </row>
    <row r="1422" spans="4:4" x14ac:dyDescent="0.2">
      <c r="D1422" s="93"/>
    </row>
    <row r="1423" spans="4:4" x14ac:dyDescent="0.2">
      <c r="D1423" s="93"/>
    </row>
    <row r="1424" spans="4:4" x14ac:dyDescent="0.2">
      <c r="D1424" s="93"/>
    </row>
    <row r="1425" spans="4:4" x14ac:dyDescent="0.2">
      <c r="D1425" s="93"/>
    </row>
    <row r="1426" spans="4:4" x14ac:dyDescent="0.2">
      <c r="D1426" s="93"/>
    </row>
    <row r="1427" spans="4:4" x14ac:dyDescent="0.2">
      <c r="D1427" s="93"/>
    </row>
    <row r="1428" spans="4:4" x14ac:dyDescent="0.2">
      <c r="D1428" s="93"/>
    </row>
    <row r="1429" spans="4:4" x14ac:dyDescent="0.2">
      <c r="D1429" s="93"/>
    </row>
    <row r="1430" spans="4:4" x14ac:dyDescent="0.2">
      <c r="D1430" s="93"/>
    </row>
    <row r="1431" spans="4:4" x14ac:dyDescent="0.2">
      <c r="D1431" s="93"/>
    </row>
    <row r="1432" spans="4:4" x14ac:dyDescent="0.2">
      <c r="D1432" s="93"/>
    </row>
    <row r="1433" spans="4:4" x14ac:dyDescent="0.2">
      <c r="D1433" s="93"/>
    </row>
    <row r="1434" spans="4:4" x14ac:dyDescent="0.2">
      <c r="D1434" s="93"/>
    </row>
    <row r="1435" spans="4:4" x14ac:dyDescent="0.2">
      <c r="D1435" s="93"/>
    </row>
    <row r="1436" spans="4:4" x14ac:dyDescent="0.2">
      <c r="D1436" s="93"/>
    </row>
    <row r="1437" spans="4:4" x14ac:dyDescent="0.2">
      <c r="D1437" s="93"/>
    </row>
    <row r="1438" spans="4:4" x14ac:dyDescent="0.2">
      <c r="D1438" s="93"/>
    </row>
    <row r="1439" spans="4:4" x14ac:dyDescent="0.2">
      <c r="D1439" s="93"/>
    </row>
    <row r="1440" spans="4:4" x14ac:dyDescent="0.2">
      <c r="D1440" s="93"/>
    </row>
    <row r="1441" spans="4:4" x14ac:dyDescent="0.2">
      <c r="D1441" s="93"/>
    </row>
    <row r="1442" spans="4:4" x14ac:dyDescent="0.2">
      <c r="D1442" s="93"/>
    </row>
    <row r="1443" spans="4:4" x14ac:dyDescent="0.2">
      <c r="D1443" s="93"/>
    </row>
    <row r="1444" spans="4:4" x14ac:dyDescent="0.2">
      <c r="D1444" s="93"/>
    </row>
    <row r="1445" spans="4:4" x14ac:dyDescent="0.2">
      <c r="D1445" s="93"/>
    </row>
    <row r="1446" spans="4:4" x14ac:dyDescent="0.2">
      <c r="D1446" s="93"/>
    </row>
    <row r="1447" spans="4:4" x14ac:dyDescent="0.2">
      <c r="D1447" s="93"/>
    </row>
    <row r="1448" spans="4:4" x14ac:dyDescent="0.2">
      <c r="D1448" s="93"/>
    </row>
    <row r="1449" spans="4:4" x14ac:dyDescent="0.2">
      <c r="D1449" s="93"/>
    </row>
    <row r="1450" spans="4:4" x14ac:dyDescent="0.2">
      <c r="D1450" s="93"/>
    </row>
    <row r="1451" spans="4:4" x14ac:dyDescent="0.2">
      <c r="D1451" s="93"/>
    </row>
    <row r="1452" spans="4:4" x14ac:dyDescent="0.2">
      <c r="D1452" s="93"/>
    </row>
    <row r="1453" spans="4:4" x14ac:dyDescent="0.2">
      <c r="D1453" s="93"/>
    </row>
    <row r="1454" spans="4:4" x14ac:dyDescent="0.2">
      <c r="D1454" s="93"/>
    </row>
    <row r="1455" spans="4:4" x14ac:dyDescent="0.2">
      <c r="D1455" s="93"/>
    </row>
    <row r="1456" spans="4:4" x14ac:dyDescent="0.2">
      <c r="D1456" s="93"/>
    </row>
    <row r="1457" spans="4:4" x14ac:dyDescent="0.2">
      <c r="D1457" s="93"/>
    </row>
    <row r="1458" spans="4:4" x14ac:dyDescent="0.2">
      <c r="D1458" s="93"/>
    </row>
    <row r="1459" spans="4:4" x14ac:dyDescent="0.2">
      <c r="D1459" s="93"/>
    </row>
    <row r="1460" spans="4:4" x14ac:dyDescent="0.2">
      <c r="D1460" s="93"/>
    </row>
    <row r="1461" spans="4:4" x14ac:dyDescent="0.2">
      <c r="D1461" s="93"/>
    </row>
    <row r="1462" spans="4:4" x14ac:dyDescent="0.2">
      <c r="D1462" s="93"/>
    </row>
    <row r="1463" spans="4:4" x14ac:dyDescent="0.2">
      <c r="D1463" s="93"/>
    </row>
    <row r="1464" spans="4:4" x14ac:dyDescent="0.2">
      <c r="D1464" s="93"/>
    </row>
    <row r="1465" spans="4:4" x14ac:dyDescent="0.2">
      <c r="D1465" s="93"/>
    </row>
    <row r="1466" spans="4:4" x14ac:dyDescent="0.2">
      <c r="D1466" s="93"/>
    </row>
    <row r="1467" spans="4:4" x14ac:dyDescent="0.2">
      <c r="D1467" s="93"/>
    </row>
    <row r="1468" spans="4:4" x14ac:dyDescent="0.2">
      <c r="D1468" s="93"/>
    </row>
    <row r="1469" spans="4:4" x14ac:dyDescent="0.2">
      <c r="D1469" s="93"/>
    </row>
    <row r="1470" spans="4:4" x14ac:dyDescent="0.2">
      <c r="D1470" s="93"/>
    </row>
    <row r="1471" spans="4:4" x14ac:dyDescent="0.2">
      <c r="D1471" s="93"/>
    </row>
    <row r="1472" spans="4:4" x14ac:dyDescent="0.2">
      <c r="D1472" s="93"/>
    </row>
    <row r="1473" spans="4:4" x14ac:dyDescent="0.2">
      <c r="D1473" s="93"/>
    </row>
    <row r="1474" spans="4:4" x14ac:dyDescent="0.2">
      <c r="D1474" s="93"/>
    </row>
    <row r="1475" spans="4:4" x14ac:dyDescent="0.2">
      <c r="D1475" s="93"/>
    </row>
    <row r="1476" spans="4:4" x14ac:dyDescent="0.2">
      <c r="D1476" s="93"/>
    </row>
    <row r="1477" spans="4:4" x14ac:dyDescent="0.2">
      <c r="D1477" s="93"/>
    </row>
    <row r="1478" spans="4:4" x14ac:dyDescent="0.2">
      <c r="D1478" s="93"/>
    </row>
    <row r="1479" spans="4:4" x14ac:dyDescent="0.2">
      <c r="D1479" s="93"/>
    </row>
    <row r="1480" spans="4:4" x14ac:dyDescent="0.2">
      <c r="D1480" s="93"/>
    </row>
    <row r="1481" spans="4:4" x14ac:dyDescent="0.2">
      <c r="D1481" s="93"/>
    </row>
    <row r="1482" spans="4:4" x14ac:dyDescent="0.2">
      <c r="D1482" s="93"/>
    </row>
    <row r="1483" spans="4:4" x14ac:dyDescent="0.2">
      <c r="D1483" s="93"/>
    </row>
    <row r="1484" spans="4:4" x14ac:dyDescent="0.2">
      <c r="D1484" s="93"/>
    </row>
    <row r="1485" spans="4:4" x14ac:dyDescent="0.2">
      <c r="D1485" s="93"/>
    </row>
    <row r="1486" spans="4:4" x14ac:dyDescent="0.2">
      <c r="D1486" s="93"/>
    </row>
    <row r="1487" spans="4:4" x14ac:dyDescent="0.2">
      <c r="D1487" s="93"/>
    </row>
    <row r="1488" spans="4:4" x14ac:dyDescent="0.2">
      <c r="D1488" s="93"/>
    </row>
    <row r="1489" spans="4:4" x14ac:dyDescent="0.2">
      <c r="D1489" s="93"/>
    </row>
    <row r="1490" spans="4:4" x14ac:dyDescent="0.2">
      <c r="D1490" s="93"/>
    </row>
    <row r="1491" spans="4:4" x14ac:dyDescent="0.2">
      <c r="D1491" s="93"/>
    </row>
    <row r="1492" spans="4:4" x14ac:dyDescent="0.2">
      <c r="D1492" s="93"/>
    </row>
    <row r="1493" spans="4:4" x14ac:dyDescent="0.2">
      <c r="D1493" s="93"/>
    </row>
    <row r="1494" spans="4:4" x14ac:dyDescent="0.2">
      <c r="D1494" s="93"/>
    </row>
    <row r="1495" spans="4:4" x14ac:dyDescent="0.2">
      <c r="D1495" s="93"/>
    </row>
    <row r="1496" spans="4:4" x14ac:dyDescent="0.2">
      <c r="D1496" s="93"/>
    </row>
    <row r="1497" spans="4:4" x14ac:dyDescent="0.2">
      <c r="D1497" s="93"/>
    </row>
    <row r="1498" spans="4:4" x14ac:dyDescent="0.2">
      <c r="D1498" s="93"/>
    </row>
    <row r="1499" spans="4:4" x14ac:dyDescent="0.2">
      <c r="D1499" s="93"/>
    </row>
    <row r="1500" spans="4:4" x14ac:dyDescent="0.2">
      <c r="D1500" s="93"/>
    </row>
    <row r="1501" spans="4:4" x14ac:dyDescent="0.2">
      <c r="D1501" s="93"/>
    </row>
    <row r="1502" spans="4:4" x14ac:dyDescent="0.2">
      <c r="D1502" s="93"/>
    </row>
    <row r="1503" spans="4:4" x14ac:dyDescent="0.2">
      <c r="D1503" s="93"/>
    </row>
    <row r="1504" spans="4:4" x14ac:dyDescent="0.2">
      <c r="D1504" s="93"/>
    </row>
    <row r="1505" spans="4:4" x14ac:dyDescent="0.2">
      <c r="D1505" s="93"/>
    </row>
    <row r="1506" spans="4:4" x14ac:dyDescent="0.2">
      <c r="D1506" s="93"/>
    </row>
    <row r="1507" spans="4:4" x14ac:dyDescent="0.2">
      <c r="D1507" s="93"/>
    </row>
    <row r="1508" spans="4:4" x14ac:dyDescent="0.2">
      <c r="D1508" s="93"/>
    </row>
    <row r="1509" spans="4:4" x14ac:dyDescent="0.2">
      <c r="D1509" s="93"/>
    </row>
    <row r="1510" spans="4:4" x14ac:dyDescent="0.2">
      <c r="D1510" s="93"/>
    </row>
    <row r="1511" spans="4:4" x14ac:dyDescent="0.2">
      <c r="D1511" s="93"/>
    </row>
    <row r="1512" spans="4:4" x14ac:dyDescent="0.2">
      <c r="D1512" s="93"/>
    </row>
    <row r="1513" spans="4:4" x14ac:dyDescent="0.2">
      <c r="D1513" s="93"/>
    </row>
    <row r="1514" spans="4:4" x14ac:dyDescent="0.2">
      <c r="D1514" s="93"/>
    </row>
    <row r="1515" spans="4:4" x14ac:dyDescent="0.2">
      <c r="D1515" s="93"/>
    </row>
    <row r="1516" spans="4:4" x14ac:dyDescent="0.2">
      <c r="D1516" s="93"/>
    </row>
    <row r="1517" spans="4:4" x14ac:dyDescent="0.2">
      <c r="D1517" s="93"/>
    </row>
    <row r="1518" spans="4:4" x14ac:dyDescent="0.2">
      <c r="D1518" s="93"/>
    </row>
    <row r="1519" spans="4:4" x14ac:dyDescent="0.2">
      <c r="D1519" s="93"/>
    </row>
    <row r="1520" spans="4:4" x14ac:dyDescent="0.2">
      <c r="D1520" s="93"/>
    </row>
    <row r="1521" spans="4:4" x14ac:dyDescent="0.2">
      <c r="D1521" s="93"/>
    </row>
    <row r="1522" spans="4:4" x14ac:dyDescent="0.2">
      <c r="D1522" s="93"/>
    </row>
    <row r="1523" spans="4:4" x14ac:dyDescent="0.2">
      <c r="D1523" s="93"/>
    </row>
    <row r="1524" spans="4:4" x14ac:dyDescent="0.2">
      <c r="D1524" s="93"/>
    </row>
    <row r="1525" spans="4:4" x14ac:dyDescent="0.2">
      <c r="D1525" s="93"/>
    </row>
    <row r="1526" spans="4:4" x14ac:dyDescent="0.2">
      <c r="D1526" s="93"/>
    </row>
    <row r="1527" spans="4:4" x14ac:dyDescent="0.2">
      <c r="D1527" s="93"/>
    </row>
    <row r="1528" spans="4:4" x14ac:dyDescent="0.2">
      <c r="D1528" s="93"/>
    </row>
    <row r="1529" spans="4:4" x14ac:dyDescent="0.2">
      <c r="D1529" s="93"/>
    </row>
    <row r="1530" spans="4:4" x14ac:dyDescent="0.2">
      <c r="D1530" s="93"/>
    </row>
    <row r="1531" spans="4:4" x14ac:dyDescent="0.2">
      <c r="D1531" s="93"/>
    </row>
    <row r="1532" spans="4:4" x14ac:dyDescent="0.2">
      <c r="D1532" s="93"/>
    </row>
    <row r="1533" spans="4:4" x14ac:dyDescent="0.2">
      <c r="D1533" s="93"/>
    </row>
    <row r="1534" spans="4:4" x14ac:dyDescent="0.2">
      <c r="D1534" s="93"/>
    </row>
    <row r="1535" spans="4:4" x14ac:dyDescent="0.2">
      <c r="D1535" s="93"/>
    </row>
    <row r="1536" spans="4:4" x14ac:dyDescent="0.2">
      <c r="D1536" s="93"/>
    </row>
    <row r="1537" spans="4:4" x14ac:dyDescent="0.2">
      <c r="D1537" s="93"/>
    </row>
    <row r="1538" spans="4:4" x14ac:dyDescent="0.2">
      <c r="D1538" s="93"/>
    </row>
    <row r="1539" spans="4:4" x14ac:dyDescent="0.2">
      <c r="D1539" s="93"/>
    </row>
    <row r="1540" spans="4:4" x14ac:dyDescent="0.2">
      <c r="D1540" s="93"/>
    </row>
    <row r="1541" spans="4:4" x14ac:dyDescent="0.2">
      <c r="D1541" s="93"/>
    </row>
    <row r="1542" spans="4:4" x14ac:dyDescent="0.2">
      <c r="D1542" s="93"/>
    </row>
    <row r="1543" spans="4:4" x14ac:dyDescent="0.2">
      <c r="D1543" s="93"/>
    </row>
    <row r="1544" spans="4:4" x14ac:dyDescent="0.2">
      <c r="D1544" s="93"/>
    </row>
    <row r="1545" spans="4:4" x14ac:dyDescent="0.2">
      <c r="D1545" s="93"/>
    </row>
    <row r="1546" spans="4:4" x14ac:dyDescent="0.2">
      <c r="D1546" s="93"/>
    </row>
    <row r="1547" spans="4:4" x14ac:dyDescent="0.2">
      <c r="D1547" s="93"/>
    </row>
    <row r="1548" spans="4:4" x14ac:dyDescent="0.2">
      <c r="D1548" s="93"/>
    </row>
    <row r="1549" spans="4:4" x14ac:dyDescent="0.2">
      <c r="D1549" s="93"/>
    </row>
    <row r="1550" spans="4:4" x14ac:dyDescent="0.2">
      <c r="D1550" s="93"/>
    </row>
    <row r="1551" spans="4:4" x14ac:dyDescent="0.2">
      <c r="D1551" s="93"/>
    </row>
    <row r="1552" spans="4:4" x14ac:dyDescent="0.2">
      <c r="D1552" s="93"/>
    </row>
    <row r="1553" spans="4:4" x14ac:dyDescent="0.2">
      <c r="D1553" s="93"/>
    </row>
    <row r="1554" spans="4:4" x14ac:dyDescent="0.2">
      <c r="D1554" s="93"/>
    </row>
    <row r="1555" spans="4:4" x14ac:dyDescent="0.2">
      <c r="D1555" s="93"/>
    </row>
    <row r="1556" spans="4:4" x14ac:dyDescent="0.2">
      <c r="D1556" s="93"/>
    </row>
    <row r="1557" spans="4:4" x14ac:dyDescent="0.2">
      <c r="D1557" s="93"/>
    </row>
    <row r="1558" spans="4:4" x14ac:dyDescent="0.2">
      <c r="D1558" s="93"/>
    </row>
    <row r="1559" spans="4:4" x14ac:dyDescent="0.2">
      <c r="D1559" s="93"/>
    </row>
    <row r="1560" spans="4:4" x14ac:dyDescent="0.2">
      <c r="D1560" s="93"/>
    </row>
    <row r="1561" spans="4:4" x14ac:dyDescent="0.2">
      <c r="D1561" s="93"/>
    </row>
    <row r="1562" spans="4:4" x14ac:dyDescent="0.2">
      <c r="D1562" s="93"/>
    </row>
    <row r="1563" spans="4:4" x14ac:dyDescent="0.2">
      <c r="D1563" s="93"/>
    </row>
    <row r="1564" spans="4:4" x14ac:dyDescent="0.2">
      <c r="D1564" s="93"/>
    </row>
    <row r="1565" spans="4:4" x14ac:dyDescent="0.2">
      <c r="D1565" s="93"/>
    </row>
    <row r="1566" spans="4:4" x14ac:dyDescent="0.2">
      <c r="D1566" s="93"/>
    </row>
    <row r="1567" spans="4:4" x14ac:dyDescent="0.2">
      <c r="D1567" s="93"/>
    </row>
    <row r="1568" spans="4:4" x14ac:dyDescent="0.2">
      <c r="D1568" s="93"/>
    </row>
    <row r="1569" spans="4:4" x14ac:dyDescent="0.2">
      <c r="D1569" s="93"/>
    </row>
    <row r="1570" spans="4:4" x14ac:dyDescent="0.2">
      <c r="D1570" s="93"/>
    </row>
    <row r="1571" spans="4:4" x14ac:dyDescent="0.2">
      <c r="D1571" s="93"/>
    </row>
    <row r="1572" spans="4:4" x14ac:dyDescent="0.2">
      <c r="D1572" s="93"/>
    </row>
    <row r="1573" spans="4:4" x14ac:dyDescent="0.2">
      <c r="D1573" s="93"/>
    </row>
    <row r="1574" spans="4:4" x14ac:dyDescent="0.2">
      <c r="D1574" s="93"/>
    </row>
    <row r="1575" spans="4:4" x14ac:dyDescent="0.2">
      <c r="D1575" s="93"/>
    </row>
    <row r="1576" spans="4:4" x14ac:dyDescent="0.2">
      <c r="D1576" s="93"/>
    </row>
    <row r="1577" spans="4:4" x14ac:dyDescent="0.2">
      <c r="D1577" s="93"/>
    </row>
    <row r="1578" spans="4:4" x14ac:dyDescent="0.2">
      <c r="D1578" s="93"/>
    </row>
    <row r="1579" spans="4:4" x14ac:dyDescent="0.2">
      <c r="D1579" s="93"/>
    </row>
    <row r="1580" spans="4:4" x14ac:dyDescent="0.2">
      <c r="D1580" s="93"/>
    </row>
    <row r="1581" spans="4:4" x14ac:dyDescent="0.2">
      <c r="D1581" s="93"/>
    </row>
    <row r="1582" spans="4:4" x14ac:dyDescent="0.2">
      <c r="D1582" s="93"/>
    </row>
    <row r="1583" spans="4:4" x14ac:dyDescent="0.2">
      <c r="D1583" s="93"/>
    </row>
    <row r="1584" spans="4:4" x14ac:dyDescent="0.2">
      <c r="D1584" s="93"/>
    </row>
    <row r="1585" spans="4:4" x14ac:dyDescent="0.2">
      <c r="D1585" s="93"/>
    </row>
    <row r="1586" spans="4:4" x14ac:dyDescent="0.2">
      <c r="D1586" s="93"/>
    </row>
    <row r="1587" spans="4:4" x14ac:dyDescent="0.2">
      <c r="D1587" s="93"/>
    </row>
    <row r="1588" spans="4:4" x14ac:dyDescent="0.2">
      <c r="D1588" s="93"/>
    </row>
    <row r="1589" spans="4:4" x14ac:dyDescent="0.2">
      <c r="D1589" s="93"/>
    </row>
    <row r="1590" spans="4:4" x14ac:dyDescent="0.2">
      <c r="D1590" s="93"/>
    </row>
    <row r="1591" spans="4:4" x14ac:dyDescent="0.2">
      <c r="D1591" s="93"/>
    </row>
    <row r="1592" spans="4:4" x14ac:dyDescent="0.2">
      <c r="D1592" s="93"/>
    </row>
    <row r="1593" spans="4:4" x14ac:dyDescent="0.2">
      <c r="D1593" s="93"/>
    </row>
    <row r="1594" spans="4:4" x14ac:dyDescent="0.2">
      <c r="D1594" s="93"/>
    </row>
    <row r="1595" spans="4:4" x14ac:dyDescent="0.2">
      <c r="D1595" s="93"/>
    </row>
    <row r="1596" spans="4:4" x14ac:dyDescent="0.2">
      <c r="D1596" s="93"/>
    </row>
    <row r="1597" spans="4:4" x14ac:dyDescent="0.2">
      <c r="D1597" s="93"/>
    </row>
    <row r="1598" spans="4:4" x14ac:dyDescent="0.2">
      <c r="D1598" s="93"/>
    </row>
    <row r="1599" spans="4:4" x14ac:dyDescent="0.2">
      <c r="D1599" s="93"/>
    </row>
    <row r="1600" spans="4:4" x14ac:dyDescent="0.2">
      <c r="D1600" s="93"/>
    </row>
    <row r="1601" spans="4:4" x14ac:dyDescent="0.2">
      <c r="D1601" s="93"/>
    </row>
    <row r="1602" spans="4:4" x14ac:dyDescent="0.2">
      <c r="D1602" s="93"/>
    </row>
    <row r="1603" spans="4:4" x14ac:dyDescent="0.2">
      <c r="D1603" s="93"/>
    </row>
    <row r="1604" spans="4:4" x14ac:dyDescent="0.2">
      <c r="D1604" s="93"/>
    </row>
    <row r="1605" spans="4:4" x14ac:dyDescent="0.2">
      <c r="D1605" s="93"/>
    </row>
    <row r="1606" spans="4:4" x14ac:dyDescent="0.2">
      <c r="D1606" s="93"/>
    </row>
    <row r="1607" spans="4:4" x14ac:dyDescent="0.2">
      <c r="D1607" s="93"/>
    </row>
    <row r="1608" spans="4:4" x14ac:dyDescent="0.2">
      <c r="D1608" s="93"/>
    </row>
    <row r="1609" spans="4:4" x14ac:dyDescent="0.2">
      <c r="D1609" s="93"/>
    </row>
    <row r="1610" spans="4:4" x14ac:dyDescent="0.2">
      <c r="D1610" s="93"/>
    </row>
    <row r="1611" spans="4:4" x14ac:dyDescent="0.2">
      <c r="D1611" s="93"/>
    </row>
    <row r="1612" spans="4:4" x14ac:dyDescent="0.2">
      <c r="D1612" s="93"/>
    </row>
    <row r="1613" spans="4:4" x14ac:dyDescent="0.2">
      <c r="D1613" s="93"/>
    </row>
    <row r="1614" spans="4:4" x14ac:dyDescent="0.2">
      <c r="D1614" s="93"/>
    </row>
    <row r="1615" spans="4:4" x14ac:dyDescent="0.2">
      <c r="D1615" s="93"/>
    </row>
    <row r="1616" spans="4:4" x14ac:dyDescent="0.2">
      <c r="D1616" s="93"/>
    </row>
    <row r="1617" spans="4:4" x14ac:dyDescent="0.2">
      <c r="D1617" s="93"/>
    </row>
    <row r="1618" spans="4:4" x14ac:dyDescent="0.2">
      <c r="D1618" s="93"/>
    </row>
    <row r="1619" spans="4:4" x14ac:dyDescent="0.2">
      <c r="D1619" s="93"/>
    </row>
    <row r="1620" spans="4:4" x14ac:dyDescent="0.2">
      <c r="D1620" s="93"/>
    </row>
    <row r="1621" spans="4:4" x14ac:dyDescent="0.2">
      <c r="D1621" s="93"/>
    </row>
    <row r="1622" spans="4:4" x14ac:dyDescent="0.2">
      <c r="D1622" s="93"/>
    </row>
    <row r="1623" spans="4:4" x14ac:dyDescent="0.2">
      <c r="D1623" s="93"/>
    </row>
    <row r="1624" spans="4:4" x14ac:dyDescent="0.2">
      <c r="D1624" s="93"/>
    </row>
    <row r="1625" spans="4:4" x14ac:dyDescent="0.2">
      <c r="D1625" s="93"/>
    </row>
    <row r="1626" spans="4:4" x14ac:dyDescent="0.2">
      <c r="D1626" s="93"/>
    </row>
    <row r="1627" spans="4:4" x14ac:dyDescent="0.2">
      <c r="D1627" s="93"/>
    </row>
    <row r="1628" spans="4:4" x14ac:dyDescent="0.2">
      <c r="D1628" s="93"/>
    </row>
    <row r="1629" spans="4:4" x14ac:dyDescent="0.2">
      <c r="D1629" s="93"/>
    </row>
    <row r="1630" spans="4:4" x14ac:dyDescent="0.2">
      <c r="D1630" s="93"/>
    </row>
    <row r="1631" spans="4:4" x14ac:dyDescent="0.2">
      <c r="D1631" s="93"/>
    </row>
    <row r="1632" spans="4:4" x14ac:dyDescent="0.2">
      <c r="D1632" s="93"/>
    </row>
    <row r="1633" spans="4:4" x14ac:dyDescent="0.2">
      <c r="D1633" s="93"/>
    </row>
    <row r="1634" spans="4:4" x14ac:dyDescent="0.2">
      <c r="D1634" s="93"/>
    </row>
    <row r="1635" spans="4:4" x14ac:dyDescent="0.2">
      <c r="D1635" s="93"/>
    </row>
    <row r="1636" spans="4:4" x14ac:dyDescent="0.2">
      <c r="D1636" s="93"/>
    </row>
    <row r="1637" spans="4:4" x14ac:dyDescent="0.2">
      <c r="D1637" s="93"/>
    </row>
    <row r="1638" spans="4:4" x14ac:dyDescent="0.2">
      <c r="D1638" s="93"/>
    </row>
    <row r="1639" spans="4:4" x14ac:dyDescent="0.2">
      <c r="D1639" s="93"/>
    </row>
    <row r="1640" spans="4:4" x14ac:dyDescent="0.2">
      <c r="D1640" s="93"/>
    </row>
    <row r="1641" spans="4:4" x14ac:dyDescent="0.2">
      <c r="D1641" s="93"/>
    </row>
    <row r="1642" spans="4:4" x14ac:dyDescent="0.2">
      <c r="D1642" s="93"/>
    </row>
    <row r="1643" spans="4:4" x14ac:dyDescent="0.2">
      <c r="D1643" s="93"/>
    </row>
    <row r="1644" spans="4:4" x14ac:dyDescent="0.2">
      <c r="D1644" s="93"/>
    </row>
    <row r="1645" spans="4:4" x14ac:dyDescent="0.2">
      <c r="D1645" s="93"/>
    </row>
    <row r="1646" spans="4:4" x14ac:dyDescent="0.2">
      <c r="D1646" s="93"/>
    </row>
    <row r="1647" spans="4:4" x14ac:dyDescent="0.2">
      <c r="D1647" s="93"/>
    </row>
    <row r="1648" spans="4:4" x14ac:dyDescent="0.2">
      <c r="D1648" s="93"/>
    </row>
    <row r="1649" spans="4:4" x14ac:dyDescent="0.2">
      <c r="D1649" s="93"/>
    </row>
    <row r="1650" spans="4:4" x14ac:dyDescent="0.2">
      <c r="D1650" s="93"/>
    </row>
    <row r="1651" spans="4:4" x14ac:dyDescent="0.2">
      <c r="D1651" s="93"/>
    </row>
    <row r="1652" spans="4:4" x14ac:dyDescent="0.2">
      <c r="D1652" s="93"/>
    </row>
    <row r="1653" spans="4:4" x14ac:dyDescent="0.2">
      <c r="D1653" s="93"/>
    </row>
    <row r="1654" spans="4:4" x14ac:dyDescent="0.2">
      <c r="D1654" s="93"/>
    </row>
    <row r="1655" spans="4:4" x14ac:dyDescent="0.2">
      <c r="D1655" s="93"/>
    </row>
    <row r="1656" spans="4:4" x14ac:dyDescent="0.2">
      <c r="D1656" s="93"/>
    </row>
    <row r="1657" spans="4:4" x14ac:dyDescent="0.2">
      <c r="D1657" s="93"/>
    </row>
    <row r="1658" spans="4:4" x14ac:dyDescent="0.2">
      <c r="D1658" s="93"/>
    </row>
    <row r="1659" spans="4:4" x14ac:dyDescent="0.2">
      <c r="D1659" s="93"/>
    </row>
    <row r="1660" spans="4:4" x14ac:dyDescent="0.2">
      <c r="D1660" s="93"/>
    </row>
    <row r="1661" spans="4:4" x14ac:dyDescent="0.2">
      <c r="D1661" s="93"/>
    </row>
    <row r="1662" spans="4:4" x14ac:dyDescent="0.2">
      <c r="D1662" s="93"/>
    </row>
    <row r="1663" spans="4:4" x14ac:dyDescent="0.2">
      <c r="D1663" s="93"/>
    </row>
    <row r="1664" spans="4:4" x14ac:dyDescent="0.2">
      <c r="D1664" s="93"/>
    </row>
    <row r="1665" spans="4:4" x14ac:dyDescent="0.2">
      <c r="D1665" s="93"/>
    </row>
    <row r="1666" spans="4:4" x14ac:dyDescent="0.2">
      <c r="D1666" s="93"/>
    </row>
    <row r="1667" spans="4:4" x14ac:dyDescent="0.2">
      <c r="D1667" s="93"/>
    </row>
    <row r="1668" spans="4:4" x14ac:dyDescent="0.2">
      <c r="D1668" s="93"/>
    </row>
    <row r="1669" spans="4:4" x14ac:dyDescent="0.2">
      <c r="D1669" s="93"/>
    </row>
    <row r="1670" spans="4:4" x14ac:dyDescent="0.2">
      <c r="D1670" s="93"/>
    </row>
    <row r="1671" spans="4:4" x14ac:dyDescent="0.2">
      <c r="D1671" s="93"/>
    </row>
    <row r="1672" spans="4:4" x14ac:dyDescent="0.2">
      <c r="D1672" s="93"/>
    </row>
    <row r="1673" spans="4:4" x14ac:dyDescent="0.2">
      <c r="D1673" s="93"/>
    </row>
    <row r="1674" spans="4:4" x14ac:dyDescent="0.2">
      <c r="D1674" s="93"/>
    </row>
    <row r="1675" spans="4:4" x14ac:dyDescent="0.2">
      <c r="D1675" s="93"/>
    </row>
    <row r="1676" spans="4:4" x14ac:dyDescent="0.2">
      <c r="D1676" s="93"/>
    </row>
    <row r="1677" spans="4:4" x14ac:dyDescent="0.2">
      <c r="D1677" s="93"/>
    </row>
    <row r="1678" spans="4:4" x14ac:dyDescent="0.2">
      <c r="D1678" s="93"/>
    </row>
    <row r="1679" spans="4:4" x14ac:dyDescent="0.2">
      <c r="D1679" s="93"/>
    </row>
    <row r="1680" spans="4:4" x14ac:dyDescent="0.2">
      <c r="D1680" s="93"/>
    </row>
    <row r="1681" spans="4:4" x14ac:dyDescent="0.2">
      <c r="D1681" s="93"/>
    </row>
    <row r="1682" spans="4:4" x14ac:dyDescent="0.2">
      <c r="D1682" s="93"/>
    </row>
    <row r="1683" spans="4:4" x14ac:dyDescent="0.2">
      <c r="D1683" s="93"/>
    </row>
    <row r="1684" spans="4:4" x14ac:dyDescent="0.2">
      <c r="D1684" s="93"/>
    </row>
    <row r="1685" spans="4:4" x14ac:dyDescent="0.2">
      <c r="D1685" s="93"/>
    </row>
    <row r="1686" spans="4:4" x14ac:dyDescent="0.2">
      <c r="D1686" s="93"/>
    </row>
    <row r="1687" spans="4:4" x14ac:dyDescent="0.2">
      <c r="D1687" s="93"/>
    </row>
    <row r="1688" spans="4:4" x14ac:dyDescent="0.2">
      <c r="D1688" s="93"/>
    </row>
    <row r="1689" spans="4:4" x14ac:dyDescent="0.2">
      <c r="D1689" s="93"/>
    </row>
    <row r="1690" spans="4:4" x14ac:dyDescent="0.2">
      <c r="D1690" s="93"/>
    </row>
    <row r="1691" spans="4:4" x14ac:dyDescent="0.2">
      <c r="D1691" s="93"/>
    </row>
    <row r="1692" spans="4:4" x14ac:dyDescent="0.2">
      <c r="D1692" s="93"/>
    </row>
    <row r="1693" spans="4:4" x14ac:dyDescent="0.2">
      <c r="D1693" s="93"/>
    </row>
    <row r="1694" spans="4:4" x14ac:dyDescent="0.2">
      <c r="D1694" s="93"/>
    </row>
    <row r="1695" spans="4:4" x14ac:dyDescent="0.2">
      <c r="D1695" s="93"/>
    </row>
    <row r="1696" spans="4:4" x14ac:dyDescent="0.2">
      <c r="D1696" s="93"/>
    </row>
    <row r="1697" spans="4:4" x14ac:dyDescent="0.2">
      <c r="D1697" s="93"/>
    </row>
    <row r="1698" spans="4:4" x14ac:dyDescent="0.2">
      <c r="D1698" s="93"/>
    </row>
    <row r="1699" spans="4:4" x14ac:dyDescent="0.2">
      <c r="D1699" s="93"/>
    </row>
    <row r="1700" spans="4:4" x14ac:dyDescent="0.2">
      <c r="D1700" s="93"/>
    </row>
    <row r="1701" spans="4:4" x14ac:dyDescent="0.2">
      <c r="D1701" s="93"/>
    </row>
    <row r="1702" spans="4:4" x14ac:dyDescent="0.2">
      <c r="D1702" s="93"/>
    </row>
    <row r="1703" spans="4:4" x14ac:dyDescent="0.2">
      <c r="D1703" s="93"/>
    </row>
    <row r="1704" spans="4:4" x14ac:dyDescent="0.2">
      <c r="D1704" s="93"/>
    </row>
    <row r="1705" spans="4:4" x14ac:dyDescent="0.2">
      <c r="D1705" s="93"/>
    </row>
    <row r="1706" spans="4:4" x14ac:dyDescent="0.2">
      <c r="D1706" s="93"/>
    </row>
    <row r="1707" spans="4:4" x14ac:dyDescent="0.2">
      <c r="D1707" s="93"/>
    </row>
    <row r="1708" spans="4:4" x14ac:dyDescent="0.2">
      <c r="D1708" s="93"/>
    </row>
    <row r="1709" spans="4:4" x14ac:dyDescent="0.2">
      <c r="D1709" s="93"/>
    </row>
    <row r="1710" spans="4:4" x14ac:dyDescent="0.2">
      <c r="D1710" s="93"/>
    </row>
    <row r="1711" spans="4:4" x14ac:dyDescent="0.2">
      <c r="D1711" s="93"/>
    </row>
    <row r="1712" spans="4:4" x14ac:dyDescent="0.2">
      <c r="D1712" s="93"/>
    </row>
    <row r="1713" spans="4:4" x14ac:dyDescent="0.2">
      <c r="D1713" s="93"/>
    </row>
    <row r="1714" spans="4:4" x14ac:dyDescent="0.2">
      <c r="D1714" s="93"/>
    </row>
    <row r="1715" spans="4:4" x14ac:dyDescent="0.2">
      <c r="D1715" s="93"/>
    </row>
    <row r="1716" spans="4:4" x14ac:dyDescent="0.2">
      <c r="D1716" s="93"/>
    </row>
    <row r="1717" spans="4:4" x14ac:dyDescent="0.2">
      <c r="D1717" s="93"/>
    </row>
    <row r="1718" spans="4:4" x14ac:dyDescent="0.2">
      <c r="D1718" s="93"/>
    </row>
    <row r="1719" spans="4:4" x14ac:dyDescent="0.2">
      <c r="D1719" s="93"/>
    </row>
    <row r="1720" spans="4:4" x14ac:dyDescent="0.2">
      <c r="D1720" s="93"/>
    </row>
    <row r="1721" spans="4:4" x14ac:dyDescent="0.2">
      <c r="D1721" s="93"/>
    </row>
    <row r="1722" spans="4:4" x14ac:dyDescent="0.2">
      <c r="D1722" s="93"/>
    </row>
    <row r="1723" spans="4:4" x14ac:dyDescent="0.2">
      <c r="D1723" s="93"/>
    </row>
    <row r="1724" spans="4:4" x14ac:dyDescent="0.2">
      <c r="D1724" s="93"/>
    </row>
    <row r="1725" spans="4:4" x14ac:dyDescent="0.2">
      <c r="D1725" s="93"/>
    </row>
    <row r="1726" spans="4:4" x14ac:dyDescent="0.2">
      <c r="D1726" s="93"/>
    </row>
    <row r="1727" spans="4:4" x14ac:dyDescent="0.2">
      <c r="D1727" s="93"/>
    </row>
    <row r="1728" spans="4:4" x14ac:dyDescent="0.2">
      <c r="D1728" s="93"/>
    </row>
    <row r="1729" spans="4:4" x14ac:dyDescent="0.2">
      <c r="D1729" s="93"/>
    </row>
    <row r="1730" spans="4:4" x14ac:dyDescent="0.2">
      <c r="D1730" s="93"/>
    </row>
    <row r="1731" spans="4:4" x14ac:dyDescent="0.2">
      <c r="D1731" s="93"/>
    </row>
    <row r="1732" spans="4:4" x14ac:dyDescent="0.2">
      <c r="D1732" s="93"/>
    </row>
    <row r="1733" spans="4:4" x14ac:dyDescent="0.2">
      <c r="D1733" s="93"/>
    </row>
    <row r="1734" spans="4:4" x14ac:dyDescent="0.2">
      <c r="D1734" s="93"/>
    </row>
    <row r="1735" spans="4:4" x14ac:dyDescent="0.2">
      <c r="D1735" s="93"/>
    </row>
    <row r="1736" spans="4:4" x14ac:dyDescent="0.2">
      <c r="D1736" s="93"/>
    </row>
    <row r="1737" spans="4:4" x14ac:dyDescent="0.2">
      <c r="D1737" s="93"/>
    </row>
    <row r="1738" spans="4:4" x14ac:dyDescent="0.2">
      <c r="D1738" s="93"/>
    </row>
    <row r="1739" spans="4:4" x14ac:dyDescent="0.2">
      <c r="D1739" s="93"/>
    </row>
    <row r="1740" spans="4:4" x14ac:dyDescent="0.2">
      <c r="D1740" s="93"/>
    </row>
    <row r="1741" spans="4:4" x14ac:dyDescent="0.2">
      <c r="D1741" s="93"/>
    </row>
    <row r="1742" spans="4:4" x14ac:dyDescent="0.2">
      <c r="D1742" s="93"/>
    </row>
    <row r="1743" spans="4:4" x14ac:dyDescent="0.2">
      <c r="D1743" s="93"/>
    </row>
    <row r="1744" spans="4:4" x14ac:dyDescent="0.2">
      <c r="D1744" s="93"/>
    </row>
    <row r="1745" spans="4:4" x14ac:dyDescent="0.2">
      <c r="D1745" s="93"/>
    </row>
    <row r="1746" spans="4:4" x14ac:dyDescent="0.2">
      <c r="D1746" s="93"/>
    </row>
    <row r="1747" spans="4:4" x14ac:dyDescent="0.2">
      <c r="D1747" s="93"/>
    </row>
    <row r="1748" spans="4:4" x14ac:dyDescent="0.2">
      <c r="D1748" s="93"/>
    </row>
    <row r="1749" spans="4:4" x14ac:dyDescent="0.2">
      <c r="D1749" s="93"/>
    </row>
    <row r="1750" spans="4:4" x14ac:dyDescent="0.2">
      <c r="D1750" s="93"/>
    </row>
    <row r="1751" spans="4:4" x14ac:dyDescent="0.2">
      <c r="D1751" s="93"/>
    </row>
    <row r="1752" spans="4:4" x14ac:dyDescent="0.2">
      <c r="D1752" s="93"/>
    </row>
    <row r="1753" spans="4:4" x14ac:dyDescent="0.2">
      <c r="D1753" s="93"/>
    </row>
    <row r="1754" spans="4:4" x14ac:dyDescent="0.2">
      <c r="D1754" s="93"/>
    </row>
    <row r="1755" spans="4:4" x14ac:dyDescent="0.2">
      <c r="D1755" s="93"/>
    </row>
    <row r="1756" spans="4:4" x14ac:dyDescent="0.2">
      <c r="D1756" s="93"/>
    </row>
    <row r="1757" spans="4:4" x14ac:dyDescent="0.2">
      <c r="D1757" s="93"/>
    </row>
    <row r="1758" spans="4:4" x14ac:dyDescent="0.2">
      <c r="D1758" s="93"/>
    </row>
    <row r="1759" spans="4:4" x14ac:dyDescent="0.2">
      <c r="D1759" s="93"/>
    </row>
    <row r="1760" spans="4:4" x14ac:dyDescent="0.2">
      <c r="D1760" s="93"/>
    </row>
    <row r="1761" spans="4:4" x14ac:dyDescent="0.2">
      <c r="D1761" s="93"/>
    </row>
    <row r="1762" spans="4:4" x14ac:dyDescent="0.2">
      <c r="D1762" s="93"/>
    </row>
    <row r="1763" spans="4:4" x14ac:dyDescent="0.2">
      <c r="D1763" s="93"/>
    </row>
    <row r="1764" spans="4:4" x14ac:dyDescent="0.2">
      <c r="D1764" s="93"/>
    </row>
    <row r="1765" spans="4:4" x14ac:dyDescent="0.2">
      <c r="D1765" s="93"/>
    </row>
    <row r="1766" spans="4:4" x14ac:dyDescent="0.2">
      <c r="D1766" s="93"/>
    </row>
    <row r="1767" spans="4:4" x14ac:dyDescent="0.2">
      <c r="D1767" s="93"/>
    </row>
    <row r="1768" spans="4:4" x14ac:dyDescent="0.2">
      <c r="D1768" s="93"/>
    </row>
    <row r="1769" spans="4:4" x14ac:dyDescent="0.2">
      <c r="D1769" s="93"/>
    </row>
    <row r="1770" spans="4:4" x14ac:dyDescent="0.2">
      <c r="D1770" s="93"/>
    </row>
    <row r="1771" spans="4:4" x14ac:dyDescent="0.2">
      <c r="D1771" s="93"/>
    </row>
    <row r="1772" spans="4:4" x14ac:dyDescent="0.2">
      <c r="D1772" s="93"/>
    </row>
    <row r="1773" spans="4:4" x14ac:dyDescent="0.2">
      <c r="D1773" s="93"/>
    </row>
    <row r="1774" spans="4:4" x14ac:dyDescent="0.2">
      <c r="D1774" s="93"/>
    </row>
    <row r="1775" spans="4:4" x14ac:dyDescent="0.2">
      <c r="D1775" s="93"/>
    </row>
    <row r="1776" spans="4:4" x14ac:dyDescent="0.2">
      <c r="D1776" s="93"/>
    </row>
    <row r="1777" spans="4:4" x14ac:dyDescent="0.2">
      <c r="D1777" s="93"/>
    </row>
    <row r="1778" spans="4:4" x14ac:dyDescent="0.2">
      <c r="D1778" s="93"/>
    </row>
    <row r="1779" spans="4:4" x14ac:dyDescent="0.2">
      <c r="D1779" s="93"/>
    </row>
    <row r="1780" spans="4:4" x14ac:dyDescent="0.2">
      <c r="D1780" s="93"/>
    </row>
    <row r="1781" spans="4:4" x14ac:dyDescent="0.2">
      <c r="D1781" s="93"/>
    </row>
    <row r="1782" spans="4:4" x14ac:dyDescent="0.2">
      <c r="D1782" s="93"/>
    </row>
    <row r="1783" spans="4:4" x14ac:dyDescent="0.2">
      <c r="D1783" s="93"/>
    </row>
    <row r="1784" spans="4:4" x14ac:dyDescent="0.2">
      <c r="D1784" s="93"/>
    </row>
    <row r="1785" spans="4:4" x14ac:dyDescent="0.2">
      <c r="D1785" s="93"/>
    </row>
    <row r="1786" spans="4:4" x14ac:dyDescent="0.2">
      <c r="D1786" s="93"/>
    </row>
    <row r="1787" spans="4:4" x14ac:dyDescent="0.2">
      <c r="D1787" s="93"/>
    </row>
    <row r="1788" spans="4:4" x14ac:dyDescent="0.2">
      <c r="D1788" s="93"/>
    </row>
    <row r="1789" spans="4:4" x14ac:dyDescent="0.2">
      <c r="D1789" s="93"/>
    </row>
    <row r="1790" spans="4:4" x14ac:dyDescent="0.2">
      <c r="D1790" s="93"/>
    </row>
    <row r="1791" spans="4:4" x14ac:dyDescent="0.2">
      <c r="D1791" s="93"/>
    </row>
    <row r="1792" spans="4:4" x14ac:dyDescent="0.2">
      <c r="D1792" s="93"/>
    </row>
    <row r="1793" spans="4:4" x14ac:dyDescent="0.2">
      <c r="D1793" s="93"/>
    </row>
    <row r="1794" spans="4:4" x14ac:dyDescent="0.2">
      <c r="D1794" s="93"/>
    </row>
    <row r="1795" spans="4:4" x14ac:dyDescent="0.2">
      <c r="D1795" s="93"/>
    </row>
    <row r="1796" spans="4:4" x14ac:dyDescent="0.2">
      <c r="D1796" s="93"/>
    </row>
    <row r="1797" spans="4:4" x14ac:dyDescent="0.2">
      <c r="D1797" s="93"/>
    </row>
    <row r="1798" spans="4:4" x14ac:dyDescent="0.2">
      <c r="D1798" s="93"/>
    </row>
    <row r="1799" spans="4:4" x14ac:dyDescent="0.2">
      <c r="D1799" s="93"/>
    </row>
    <row r="1800" spans="4:4" x14ac:dyDescent="0.2">
      <c r="D1800" s="93"/>
    </row>
    <row r="1801" spans="4:4" x14ac:dyDescent="0.2">
      <c r="D1801" s="93"/>
    </row>
    <row r="1802" spans="4:4" x14ac:dyDescent="0.2">
      <c r="D1802" s="93"/>
    </row>
    <row r="1803" spans="4:4" x14ac:dyDescent="0.2">
      <c r="D1803" s="93"/>
    </row>
    <row r="1804" spans="4:4" x14ac:dyDescent="0.2">
      <c r="D1804" s="93"/>
    </row>
    <row r="1805" spans="4:4" x14ac:dyDescent="0.2">
      <c r="D1805" s="93"/>
    </row>
    <row r="1806" spans="4:4" x14ac:dyDescent="0.2">
      <c r="D1806" s="93"/>
    </row>
    <row r="1807" spans="4:4" x14ac:dyDescent="0.2">
      <c r="D1807" s="93"/>
    </row>
    <row r="1808" spans="4:4" x14ac:dyDescent="0.2">
      <c r="D1808" s="93"/>
    </row>
    <row r="1809" spans="4:4" x14ac:dyDescent="0.2">
      <c r="D1809" s="93"/>
    </row>
    <row r="1810" spans="4:4" x14ac:dyDescent="0.2">
      <c r="D1810" s="93"/>
    </row>
    <row r="1811" spans="4:4" x14ac:dyDescent="0.2">
      <c r="D1811" s="93"/>
    </row>
    <row r="1812" spans="4:4" x14ac:dyDescent="0.2">
      <c r="D1812" s="93"/>
    </row>
    <row r="1813" spans="4:4" x14ac:dyDescent="0.2">
      <c r="D1813" s="93"/>
    </row>
    <row r="1814" spans="4:4" x14ac:dyDescent="0.2">
      <c r="D1814" s="93"/>
    </row>
    <row r="1815" spans="4:4" x14ac:dyDescent="0.2">
      <c r="D1815" s="93"/>
    </row>
    <row r="1816" spans="4:4" x14ac:dyDescent="0.2">
      <c r="D1816" s="93"/>
    </row>
    <row r="1817" spans="4:4" x14ac:dyDescent="0.2">
      <c r="D1817" s="93"/>
    </row>
    <row r="1818" spans="4:4" x14ac:dyDescent="0.2">
      <c r="D1818" s="93"/>
    </row>
    <row r="1819" spans="4:4" x14ac:dyDescent="0.2">
      <c r="D1819" s="93"/>
    </row>
    <row r="1820" spans="4:4" x14ac:dyDescent="0.2">
      <c r="D1820" s="93"/>
    </row>
    <row r="1821" spans="4:4" x14ac:dyDescent="0.2">
      <c r="D1821" s="93"/>
    </row>
    <row r="1822" spans="4:4" x14ac:dyDescent="0.2">
      <c r="D1822" s="93"/>
    </row>
    <row r="1823" spans="4:4" x14ac:dyDescent="0.2">
      <c r="D1823" s="93"/>
    </row>
    <row r="1824" spans="4:4" x14ac:dyDescent="0.2">
      <c r="D1824" s="93"/>
    </row>
    <row r="1825" spans="4:4" x14ac:dyDescent="0.2">
      <c r="D1825" s="93"/>
    </row>
    <row r="1826" spans="4:4" x14ac:dyDescent="0.2">
      <c r="D1826" s="93"/>
    </row>
    <row r="1827" spans="4:4" x14ac:dyDescent="0.2">
      <c r="D1827" s="93"/>
    </row>
    <row r="1828" spans="4:4" x14ac:dyDescent="0.2">
      <c r="D1828" s="93"/>
    </row>
    <row r="1829" spans="4:4" x14ac:dyDescent="0.2">
      <c r="D1829" s="93"/>
    </row>
    <row r="1830" spans="4:4" x14ac:dyDescent="0.2">
      <c r="D1830" s="93"/>
    </row>
    <row r="1831" spans="4:4" x14ac:dyDescent="0.2">
      <c r="D1831" s="93"/>
    </row>
    <row r="1832" spans="4:4" x14ac:dyDescent="0.2">
      <c r="D1832" s="93"/>
    </row>
    <row r="1833" spans="4:4" x14ac:dyDescent="0.2">
      <c r="D1833" s="93"/>
    </row>
    <row r="1834" spans="4:4" x14ac:dyDescent="0.2">
      <c r="D1834" s="93"/>
    </row>
    <row r="1835" spans="4:4" x14ac:dyDescent="0.2">
      <c r="D1835" s="93"/>
    </row>
    <row r="1836" spans="4:4" x14ac:dyDescent="0.2">
      <c r="D1836" s="93"/>
    </row>
    <row r="1837" spans="4:4" x14ac:dyDescent="0.2">
      <c r="D1837" s="93"/>
    </row>
    <row r="1838" spans="4:4" x14ac:dyDescent="0.2">
      <c r="D1838" s="93"/>
    </row>
    <row r="1839" spans="4:4" x14ac:dyDescent="0.2">
      <c r="D1839" s="93"/>
    </row>
    <row r="1840" spans="4:4" x14ac:dyDescent="0.2">
      <c r="D1840" s="93"/>
    </row>
    <row r="1841" spans="4:4" x14ac:dyDescent="0.2">
      <c r="D1841" s="93"/>
    </row>
    <row r="1842" spans="4:4" x14ac:dyDescent="0.2">
      <c r="D1842" s="93"/>
    </row>
    <row r="1843" spans="4:4" x14ac:dyDescent="0.2">
      <c r="D1843" s="93"/>
    </row>
    <row r="1844" spans="4:4" x14ac:dyDescent="0.2">
      <c r="D1844" s="93"/>
    </row>
    <row r="1845" spans="4:4" x14ac:dyDescent="0.2">
      <c r="D1845" s="93"/>
    </row>
    <row r="1846" spans="4:4" x14ac:dyDescent="0.2">
      <c r="D1846" s="93"/>
    </row>
    <row r="1847" spans="4:4" x14ac:dyDescent="0.2">
      <c r="D1847" s="93"/>
    </row>
    <row r="1848" spans="4:4" x14ac:dyDescent="0.2">
      <c r="D1848" s="93"/>
    </row>
    <row r="1849" spans="4:4" x14ac:dyDescent="0.2">
      <c r="D1849" s="93"/>
    </row>
    <row r="1850" spans="4:4" x14ac:dyDescent="0.2">
      <c r="D1850" s="93"/>
    </row>
    <row r="1851" spans="4:4" x14ac:dyDescent="0.2">
      <c r="D1851" s="93"/>
    </row>
    <row r="1852" spans="4:4" x14ac:dyDescent="0.2">
      <c r="D1852" s="93"/>
    </row>
    <row r="1853" spans="4:4" x14ac:dyDescent="0.2">
      <c r="D1853" s="93"/>
    </row>
    <row r="1854" spans="4:4" x14ac:dyDescent="0.2">
      <c r="D1854" s="93"/>
    </row>
    <row r="1855" spans="4:4" x14ac:dyDescent="0.2">
      <c r="D1855" s="93"/>
    </row>
    <row r="1856" spans="4:4" x14ac:dyDescent="0.2">
      <c r="D1856" s="93"/>
    </row>
    <row r="1857" spans="4:4" x14ac:dyDescent="0.2">
      <c r="D1857" s="93"/>
    </row>
    <row r="1858" spans="4:4" x14ac:dyDescent="0.2">
      <c r="D1858" s="93"/>
    </row>
    <row r="1859" spans="4:4" x14ac:dyDescent="0.2">
      <c r="D1859" s="93"/>
    </row>
    <row r="1860" spans="4:4" x14ac:dyDescent="0.2">
      <c r="D1860" s="93"/>
    </row>
    <row r="1861" spans="4:4" x14ac:dyDescent="0.2">
      <c r="D1861" s="93"/>
    </row>
    <row r="1862" spans="4:4" x14ac:dyDescent="0.2">
      <c r="D1862" s="93"/>
    </row>
    <row r="1863" spans="4:4" x14ac:dyDescent="0.2">
      <c r="D1863" s="93"/>
    </row>
    <row r="1864" spans="4:4" x14ac:dyDescent="0.2">
      <c r="D1864" s="93"/>
    </row>
    <row r="1865" spans="4:4" x14ac:dyDescent="0.2">
      <c r="D1865" s="93"/>
    </row>
    <row r="1866" spans="4:4" x14ac:dyDescent="0.2">
      <c r="D1866" s="93"/>
    </row>
    <row r="1867" spans="4:4" x14ac:dyDescent="0.2">
      <c r="D1867" s="93"/>
    </row>
    <row r="1868" spans="4:4" x14ac:dyDescent="0.2">
      <c r="D1868" s="93"/>
    </row>
    <row r="1869" spans="4:4" x14ac:dyDescent="0.2">
      <c r="D1869" s="93"/>
    </row>
    <row r="1870" spans="4:4" x14ac:dyDescent="0.2">
      <c r="D1870" s="93"/>
    </row>
    <row r="1871" spans="4:4" x14ac:dyDescent="0.2">
      <c r="D1871" s="93"/>
    </row>
    <row r="1872" spans="4:4" x14ac:dyDescent="0.2">
      <c r="D1872" s="93"/>
    </row>
  </sheetData>
  <sheetProtection sheet="1" objects="1" scenarios="1" formatCells="0" formatColumns="0" formatRows="0" autoFilter="0"/>
  <protectedRanges>
    <protectedRange sqref="C3:D418" name="Range1_1"/>
  </protectedRanges>
  <phoneticPr fontId="0" type="noConversion"/>
  <conditionalFormatting sqref="C3:E418">
    <cfRule type="expression" dxfId="2" priority="1" stopIfTrue="1">
      <formula>IF(ISNA(H3),TRUE,FALSE)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626"/>
  <sheetViews>
    <sheetView workbookViewId="0">
      <selection activeCell="F7" sqref="F7"/>
    </sheetView>
  </sheetViews>
  <sheetFormatPr defaultRowHeight="12.75" x14ac:dyDescent="0.2"/>
  <cols>
    <col min="1" max="1" width="11.7109375" style="142" customWidth="1"/>
    <col min="2" max="2" width="10.5703125" style="136" customWidth="1"/>
    <col min="3" max="3" width="9.140625" style="142"/>
    <col min="4" max="4" width="19.5703125" style="1" customWidth="1"/>
    <col min="5" max="5" width="12.140625" customWidth="1"/>
    <col min="6" max="6" width="12.28515625" customWidth="1"/>
    <col min="7" max="7" width="9.140625" style="117"/>
    <col min="8" max="8" width="15.28515625" bestFit="1" customWidth="1"/>
    <col min="9" max="10" width="26" style="138" customWidth="1"/>
  </cols>
  <sheetData>
    <row r="1" spans="1:10" x14ac:dyDescent="0.2">
      <c r="A1" s="139"/>
      <c r="B1" s="140"/>
      <c r="C1" s="139"/>
      <c r="D1" s="77" t="s">
        <v>365</v>
      </c>
      <c r="F1" s="115" t="s">
        <v>173</v>
      </c>
      <c r="G1" s="116" t="s">
        <v>4</v>
      </c>
      <c r="H1" s="1" t="s">
        <v>501</v>
      </c>
      <c r="I1" s="136" t="s">
        <v>502</v>
      </c>
      <c r="J1" s="136" t="s">
        <v>502</v>
      </c>
    </row>
    <row r="2" spans="1:10" ht="25.5" x14ac:dyDescent="0.2">
      <c r="A2" s="141" t="s">
        <v>366</v>
      </c>
      <c r="B2" s="137" t="s">
        <v>503</v>
      </c>
      <c r="C2" s="139" t="s">
        <v>123</v>
      </c>
      <c r="D2" s="77" t="s">
        <v>504</v>
      </c>
      <c r="E2" s="77" t="s">
        <v>505</v>
      </c>
      <c r="F2" s="77" t="s">
        <v>506</v>
      </c>
      <c r="G2" s="90" t="s">
        <v>507</v>
      </c>
      <c r="H2" s="77" t="s">
        <v>508</v>
      </c>
      <c r="I2" s="137" t="s">
        <v>509</v>
      </c>
      <c r="J2" s="137" t="s">
        <v>510</v>
      </c>
    </row>
    <row r="3" spans="1:10" x14ac:dyDescent="0.2">
      <c r="A3" s="142" t="s">
        <v>9</v>
      </c>
      <c r="B3" s="136" t="str">
        <f t="shared" ref="B3:B18" si="0">A3&amp;C3</f>
        <v>A01</v>
      </c>
      <c r="C3" s="142" t="s">
        <v>124</v>
      </c>
      <c r="D3" s="143"/>
      <c r="E3" s="143"/>
      <c r="F3" s="153"/>
      <c r="G3" s="144"/>
      <c r="H3" s="143"/>
      <c r="I3" s="136" t="str">
        <f>D3&amp;" "&amp;E3</f>
        <v xml:space="preserve"> </v>
      </c>
      <c r="J3" s="136" t="str">
        <f>E3&amp;", "&amp;D3</f>
        <v xml:space="preserve">, </v>
      </c>
    </row>
    <row r="4" spans="1:10" x14ac:dyDescent="0.2">
      <c r="A4" s="142" t="str">
        <f t="shared" ref="A4:A18" si="1">A3</f>
        <v>A</v>
      </c>
      <c r="B4" s="136" t="str">
        <f t="shared" si="0"/>
        <v>A02</v>
      </c>
      <c r="C4" s="142" t="s">
        <v>125</v>
      </c>
      <c r="D4" s="143"/>
      <c r="E4" s="143"/>
      <c r="F4" s="153"/>
      <c r="G4" s="144"/>
      <c r="H4" s="143"/>
      <c r="I4" s="136" t="str">
        <f t="shared" ref="I4:I75" si="2">D4&amp;" "&amp;E4</f>
        <v xml:space="preserve"> </v>
      </c>
      <c r="J4" s="136" t="str">
        <f t="shared" ref="J4:J75" si="3">E4&amp;", "&amp;D4</f>
        <v xml:space="preserve">, </v>
      </c>
    </row>
    <row r="5" spans="1:10" x14ac:dyDescent="0.2">
      <c r="A5" s="142" t="str">
        <f t="shared" si="1"/>
        <v>A</v>
      </c>
      <c r="B5" s="136" t="str">
        <f t="shared" si="0"/>
        <v>A03</v>
      </c>
      <c r="C5" s="142" t="s">
        <v>126</v>
      </c>
      <c r="D5" s="143"/>
      <c r="E5" s="143"/>
      <c r="F5" s="153"/>
      <c r="G5" s="144"/>
      <c r="H5" s="143"/>
      <c r="I5" s="136" t="str">
        <f t="shared" si="2"/>
        <v xml:space="preserve"> </v>
      </c>
      <c r="J5" s="136" t="str">
        <f t="shared" si="3"/>
        <v xml:space="preserve">, </v>
      </c>
    </row>
    <row r="6" spans="1:10" x14ac:dyDescent="0.2">
      <c r="A6" s="142" t="str">
        <f t="shared" si="1"/>
        <v>A</v>
      </c>
      <c r="B6" s="136" t="str">
        <f t="shared" si="0"/>
        <v>A04</v>
      </c>
      <c r="C6" s="142" t="s">
        <v>127</v>
      </c>
      <c r="D6" s="143"/>
      <c r="E6" s="143"/>
      <c r="F6" s="153"/>
      <c r="G6" s="144"/>
      <c r="H6" s="143"/>
      <c r="I6" s="136" t="str">
        <f t="shared" si="2"/>
        <v xml:space="preserve"> </v>
      </c>
      <c r="J6" s="136" t="str">
        <f t="shared" si="3"/>
        <v xml:space="preserve">, </v>
      </c>
    </row>
    <row r="7" spans="1:10" x14ac:dyDescent="0.2">
      <c r="A7" s="142" t="str">
        <f t="shared" si="1"/>
        <v>A</v>
      </c>
      <c r="B7" s="136" t="str">
        <f t="shared" si="0"/>
        <v>A05</v>
      </c>
      <c r="C7" s="142" t="s">
        <v>128</v>
      </c>
      <c r="D7" s="143"/>
      <c r="E7" s="143"/>
      <c r="F7" s="153"/>
      <c r="G7" s="144"/>
      <c r="H7" s="143"/>
      <c r="I7" s="136" t="str">
        <f t="shared" si="2"/>
        <v xml:space="preserve"> </v>
      </c>
      <c r="J7" s="136" t="str">
        <f t="shared" si="3"/>
        <v xml:space="preserve">, </v>
      </c>
    </row>
    <row r="8" spans="1:10" x14ac:dyDescent="0.2">
      <c r="A8" s="142" t="str">
        <f t="shared" si="1"/>
        <v>A</v>
      </c>
      <c r="B8" s="136" t="str">
        <f t="shared" si="0"/>
        <v>A06</v>
      </c>
      <c r="C8" s="142" t="s">
        <v>129</v>
      </c>
      <c r="D8" s="143"/>
      <c r="E8" s="143"/>
      <c r="F8" s="153"/>
      <c r="G8" s="144"/>
      <c r="H8" s="143"/>
      <c r="I8" s="136" t="str">
        <f t="shared" si="2"/>
        <v xml:space="preserve"> </v>
      </c>
      <c r="J8" s="136" t="str">
        <f t="shared" si="3"/>
        <v xml:space="preserve">, </v>
      </c>
    </row>
    <row r="9" spans="1:10" x14ac:dyDescent="0.2">
      <c r="A9" s="142" t="str">
        <f t="shared" si="1"/>
        <v>A</v>
      </c>
      <c r="B9" s="136" t="str">
        <f t="shared" si="0"/>
        <v>A07</v>
      </c>
      <c r="C9" s="142" t="s">
        <v>130</v>
      </c>
      <c r="D9" s="143"/>
      <c r="E9" s="143"/>
      <c r="F9" s="153"/>
      <c r="G9" s="144"/>
      <c r="H9" s="143"/>
      <c r="I9" s="136" t="str">
        <f t="shared" si="2"/>
        <v xml:space="preserve"> </v>
      </c>
      <c r="J9" s="136" t="str">
        <f t="shared" si="3"/>
        <v xml:space="preserve">, </v>
      </c>
    </row>
    <row r="10" spans="1:10" x14ac:dyDescent="0.2">
      <c r="A10" s="142" t="str">
        <f t="shared" si="1"/>
        <v>A</v>
      </c>
      <c r="B10" s="136" t="str">
        <f t="shared" si="0"/>
        <v>A08</v>
      </c>
      <c r="C10" s="142" t="s">
        <v>131</v>
      </c>
      <c r="D10" s="143"/>
      <c r="E10" s="143"/>
      <c r="F10" s="153"/>
      <c r="G10" s="144"/>
      <c r="H10" s="143"/>
      <c r="I10" s="136" t="str">
        <f t="shared" si="2"/>
        <v xml:space="preserve"> </v>
      </c>
      <c r="J10" s="136" t="str">
        <f t="shared" si="3"/>
        <v xml:space="preserve">, </v>
      </c>
    </row>
    <row r="11" spans="1:10" x14ac:dyDescent="0.2">
      <c r="A11" s="142" t="str">
        <f t="shared" si="1"/>
        <v>A</v>
      </c>
      <c r="B11" s="136" t="str">
        <f t="shared" si="0"/>
        <v>A09</v>
      </c>
      <c r="C11" s="142" t="s">
        <v>132</v>
      </c>
      <c r="D11" s="143"/>
      <c r="E11" s="143"/>
      <c r="F11" s="153"/>
      <c r="G11" s="144"/>
      <c r="H11" s="143"/>
      <c r="I11" s="136" t="str">
        <f t="shared" si="2"/>
        <v xml:space="preserve"> </v>
      </c>
      <c r="J11" s="136" t="str">
        <f t="shared" si="3"/>
        <v xml:space="preserve">, </v>
      </c>
    </row>
    <row r="12" spans="1:10" x14ac:dyDescent="0.2">
      <c r="A12" s="142" t="str">
        <f t="shared" si="1"/>
        <v>A</v>
      </c>
      <c r="B12" s="136" t="str">
        <f t="shared" si="0"/>
        <v>A10</v>
      </c>
      <c r="C12" s="142" t="s">
        <v>133</v>
      </c>
      <c r="D12" s="143"/>
      <c r="E12" s="143"/>
      <c r="F12" s="153"/>
      <c r="G12" s="144"/>
      <c r="H12" s="143"/>
      <c r="I12" s="136" t="str">
        <f t="shared" si="2"/>
        <v xml:space="preserve"> </v>
      </c>
      <c r="J12" s="136" t="str">
        <f t="shared" si="3"/>
        <v xml:space="preserve">, </v>
      </c>
    </row>
    <row r="13" spans="1:10" x14ac:dyDescent="0.2">
      <c r="A13" s="142" t="str">
        <f t="shared" si="1"/>
        <v>A</v>
      </c>
      <c r="B13" s="136" t="str">
        <f t="shared" si="0"/>
        <v>A11</v>
      </c>
      <c r="C13" s="142" t="s">
        <v>134</v>
      </c>
      <c r="D13" s="143"/>
      <c r="E13" s="143"/>
      <c r="F13" s="153"/>
      <c r="G13" s="144"/>
      <c r="H13" s="143"/>
      <c r="I13" s="136" t="str">
        <f t="shared" si="2"/>
        <v xml:space="preserve"> </v>
      </c>
      <c r="J13" s="136" t="str">
        <f t="shared" si="3"/>
        <v xml:space="preserve">, </v>
      </c>
    </row>
    <row r="14" spans="1:10" x14ac:dyDescent="0.2">
      <c r="A14" s="142" t="str">
        <f t="shared" si="1"/>
        <v>A</v>
      </c>
      <c r="B14" s="136" t="str">
        <f t="shared" si="0"/>
        <v>A12</v>
      </c>
      <c r="C14" s="142" t="s">
        <v>135</v>
      </c>
      <c r="D14" s="143"/>
      <c r="E14" s="143"/>
      <c r="F14" s="153"/>
      <c r="G14" s="144"/>
      <c r="H14" s="143"/>
      <c r="I14" s="136" t="str">
        <f t="shared" si="2"/>
        <v xml:space="preserve"> </v>
      </c>
      <c r="J14" s="136" t="str">
        <f t="shared" si="3"/>
        <v xml:space="preserve">, </v>
      </c>
    </row>
    <row r="15" spans="1:10" x14ac:dyDescent="0.2">
      <c r="A15" s="142" t="str">
        <f t="shared" si="1"/>
        <v>A</v>
      </c>
      <c r="B15" s="136" t="str">
        <f t="shared" si="0"/>
        <v>A13</v>
      </c>
      <c r="C15" s="142" t="s">
        <v>497</v>
      </c>
      <c r="D15" s="143"/>
      <c r="E15" s="143"/>
      <c r="F15" s="153"/>
      <c r="G15" s="144"/>
      <c r="H15" s="143"/>
      <c r="I15" s="136" t="str">
        <f t="shared" si="2"/>
        <v xml:space="preserve"> </v>
      </c>
      <c r="J15" s="136" t="str">
        <f t="shared" si="3"/>
        <v xml:space="preserve">, </v>
      </c>
    </row>
    <row r="16" spans="1:10" x14ac:dyDescent="0.2">
      <c r="A16" s="142" t="str">
        <f t="shared" si="1"/>
        <v>A</v>
      </c>
      <c r="B16" s="136" t="str">
        <f t="shared" si="0"/>
        <v>A14</v>
      </c>
      <c r="C16" s="142" t="s">
        <v>498</v>
      </c>
      <c r="D16" s="143"/>
      <c r="E16" s="143"/>
      <c r="F16" s="153"/>
      <c r="G16" s="144"/>
      <c r="H16" s="143"/>
      <c r="I16" s="136" t="str">
        <f t="shared" si="2"/>
        <v xml:space="preserve"> </v>
      </c>
      <c r="J16" s="136" t="str">
        <f t="shared" si="3"/>
        <v xml:space="preserve">, </v>
      </c>
    </row>
    <row r="17" spans="1:10" x14ac:dyDescent="0.2">
      <c r="A17" s="142" t="str">
        <f t="shared" si="1"/>
        <v>A</v>
      </c>
      <c r="B17" s="136" t="str">
        <f t="shared" si="0"/>
        <v>A15</v>
      </c>
      <c r="C17" s="142" t="s">
        <v>499</v>
      </c>
      <c r="D17" s="143"/>
      <c r="E17" s="143"/>
      <c r="F17" s="153"/>
      <c r="G17" s="144"/>
      <c r="H17" s="143"/>
      <c r="I17" s="136" t="str">
        <f t="shared" si="2"/>
        <v xml:space="preserve"> </v>
      </c>
      <c r="J17" s="136" t="str">
        <f t="shared" si="3"/>
        <v xml:space="preserve">, </v>
      </c>
    </row>
    <row r="18" spans="1:10" x14ac:dyDescent="0.2">
      <c r="A18" s="142" t="str">
        <f t="shared" si="1"/>
        <v>A</v>
      </c>
      <c r="B18" s="136" t="str">
        <f t="shared" si="0"/>
        <v>A16</v>
      </c>
      <c r="C18" s="142" t="s">
        <v>500</v>
      </c>
      <c r="D18" s="143"/>
      <c r="E18" s="143"/>
      <c r="F18" s="153"/>
      <c r="G18" s="144"/>
      <c r="H18" s="143"/>
      <c r="I18" s="136" t="str">
        <f t="shared" si="2"/>
        <v xml:space="preserve"> </v>
      </c>
      <c r="J18" s="136" t="str">
        <f t="shared" si="3"/>
        <v xml:space="preserve">, </v>
      </c>
    </row>
    <row r="19" spans="1:10" x14ac:dyDescent="0.2">
      <c r="A19" s="142" t="str">
        <f t="shared" ref="A19:A26" si="4">A18</f>
        <v>A</v>
      </c>
      <c r="B19" s="136" t="str">
        <f>A19&amp;"17"</f>
        <v>A17</v>
      </c>
      <c r="C19" s="142" t="s">
        <v>523</v>
      </c>
      <c r="D19" s="143"/>
      <c r="E19" s="143"/>
      <c r="F19" s="153"/>
      <c r="G19" s="144"/>
      <c r="H19" s="143"/>
      <c r="I19" s="136"/>
      <c r="J19" s="136" t="str">
        <f t="shared" si="3"/>
        <v xml:space="preserve">, </v>
      </c>
    </row>
    <row r="20" spans="1:10" x14ac:dyDescent="0.2">
      <c r="A20" s="142" t="str">
        <f t="shared" si="4"/>
        <v>A</v>
      </c>
      <c r="B20" s="136" t="str">
        <f>A20&amp;"18"</f>
        <v>A18</v>
      </c>
      <c r="C20" s="142" t="s">
        <v>523</v>
      </c>
      <c r="D20" s="143"/>
      <c r="E20" s="143"/>
      <c r="F20" s="153"/>
      <c r="G20" s="144"/>
      <c r="H20" s="143"/>
      <c r="I20" s="136"/>
      <c r="J20" s="136" t="str">
        <f t="shared" si="3"/>
        <v xml:space="preserve">, </v>
      </c>
    </row>
    <row r="21" spans="1:10" x14ac:dyDescent="0.2">
      <c r="A21" s="142" t="str">
        <f t="shared" si="4"/>
        <v>A</v>
      </c>
      <c r="B21" s="136" t="str">
        <f>A21&amp;"19"</f>
        <v>A19</v>
      </c>
      <c r="C21" s="142" t="s">
        <v>523</v>
      </c>
      <c r="D21" s="143"/>
      <c r="E21" s="143"/>
      <c r="F21" s="153"/>
      <c r="G21" s="144"/>
      <c r="H21" s="143"/>
      <c r="I21" s="136"/>
      <c r="J21" s="136" t="str">
        <f t="shared" si="3"/>
        <v xml:space="preserve">, </v>
      </c>
    </row>
    <row r="22" spans="1:10" x14ac:dyDescent="0.2">
      <c r="A22" s="142" t="str">
        <f t="shared" si="4"/>
        <v>A</v>
      </c>
      <c r="B22" s="136" t="str">
        <f>A22&amp;"20"</f>
        <v>A20</v>
      </c>
      <c r="C22" s="142" t="s">
        <v>523</v>
      </c>
      <c r="D22" s="143"/>
      <c r="E22" s="143"/>
      <c r="F22" s="153"/>
      <c r="G22" s="144"/>
      <c r="H22" s="143"/>
      <c r="I22" s="136"/>
      <c r="J22" s="136" t="str">
        <f t="shared" si="3"/>
        <v xml:space="preserve">, </v>
      </c>
    </row>
    <row r="23" spans="1:10" x14ac:dyDescent="0.2">
      <c r="A23" s="142" t="str">
        <f t="shared" si="4"/>
        <v>A</v>
      </c>
      <c r="B23" s="136" t="str">
        <f>A23&amp;"21"</f>
        <v>A21</v>
      </c>
      <c r="C23" s="142" t="s">
        <v>523</v>
      </c>
      <c r="D23" s="143"/>
      <c r="E23" s="143"/>
      <c r="F23" s="153"/>
      <c r="G23" s="144"/>
      <c r="H23" s="143"/>
      <c r="I23" s="136"/>
      <c r="J23" s="136" t="str">
        <f t="shared" si="3"/>
        <v xml:space="preserve">, </v>
      </c>
    </row>
    <row r="24" spans="1:10" x14ac:dyDescent="0.2">
      <c r="A24" s="142" t="str">
        <f t="shared" si="4"/>
        <v>A</v>
      </c>
      <c r="B24" s="136" t="str">
        <f>A24&amp;"22"</f>
        <v>A22</v>
      </c>
      <c r="C24" s="142" t="s">
        <v>523</v>
      </c>
      <c r="D24" s="143"/>
      <c r="E24" s="143"/>
      <c r="F24" s="153"/>
      <c r="G24" s="144"/>
      <c r="H24" s="143"/>
      <c r="I24" s="136"/>
      <c r="J24" s="136" t="str">
        <f t="shared" si="3"/>
        <v xml:space="preserve">, </v>
      </c>
    </row>
    <row r="25" spans="1:10" x14ac:dyDescent="0.2">
      <c r="A25" s="142" t="str">
        <f t="shared" si="4"/>
        <v>A</v>
      </c>
      <c r="B25" s="136" t="str">
        <f>A25&amp;"23"</f>
        <v>A23</v>
      </c>
      <c r="C25" s="142" t="s">
        <v>523</v>
      </c>
      <c r="D25" s="143"/>
      <c r="E25" s="143"/>
      <c r="F25" s="153"/>
      <c r="G25" s="144"/>
      <c r="H25" s="143"/>
      <c r="I25" s="136"/>
      <c r="J25" s="136" t="str">
        <f t="shared" si="3"/>
        <v xml:space="preserve">, </v>
      </c>
    </row>
    <row r="26" spans="1:10" x14ac:dyDescent="0.2">
      <c r="A26" s="142" t="str">
        <f t="shared" si="4"/>
        <v>A</v>
      </c>
      <c r="B26" s="136" t="str">
        <f>A26&amp;"24"</f>
        <v>A24</v>
      </c>
      <c r="C26" s="142" t="s">
        <v>523</v>
      </c>
      <c r="D26" s="143"/>
      <c r="E26" s="143"/>
      <c r="F26" s="153"/>
      <c r="G26" s="144"/>
      <c r="H26" s="143"/>
      <c r="I26" s="136"/>
      <c r="J26" s="136" t="str">
        <f t="shared" si="3"/>
        <v xml:space="preserve">, </v>
      </c>
    </row>
    <row r="27" spans="1:10" x14ac:dyDescent="0.2">
      <c r="A27" s="142" t="s">
        <v>10</v>
      </c>
      <c r="B27" s="136" t="str">
        <f t="shared" ref="B27:B42" si="5">A27&amp;C27</f>
        <v>B01</v>
      </c>
      <c r="C27" s="142" t="s">
        <v>124</v>
      </c>
      <c r="D27" s="143"/>
      <c r="E27" s="143"/>
      <c r="F27" s="153"/>
      <c r="G27" s="144"/>
      <c r="H27" s="143"/>
      <c r="I27" s="136" t="str">
        <f t="shared" si="2"/>
        <v xml:space="preserve"> </v>
      </c>
      <c r="J27" s="136" t="str">
        <f t="shared" si="3"/>
        <v xml:space="preserve">, </v>
      </c>
    </row>
    <row r="28" spans="1:10" x14ac:dyDescent="0.2">
      <c r="A28" s="142" t="str">
        <f t="shared" ref="A28:A50" si="6">A27</f>
        <v>B</v>
      </c>
      <c r="B28" s="136" t="str">
        <f t="shared" si="5"/>
        <v>B02</v>
      </c>
      <c r="C28" s="142" t="s">
        <v>125</v>
      </c>
      <c r="D28" s="143"/>
      <c r="E28" s="143"/>
      <c r="F28" s="153"/>
      <c r="G28" s="144"/>
      <c r="H28" s="143"/>
      <c r="I28" s="136" t="str">
        <f t="shared" si="2"/>
        <v xml:space="preserve"> </v>
      </c>
      <c r="J28" s="136" t="str">
        <f t="shared" si="3"/>
        <v xml:space="preserve">, </v>
      </c>
    </row>
    <row r="29" spans="1:10" x14ac:dyDescent="0.2">
      <c r="A29" s="142" t="str">
        <f t="shared" si="6"/>
        <v>B</v>
      </c>
      <c r="B29" s="136" t="str">
        <f t="shared" si="5"/>
        <v>B03</v>
      </c>
      <c r="C29" s="142" t="s">
        <v>126</v>
      </c>
      <c r="D29" s="143"/>
      <c r="E29" s="143"/>
      <c r="F29" s="153"/>
      <c r="G29" s="144"/>
      <c r="H29" s="143"/>
      <c r="I29" s="136" t="str">
        <f t="shared" si="2"/>
        <v xml:space="preserve"> </v>
      </c>
      <c r="J29" s="136" t="str">
        <f t="shared" si="3"/>
        <v xml:space="preserve">, </v>
      </c>
    </row>
    <row r="30" spans="1:10" x14ac:dyDescent="0.2">
      <c r="A30" s="142" t="str">
        <f t="shared" si="6"/>
        <v>B</v>
      </c>
      <c r="B30" s="136" t="str">
        <f t="shared" si="5"/>
        <v>B04</v>
      </c>
      <c r="C30" s="142" t="s">
        <v>127</v>
      </c>
      <c r="D30" s="143"/>
      <c r="E30" s="143"/>
      <c r="F30" s="153"/>
      <c r="G30" s="144"/>
      <c r="H30" s="143"/>
      <c r="I30" s="136" t="str">
        <f t="shared" si="2"/>
        <v xml:space="preserve"> </v>
      </c>
      <c r="J30" s="136" t="str">
        <f t="shared" si="3"/>
        <v xml:space="preserve">, </v>
      </c>
    </row>
    <row r="31" spans="1:10" x14ac:dyDescent="0.2">
      <c r="A31" s="142" t="str">
        <f t="shared" si="6"/>
        <v>B</v>
      </c>
      <c r="B31" s="136" t="str">
        <f t="shared" si="5"/>
        <v>B05</v>
      </c>
      <c r="C31" s="142" t="s">
        <v>128</v>
      </c>
      <c r="D31" s="143"/>
      <c r="E31" s="143"/>
      <c r="F31" s="153"/>
      <c r="G31" s="144"/>
      <c r="H31" s="143"/>
      <c r="I31" s="136" t="str">
        <f t="shared" si="2"/>
        <v xml:space="preserve"> </v>
      </c>
      <c r="J31" s="136" t="str">
        <f t="shared" si="3"/>
        <v xml:space="preserve">, </v>
      </c>
    </row>
    <row r="32" spans="1:10" x14ac:dyDescent="0.2">
      <c r="A32" s="142" t="str">
        <f t="shared" si="6"/>
        <v>B</v>
      </c>
      <c r="B32" s="136" t="str">
        <f t="shared" si="5"/>
        <v>B06</v>
      </c>
      <c r="C32" s="142" t="s">
        <v>129</v>
      </c>
      <c r="D32" s="143"/>
      <c r="E32" s="143"/>
      <c r="F32" s="153"/>
      <c r="G32" s="144"/>
      <c r="H32" s="143"/>
      <c r="I32" s="136" t="str">
        <f t="shared" si="2"/>
        <v xml:space="preserve"> </v>
      </c>
      <c r="J32" s="136" t="str">
        <f t="shared" si="3"/>
        <v xml:space="preserve">, </v>
      </c>
    </row>
    <row r="33" spans="1:10" x14ac:dyDescent="0.2">
      <c r="A33" s="142" t="str">
        <f t="shared" si="6"/>
        <v>B</v>
      </c>
      <c r="B33" s="136" t="str">
        <f t="shared" si="5"/>
        <v>B07</v>
      </c>
      <c r="C33" s="142" t="s">
        <v>130</v>
      </c>
      <c r="D33" s="143"/>
      <c r="E33" s="143"/>
      <c r="F33" s="153"/>
      <c r="G33" s="144"/>
      <c r="H33" s="143"/>
      <c r="I33" s="136" t="str">
        <f t="shared" si="2"/>
        <v xml:space="preserve"> </v>
      </c>
      <c r="J33" s="136" t="str">
        <f t="shared" si="3"/>
        <v xml:space="preserve">, </v>
      </c>
    </row>
    <row r="34" spans="1:10" x14ac:dyDescent="0.2">
      <c r="A34" s="142" t="str">
        <f t="shared" si="6"/>
        <v>B</v>
      </c>
      <c r="B34" s="136" t="str">
        <f t="shared" si="5"/>
        <v>B08</v>
      </c>
      <c r="C34" s="142" t="s">
        <v>131</v>
      </c>
      <c r="D34" s="143"/>
      <c r="E34" s="143"/>
      <c r="F34" s="153"/>
      <c r="G34" s="144"/>
      <c r="H34" s="143"/>
      <c r="I34" s="136" t="str">
        <f t="shared" si="2"/>
        <v xml:space="preserve"> </v>
      </c>
      <c r="J34" s="136" t="str">
        <f t="shared" si="3"/>
        <v xml:space="preserve">, </v>
      </c>
    </row>
    <row r="35" spans="1:10" x14ac:dyDescent="0.2">
      <c r="A35" s="142" t="str">
        <f t="shared" si="6"/>
        <v>B</v>
      </c>
      <c r="B35" s="136" t="str">
        <f t="shared" si="5"/>
        <v>B09</v>
      </c>
      <c r="C35" s="142" t="s">
        <v>132</v>
      </c>
      <c r="D35" s="143"/>
      <c r="E35" s="143"/>
      <c r="F35" s="153"/>
      <c r="G35" s="144"/>
      <c r="H35" s="143"/>
      <c r="I35" s="136" t="str">
        <f t="shared" si="2"/>
        <v xml:space="preserve"> </v>
      </c>
      <c r="J35" s="136" t="str">
        <f t="shared" si="3"/>
        <v xml:space="preserve">, </v>
      </c>
    </row>
    <row r="36" spans="1:10" x14ac:dyDescent="0.2">
      <c r="A36" s="142" t="str">
        <f t="shared" si="6"/>
        <v>B</v>
      </c>
      <c r="B36" s="136" t="str">
        <f t="shared" si="5"/>
        <v>B10</v>
      </c>
      <c r="C36" s="142" t="s">
        <v>133</v>
      </c>
      <c r="D36" s="143"/>
      <c r="E36" s="143"/>
      <c r="F36" s="153"/>
      <c r="G36" s="144"/>
      <c r="H36" s="143"/>
      <c r="I36" s="136" t="str">
        <f t="shared" si="2"/>
        <v xml:space="preserve"> </v>
      </c>
      <c r="J36" s="136" t="str">
        <f t="shared" si="3"/>
        <v xml:space="preserve">, </v>
      </c>
    </row>
    <row r="37" spans="1:10" x14ac:dyDescent="0.2">
      <c r="A37" s="142" t="str">
        <f t="shared" si="6"/>
        <v>B</v>
      </c>
      <c r="B37" s="136" t="str">
        <f t="shared" si="5"/>
        <v>B11</v>
      </c>
      <c r="C37" s="142" t="s">
        <v>134</v>
      </c>
      <c r="D37" s="143"/>
      <c r="E37" s="143"/>
      <c r="F37" s="153"/>
      <c r="G37" s="144"/>
      <c r="H37" s="143"/>
      <c r="I37" s="136" t="str">
        <f t="shared" si="2"/>
        <v xml:space="preserve"> </v>
      </c>
      <c r="J37" s="136" t="str">
        <f t="shared" si="3"/>
        <v xml:space="preserve">, </v>
      </c>
    </row>
    <row r="38" spans="1:10" x14ac:dyDescent="0.2">
      <c r="A38" s="142" t="str">
        <f t="shared" si="6"/>
        <v>B</v>
      </c>
      <c r="B38" s="136" t="str">
        <f t="shared" si="5"/>
        <v>B12</v>
      </c>
      <c r="C38" s="142" t="s">
        <v>135</v>
      </c>
      <c r="D38" s="143"/>
      <c r="E38" s="143"/>
      <c r="F38" s="153"/>
      <c r="G38" s="144"/>
      <c r="H38" s="143"/>
      <c r="I38" s="136" t="str">
        <f t="shared" si="2"/>
        <v xml:space="preserve"> </v>
      </c>
      <c r="J38" s="136" t="str">
        <f t="shared" si="3"/>
        <v xml:space="preserve">, </v>
      </c>
    </row>
    <row r="39" spans="1:10" x14ac:dyDescent="0.2">
      <c r="A39" s="142" t="str">
        <f t="shared" si="6"/>
        <v>B</v>
      </c>
      <c r="B39" s="136" t="str">
        <f t="shared" si="5"/>
        <v>B13</v>
      </c>
      <c r="C39" s="142" t="s">
        <v>497</v>
      </c>
      <c r="D39" s="143"/>
      <c r="E39" s="143"/>
      <c r="F39" s="153"/>
      <c r="G39" s="144"/>
      <c r="H39" s="143"/>
      <c r="I39" s="136" t="str">
        <f t="shared" si="2"/>
        <v xml:space="preserve"> </v>
      </c>
      <c r="J39" s="136" t="str">
        <f t="shared" si="3"/>
        <v xml:space="preserve">, </v>
      </c>
    </row>
    <row r="40" spans="1:10" x14ac:dyDescent="0.2">
      <c r="A40" s="142" t="str">
        <f t="shared" si="6"/>
        <v>B</v>
      </c>
      <c r="B40" s="136" t="str">
        <f t="shared" si="5"/>
        <v>B14</v>
      </c>
      <c r="C40" s="142" t="s">
        <v>498</v>
      </c>
      <c r="D40" s="143"/>
      <c r="E40" s="143"/>
      <c r="F40" s="153"/>
      <c r="G40" s="144"/>
      <c r="H40" s="143"/>
      <c r="I40" s="136" t="str">
        <f t="shared" si="2"/>
        <v xml:space="preserve"> </v>
      </c>
      <c r="J40" s="136" t="str">
        <f t="shared" si="3"/>
        <v xml:space="preserve">, </v>
      </c>
    </row>
    <row r="41" spans="1:10" x14ac:dyDescent="0.2">
      <c r="A41" s="142" t="str">
        <f t="shared" si="6"/>
        <v>B</v>
      </c>
      <c r="B41" s="136" t="str">
        <f t="shared" si="5"/>
        <v>B15</v>
      </c>
      <c r="C41" s="142" t="s">
        <v>499</v>
      </c>
      <c r="D41" s="143"/>
      <c r="E41" s="143"/>
      <c r="F41" s="153"/>
      <c r="G41" s="144"/>
      <c r="H41" s="143"/>
      <c r="I41" s="136" t="str">
        <f t="shared" si="2"/>
        <v xml:space="preserve"> </v>
      </c>
      <c r="J41" s="136" t="str">
        <f t="shared" si="3"/>
        <v xml:space="preserve">, </v>
      </c>
    </row>
    <row r="42" spans="1:10" x14ac:dyDescent="0.2">
      <c r="A42" s="142" t="str">
        <f t="shared" si="6"/>
        <v>B</v>
      </c>
      <c r="B42" s="136" t="str">
        <f t="shared" si="5"/>
        <v>B16</v>
      </c>
      <c r="C42" s="142" t="s">
        <v>500</v>
      </c>
      <c r="D42" s="143"/>
      <c r="E42" s="143"/>
      <c r="F42" s="153"/>
      <c r="G42" s="144"/>
      <c r="H42" s="143"/>
      <c r="I42" s="136" t="str">
        <f t="shared" si="2"/>
        <v xml:space="preserve"> </v>
      </c>
      <c r="J42" s="136" t="str">
        <f t="shared" si="3"/>
        <v xml:space="preserve">, </v>
      </c>
    </row>
    <row r="43" spans="1:10" x14ac:dyDescent="0.2">
      <c r="A43" s="142" t="str">
        <f t="shared" si="6"/>
        <v>B</v>
      </c>
      <c r="B43" s="136" t="str">
        <f>A43&amp;"17"</f>
        <v>B17</v>
      </c>
      <c r="C43" s="142" t="s">
        <v>523</v>
      </c>
      <c r="D43" s="143"/>
      <c r="E43" s="143"/>
      <c r="F43" s="153"/>
      <c r="G43" s="144"/>
      <c r="H43" s="143"/>
      <c r="I43" s="136" t="str">
        <f t="shared" si="2"/>
        <v xml:space="preserve"> </v>
      </c>
      <c r="J43" s="136" t="str">
        <f t="shared" si="3"/>
        <v xml:space="preserve">, </v>
      </c>
    </row>
    <row r="44" spans="1:10" x14ac:dyDescent="0.2">
      <c r="A44" s="142" t="str">
        <f t="shared" si="6"/>
        <v>B</v>
      </c>
      <c r="B44" s="136" t="str">
        <f>A44&amp;"18"</f>
        <v>B18</v>
      </c>
      <c r="C44" s="142" t="s">
        <v>523</v>
      </c>
      <c r="D44" s="143"/>
      <c r="E44" s="143"/>
      <c r="F44" s="153"/>
      <c r="G44" s="144"/>
      <c r="H44" s="143"/>
      <c r="I44" s="136" t="str">
        <f t="shared" si="2"/>
        <v xml:space="preserve"> </v>
      </c>
      <c r="J44" s="136" t="str">
        <f t="shared" si="3"/>
        <v xml:space="preserve">, </v>
      </c>
    </row>
    <row r="45" spans="1:10" x14ac:dyDescent="0.2">
      <c r="A45" s="142" t="str">
        <f t="shared" si="6"/>
        <v>B</v>
      </c>
      <c r="B45" s="136" t="str">
        <f>A45&amp;"19"</f>
        <v>B19</v>
      </c>
      <c r="C45" s="142" t="s">
        <v>523</v>
      </c>
      <c r="D45" s="143"/>
      <c r="E45" s="143"/>
      <c r="F45" s="153"/>
      <c r="G45" s="144"/>
      <c r="H45" s="143"/>
      <c r="I45" s="136" t="str">
        <f t="shared" si="2"/>
        <v xml:space="preserve"> </v>
      </c>
      <c r="J45" s="136" t="str">
        <f t="shared" si="3"/>
        <v xml:space="preserve">, </v>
      </c>
    </row>
    <row r="46" spans="1:10" x14ac:dyDescent="0.2">
      <c r="A46" s="142" t="str">
        <f t="shared" si="6"/>
        <v>B</v>
      </c>
      <c r="B46" s="136" t="str">
        <f>A46&amp;"20"</f>
        <v>B20</v>
      </c>
      <c r="C46" s="142" t="s">
        <v>523</v>
      </c>
      <c r="D46" s="143"/>
      <c r="E46" s="143"/>
      <c r="F46" s="153"/>
      <c r="G46" s="144"/>
      <c r="H46" s="143"/>
      <c r="I46" s="136" t="str">
        <f t="shared" si="2"/>
        <v xml:space="preserve"> </v>
      </c>
      <c r="J46" s="136" t="str">
        <f t="shared" si="3"/>
        <v xml:space="preserve">, </v>
      </c>
    </row>
    <row r="47" spans="1:10" x14ac:dyDescent="0.2">
      <c r="A47" s="142" t="str">
        <f t="shared" si="6"/>
        <v>B</v>
      </c>
      <c r="B47" s="136" t="str">
        <f>A47&amp;"21"</f>
        <v>B21</v>
      </c>
      <c r="C47" s="142" t="s">
        <v>523</v>
      </c>
      <c r="D47" s="143"/>
      <c r="E47" s="143"/>
      <c r="F47" s="153"/>
      <c r="G47" s="144"/>
      <c r="H47" s="143"/>
      <c r="I47" s="136" t="str">
        <f t="shared" si="2"/>
        <v xml:space="preserve"> </v>
      </c>
      <c r="J47" s="136" t="str">
        <f t="shared" si="3"/>
        <v xml:space="preserve">, </v>
      </c>
    </row>
    <row r="48" spans="1:10" x14ac:dyDescent="0.2">
      <c r="A48" s="142" t="str">
        <f t="shared" si="6"/>
        <v>B</v>
      </c>
      <c r="B48" s="136" t="str">
        <f>A48&amp;"22"</f>
        <v>B22</v>
      </c>
      <c r="C48" s="142" t="s">
        <v>523</v>
      </c>
      <c r="D48" s="143"/>
      <c r="E48" s="143"/>
      <c r="F48" s="153"/>
      <c r="G48" s="144"/>
      <c r="H48" s="143"/>
      <c r="I48" s="136" t="str">
        <f t="shared" si="2"/>
        <v xml:space="preserve"> </v>
      </c>
      <c r="J48" s="136" t="str">
        <f t="shared" si="3"/>
        <v xml:space="preserve">, </v>
      </c>
    </row>
    <row r="49" spans="1:10" x14ac:dyDescent="0.2">
      <c r="A49" s="142" t="str">
        <f t="shared" si="6"/>
        <v>B</v>
      </c>
      <c r="B49" s="136" t="str">
        <f>A49&amp;"23"</f>
        <v>B23</v>
      </c>
      <c r="C49" s="142" t="s">
        <v>523</v>
      </c>
      <c r="D49" s="143"/>
      <c r="E49" s="143"/>
      <c r="F49" s="153"/>
      <c r="G49" s="144"/>
      <c r="H49" s="143"/>
      <c r="I49" s="136" t="str">
        <f t="shared" si="2"/>
        <v xml:space="preserve"> </v>
      </c>
      <c r="J49" s="136" t="str">
        <f t="shared" si="3"/>
        <v xml:space="preserve">, </v>
      </c>
    </row>
    <row r="50" spans="1:10" x14ac:dyDescent="0.2">
      <c r="A50" s="142" t="str">
        <f t="shared" si="6"/>
        <v>B</v>
      </c>
      <c r="B50" s="136" t="str">
        <f>A50&amp;"24"</f>
        <v>B24</v>
      </c>
      <c r="C50" s="142" t="s">
        <v>523</v>
      </c>
      <c r="D50" s="143"/>
      <c r="E50" s="143"/>
      <c r="F50" s="153"/>
      <c r="G50" s="144"/>
      <c r="H50" s="143"/>
      <c r="I50" s="136" t="str">
        <f t="shared" si="2"/>
        <v xml:space="preserve"> </v>
      </c>
      <c r="J50" s="136" t="str">
        <f t="shared" si="3"/>
        <v xml:space="preserve">, </v>
      </c>
    </row>
    <row r="51" spans="1:10" x14ac:dyDescent="0.2">
      <c r="A51" s="142" t="s">
        <v>6</v>
      </c>
      <c r="B51" s="136" t="str">
        <f t="shared" ref="B51:B66" si="7">A51&amp;C51</f>
        <v>C01</v>
      </c>
      <c r="C51" s="142" t="s">
        <v>124</v>
      </c>
      <c r="D51" s="143"/>
      <c r="E51" s="143"/>
      <c r="F51" s="153"/>
      <c r="G51" s="144"/>
      <c r="H51" s="143"/>
      <c r="I51" s="136" t="str">
        <f t="shared" si="2"/>
        <v xml:space="preserve"> </v>
      </c>
      <c r="J51" s="136" t="str">
        <f t="shared" si="3"/>
        <v xml:space="preserve">, </v>
      </c>
    </row>
    <row r="52" spans="1:10" x14ac:dyDescent="0.2">
      <c r="A52" s="142" t="str">
        <f t="shared" ref="A52:A74" si="8">A51</f>
        <v>C</v>
      </c>
      <c r="B52" s="136" t="str">
        <f t="shared" si="7"/>
        <v>C02</v>
      </c>
      <c r="C52" s="142" t="s">
        <v>125</v>
      </c>
      <c r="D52" s="143"/>
      <c r="E52" s="143"/>
      <c r="F52" s="153"/>
      <c r="G52" s="144"/>
      <c r="H52" s="143"/>
      <c r="I52" s="136" t="str">
        <f t="shared" si="2"/>
        <v xml:space="preserve"> </v>
      </c>
      <c r="J52" s="136" t="str">
        <f t="shared" si="3"/>
        <v xml:space="preserve">, </v>
      </c>
    </row>
    <row r="53" spans="1:10" x14ac:dyDescent="0.2">
      <c r="A53" s="142" t="str">
        <f t="shared" si="8"/>
        <v>C</v>
      </c>
      <c r="B53" s="136" t="str">
        <f t="shared" si="7"/>
        <v>C03</v>
      </c>
      <c r="C53" s="142" t="s">
        <v>126</v>
      </c>
      <c r="D53" s="143"/>
      <c r="E53" s="143"/>
      <c r="F53" s="153"/>
      <c r="G53" s="144"/>
      <c r="H53" s="143"/>
      <c r="I53" s="136" t="str">
        <f t="shared" si="2"/>
        <v xml:space="preserve"> </v>
      </c>
      <c r="J53" s="136" t="str">
        <f t="shared" si="3"/>
        <v xml:space="preserve">, </v>
      </c>
    </row>
    <row r="54" spans="1:10" x14ac:dyDescent="0.2">
      <c r="A54" s="142" t="str">
        <f t="shared" si="8"/>
        <v>C</v>
      </c>
      <c r="B54" s="136" t="str">
        <f t="shared" si="7"/>
        <v>C04</v>
      </c>
      <c r="C54" s="142" t="s">
        <v>127</v>
      </c>
      <c r="D54" s="143"/>
      <c r="E54" s="143"/>
      <c r="F54" s="153"/>
      <c r="G54" s="144"/>
      <c r="H54" s="143"/>
      <c r="I54" s="136" t="str">
        <f t="shared" si="2"/>
        <v xml:space="preserve"> </v>
      </c>
      <c r="J54" s="136" t="str">
        <f t="shared" si="3"/>
        <v xml:space="preserve">, </v>
      </c>
    </row>
    <row r="55" spans="1:10" x14ac:dyDescent="0.2">
      <c r="A55" s="142" t="str">
        <f t="shared" si="8"/>
        <v>C</v>
      </c>
      <c r="B55" s="136" t="str">
        <f t="shared" si="7"/>
        <v>C05</v>
      </c>
      <c r="C55" s="142" t="s">
        <v>128</v>
      </c>
      <c r="D55" s="143"/>
      <c r="E55" s="143"/>
      <c r="F55" s="153"/>
      <c r="G55" s="144"/>
      <c r="H55" s="143"/>
      <c r="I55" s="136" t="str">
        <f t="shared" si="2"/>
        <v xml:space="preserve"> </v>
      </c>
      <c r="J55" s="136" t="str">
        <f t="shared" si="3"/>
        <v xml:space="preserve">, </v>
      </c>
    </row>
    <row r="56" spans="1:10" x14ac:dyDescent="0.2">
      <c r="A56" s="142" t="str">
        <f t="shared" si="8"/>
        <v>C</v>
      </c>
      <c r="B56" s="136" t="str">
        <f t="shared" si="7"/>
        <v>C06</v>
      </c>
      <c r="C56" s="142" t="s">
        <v>129</v>
      </c>
      <c r="D56" s="143"/>
      <c r="E56" s="143"/>
      <c r="F56" s="153"/>
      <c r="G56" s="144"/>
      <c r="H56" s="143"/>
      <c r="I56" s="136" t="str">
        <f t="shared" si="2"/>
        <v xml:space="preserve"> </v>
      </c>
      <c r="J56" s="136" t="str">
        <f t="shared" si="3"/>
        <v xml:space="preserve">, </v>
      </c>
    </row>
    <row r="57" spans="1:10" x14ac:dyDescent="0.2">
      <c r="A57" s="142" t="str">
        <f t="shared" si="8"/>
        <v>C</v>
      </c>
      <c r="B57" s="136" t="str">
        <f t="shared" si="7"/>
        <v>C07</v>
      </c>
      <c r="C57" s="142" t="s">
        <v>130</v>
      </c>
      <c r="D57" s="143"/>
      <c r="E57" s="143"/>
      <c r="F57" s="153"/>
      <c r="G57" s="144"/>
      <c r="H57" s="143"/>
      <c r="I57" s="136" t="str">
        <f t="shared" si="2"/>
        <v xml:space="preserve"> </v>
      </c>
      <c r="J57" s="136" t="str">
        <f t="shared" si="3"/>
        <v xml:space="preserve">, </v>
      </c>
    </row>
    <row r="58" spans="1:10" x14ac:dyDescent="0.2">
      <c r="A58" s="142" t="str">
        <f t="shared" si="8"/>
        <v>C</v>
      </c>
      <c r="B58" s="136" t="str">
        <f t="shared" si="7"/>
        <v>C08</v>
      </c>
      <c r="C58" s="142" t="s">
        <v>131</v>
      </c>
      <c r="D58" s="143"/>
      <c r="E58" s="143"/>
      <c r="F58" s="153"/>
      <c r="G58" s="144"/>
      <c r="H58" s="143"/>
      <c r="I58" s="136" t="str">
        <f t="shared" si="2"/>
        <v xml:space="preserve"> </v>
      </c>
      <c r="J58" s="136" t="str">
        <f t="shared" si="3"/>
        <v xml:space="preserve">, </v>
      </c>
    </row>
    <row r="59" spans="1:10" x14ac:dyDescent="0.2">
      <c r="A59" s="142" t="str">
        <f t="shared" si="8"/>
        <v>C</v>
      </c>
      <c r="B59" s="136" t="str">
        <f t="shared" si="7"/>
        <v>C09</v>
      </c>
      <c r="C59" s="142" t="s">
        <v>132</v>
      </c>
      <c r="D59" s="143"/>
      <c r="E59" s="143"/>
      <c r="F59" s="153"/>
      <c r="G59" s="144"/>
      <c r="H59" s="143"/>
      <c r="I59" s="136" t="str">
        <f t="shared" si="2"/>
        <v xml:space="preserve"> </v>
      </c>
      <c r="J59" s="136" t="str">
        <f t="shared" si="3"/>
        <v xml:space="preserve">, </v>
      </c>
    </row>
    <row r="60" spans="1:10" x14ac:dyDescent="0.2">
      <c r="A60" s="142" t="str">
        <f t="shared" si="8"/>
        <v>C</v>
      </c>
      <c r="B60" s="136" t="str">
        <f t="shared" si="7"/>
        <v>C10</v>
      </c>
      <c r="C60" s="142" t="s">
        <v>133</v>
      </c>
      <c r="D60" s="143"/>
      <c r="E60" s="143"/>
      <c r="F60" s="153"/>
      <c r="G60" s="144"/>
      <c r="H60" s="143"/>
      <c r="I60" s="136" t="str">
        <f t="shared" si="2"/>
        <v xml:space="preserve"> </v>
      </c>
      <c r="J60" s="136" t="str">
        <f t="shared" si="3"/>
        <v xml:space="preserve">, </v>
      </c>
    </row>
    <row r="61" spans="1:10" x14ac:dyDescent="0.2">
      <c r="A61" s="142" t="str">
        <f t="shared" si="8"/>
        <v>C</v>
      </c>
      <c r="B61" s="136" t="str">
        <f t="shared" si="7"/>
        <v>C11</v>
      </c>
      <c r="C61" s="142" t="s">
        <v>134</v>
      </c>
      <c r="D61" s="143"/>
      <c r="E61" s="143"/>
      <c r="F61" s="153"/>
      <c r="G61" s="144"/>
      <c r="H61" s="143"/>
      <c r="I61" s="136" t="str">
        <f t="shared" si="2"/>
        <v xml:space="preserve"> </v>
      </c>
      <c r="J61" s="136" t="str">
        <f t="shared" si="3"/>
        <v xml:space="preserve">, </v>
      </c>
    </row>
    <row r="62" spans="1:10" x14ac:dyDescent="0.2">
      <c r="A62" s="142" t="str">
        <f t="shared" si="8"/>
        <v>C</v>
      </c>
      <c r="B62" s="136" t="str">
        <f t="shared" si="7"/>
        <v>C12</v>
      </c>
      <c r="C62" s="142" t="s">
        <v>135</v>
      </c>
      <c r="D62" s="143"/>
      <c r="E62" s="143"/>
      <c r="F62" s="153"/>
      <c r="G62" s="144"/>
      <c r="H62" s="143"/>
      <c r="I62" s="136" t="str">
        <f t="shared" si="2"/>
        <v xml:space="preserve"> </v>
      </c>
      <c r="J62" s="136" t="str">
        <f t="shared" si="3"/>
        <v xml:space="preserve">, </v>
      </c>
    </row>
    <row r="63" spans="1:10" x14ac:dyDescent="0.2">
      <c r="A63" s="142" t="str">
        <f t="shared" si="8"/>
        <v>C</v>
      </c>
      <c r="B63" s="136" t="str">
        <f t="shared" si="7"/>
        <v>C13</v>
      </c>
      <c r="C63" s="142" t="s">
        <v>497</v>
      </c>
      <c r="D63" s="143"/>
      <c r="E63" s="143"/>
      <c r="F63" s="153"/>
      <c r="G63" s="144"/>
      <c r="H63" s="143"/>
      <c r="I63" s="136" t="str">
        <f t="shared" si="2"/>
        <v xml:space="preserve"> </v>
      </c>
      <c r="J63" s="136" t="str">
        <f t="shared" si="3"/>
        <v xml:space="preserve">, </v>
      </c>
    </row>
    <row r="64" spans="1:10" x14ac:dyDescent="0.2">
      <c r="A64" s="142" t="str">
        <f t="shared" si="8"/>
        <v>C</v>
      </c>
      <c r="B64" s="136" t="str">
        <f t="shared" si="7"/>
        <v>C14</v>
      </c>
      <c r="C64" s="142" t="s">
        <v>498</v>
      </c>
      <c r="D64" s="143"/>
      <c r="E64" s="143"/>
      <c r="F64" s="153"/>
      <c r="G64" s="144"/>
      <c r="H64" s="143"/>
      <c r="I64" s="136" t="str">
        <f t="shared" si="2"/>
        <v xml:space="preserve"> </v>
      </c>
      <c r="J64" s="136" t="str">
        <f t="shared" si="3"/>
        <v xml:space="preserve">, </v>
      </c>
    </row>
    <row r="65" spans="1:10" x14ac:dyDescent="0.2">
      <c r="A65" s="142" t="str">
        <f t="shared" si="8"/>
        <v>C</v>
      </c>
      <c r="B65" s="136" t="str">
        <f t="shared" si="7"/>
        <v>C15</v>
      </c>
      <c r="C65" s="142" t="s">
        <v>499</v>
      </c>
      <c r="D65" s="143"/>
      <c r="E65" s="143"/>
      <c r="F65" s="153"/>
      <c r="G65" s="144"/>
      <c r="H65" s="143"/>
      <c r="I65" s="136" t="str">
        <f t="shared" si="2"/>
        <v xml:space="preserve"> </v>
      </c>
      <c r="J65" s="136" t="str">
        <f t="shared" si="3"/>
        <v xml:space="preserve">, </v>
      </c>
    </row>
    <row r="66" spans="1:10" x14ac:dyDescent="0.2">
      <c r="A66" s="142" t="str">
        <f t="shared" si="8"/>
        <v>C</v>
      </c>
      <c r="B66" s="136" t="str">
        <f t="shared" si="7"/>
        <v>C16</v>
      </c>
      <c r="C66" s="142" t="s">
        <v>500</v>
      </c>
      <c r="D66" s="143"/>
      <c r="E66" s="143"/>
      <c r="F66" s="153"/>
      <c r="G66" s="144"/>
      <c r="H66" s="143"/>
      <c r="I66" s="136" t="str">
        <f t="shared" si="2"/>
        <v xml:space="preserve"> </v>
      </c>
      <c r="J66" s="136" t="str">
        <f t="shared" si="3"/>
        <v xml:space="preserve">, </v>
      </c>
    </row>
    <row r="67" spans="1:10" x14ac:dyDescent="0.2">
      <c r="A67" s="142" t="str">
        <f t="shared" si="8"/>
        <v>C</v>
      </c>
      <c r="B67" s="136" t="str">
        <f>A67&amp;"17"</f>
        <v>C17</v>
      </c>
      <c r="C67" s="142" t="s">
        <v>523</v>
      </c>
      <c r="D67" s="143"/>
      <c r="E67" s="143"/>
      <c r="F67" s="153"/>
      <c r="G67" s="144"/>
      <c r="H67" s="143"/>
      <c r="I67" s="136" t="str">
        <f t="shared" si="2"/>
        <v xml:space="preserve"> </v>
      </c>
      <c r="J67" s="136" t="str">
        <f t="shared" si="3"/>
        <v xml:space="preserve">, </v>
      </c>
    </row>
    <row r="68" spans="1:10" x14ac:dyDescent="0.2">
      <c r="A68" s="142" t="str">
        <f t="shared" si="8"/>
        <v>C</v>
      </c>
      <c r="B68" s="136" t="str">
        <f>A68&amp;"18"</f>
        <v>C18</v>
      </c>
      <c r="C68" s="142" t="s">
        <v>523</v>
      </c>
      <c r="D68" s="143"/>
      <c r="E68" s="143"/>
      <c r="F68" s="153"/>
      <c r="G68" s="144"/>
      <c r="H68" s="143"/>
      <c r="I68" s="136" t="str">
        <f t="shared" si="2"/>
        <v xml:space="preserve"> </v>
      </c>
      <c r="J68" s="136" t="str">
        <f t="shared" si="3"/>
        <v xml:space="preserve">, </v>
      </c>
    </row>
    <row r="69" spans="1:10" x14ac:dyDescent="0.2">
      <c r="A69" s="142" t="str">
        <f t="shared" si="8"/>
        <v>C</v>
      </c>
      <c r="B69" s="136" t="str">
        <f>A69&amp;"19"</f>
        <v>C19</v>
      </c>
      <c r="C69" s="142" t="s">
        <v>523</v>
      </c>
      <c r="D69" s="143"/>
      <c r="E69" s="143"/>
      <c r="F69" s="153"/>
      <c r="G69" s="144"/>
      <c r="H69" s="143"/>
      <c r="I69" s="136" t="str">
        <f t="shared" si="2"/>
        <v xml:space="preserve"> </v>
      </c>
      <c r="J69" s="136" t="str">
        <f t="shared" si="3"/>
        <v xml:space="preserve">, </v>
      </c>
    </row>
    <row r="70" spans="1:10" x14ac:dyDescent="0.2">
      <c r="A70" s="142" t="str">
        <f t="shared" si="8"/>
        <v>C</v>
      </c>
      <c r="B70" s="136" t="str">
        <f>A70&amp;"20"</f>
        <v>C20</v>
      </c>
      <c r="C70" s="142" t="s">
        <v>523</v>
      </c>
      <c r="D70" s="143"/>
      <c r="E70" s="143"/>
      <c r="F70" s="153"/>
      <c r="G70" s="144"/>
      <c r="H70" s="143"/>
      <c r="I70" s="136" t="str">
        <f t="shared" si="2"/>
        <v xml:space="preserve"> </v>
      </c>
      <c r="J70" s="136" t="str">
        <f t="shared" si="3"/>
        <v xml:space="preserve">, </v>
      </c>
    </row>
    <row r="71" spans="1:10" x14ac:dyDescent="0.2">
      <c r="A71" s="142" t="str">
        <f t="shared" si="8"/>
        <v>C</v>
      </c>
      <c r="B71" s="136" t="str">
        <f>A71&amp;"21"</f>
        <v>C21</v>
      </c>
      <c r="C71" s="142" t="s">
        <v>523</v>
      </c>
      <c r="D71" s="143"/>
      <c r="E71" s="143"/>
      <c r="F71" s="153"/>
      <c r="G71" s="144"/>
      <c r="H71" s="143"/>
      <c r="I71" s="136" t="str">
        <f t="shared" si="2"/>
        <v xml:space="preserve"> </v>
      </c>
      <c r="J71" s="136" t="str">
        <f t="shared" si="3"/>
        <v xml:space="preserve">, </v>
      </c>
    </row>
    <row r="72" spans="1:10" x14ac:dyDescent="0.2">
      <c r="A72" s="142" t="str">
        <f t="shared" si="8"/>
        <v>C</v>
      </c>
      <c r="B72" s="136" t="str">
        <f>A72&amp;"22"</f>
        <v>C22</v>
      </c>
      <c r="C72" s="142" t="s">
        <v>523</v>
      </c>
      <c r="D72" s="143"/>
      <c r="E72" s="143"/>
      <c r="F72" s="153"/>
      <c r="G72" s="144"/>
      <c r="H72" s="143"/>
      <c r="I72" s="136" t="str">
        <f t="shared" si="2"/>
        <v xml:space="preserve"> </v>
      </c>
      <c r="J72" s="136" t="str">
        <f t="shared" si="3"/>
        <v xml:space="preserve">, </v>
      </c>
    </row>
    <row r="73" spans="1:10" x14ac:dyDescent="0.2">
      <c r="A73" s="142" t="str">
        <f t="shared" si="8"/>
        <v>C</v>
      </c>
      <c r="B73" s="136" t="str">
        <f>A73&amp;"23"</f>
        <v>C23</v>
      </c>
      <c r="C73" s="142" t="s">
        <v>523</v>
      </c>
      <c r="D73" s="143"/>
      <c r="E73" s="143"/>
      <c r="F73" s="153"/>
      <c r="G73" s="144"/>
      <c r="H73" s="143"/>
      <c r="I73" s="136" t="str">
        <f t="shared" si="2"/>
        <v xml:space="preserve"> </v>
      </c>
      <c r="J73" s="136" t="str">
        <f t="shared" si="3"/>
        <v xml:space="preserve">, </v>
      </c>
    </row>
    <row r="74" spans="1:10" x14ac:dyDescent="0.2">
      <c r="A74" s="142" t="str">
        <f t="shared" si="8"/>
        <v>C</v>
      </c>
      <c r="B74" s="136" t="str">
        <f>A74&amp;"24"</f>
        <v>C24</v>
      </c>
      <c r="C74" s="142" t="s">
        <v>523</v>
      </c>
      <c r="D74" s="143"/>
      <c r="E74" s="143"/>
      <c r="F74" s="153"/>
      <c r="G74" s="144"/>
      <c r="H74" s="143"/>
      <c r="I74" s="136" t="str">
        <f t="shared" si="2"/>
        <v xml:space="preserve"> </v>
      </c>
      <c r="J74" s="136" t="str">
        <f t="shared" si="3"/>
        <v xml:space="preserve">, </v>
      </c>
    </row>
    <row r="75" spans="1:10" x14ac:dyDescent="0.2">
      <c r="A75" s="142" t="s">
        <v>8</v>
      </c>
      <c r="B75" s="136" t="str">
        <f t="shared" ref="B75:B90" si="9">A75&amp;C75</f>
        <v>D01</v>
      </c>
      <c r="C75" s="142" t="s">
        <v>124</v>
      </c>
      <c r="D75" s="143"/>
      <c r="E75" s="143"/>
      <c r="F75" s="153"/>
      <c r="G75" s="144"/>
      <c r="H75" s="143"/>
      <c r="I75" s="136" t="str">
        <f t="shared" si="2"/>
        <v xml:space="preserve"> </v>
      </c>
      <c r="J75" s="136" t="str">
        <f t="shared" si="3"/>
        <v xml:space="preserve">, </v>
      </c>
    </row>
    <row r="76" spans="1:10" x14ac:dyDescent="0.2">
      <c r="A76" s="142" t="str">
        <f t="shared" ref="A76:A98" si="10">A75</f>
        <v>D</v>
      </c>
      <c r="B76" s="136" t="str">
        <f t="shared" si="9"/>
        <v>D02</v>
      </c>
      <c r="C76" s="142" t="s">
        <v>125</v>
      </c>
      <c r="D76" s="143"/>
      <c r="E76" s="143"/>
      <c r="F76" s="153"/>
      <c r="G76" s="144"/>
      <c r="H76" s="143"/>
      <c r="I76" s="136" t="str">
        <f t="shared" ref="I76:I139" si="11">D76&amp;" "&amp;E76</f>
        <v xml:space="preserve"> </v>
      </c>
      <c r="J76" s="136" t="str">
        <f t="shared" ref="J76:J139" si="12">E76&amp;", "&amp;D76</f>
        <v xml:space="preserve">, </v>
      </c>
    </row>
    <row r="77" spans="1:10" x14ac:dyDescent="0.2">
      <c r="A77" s="142" t="str">
        <f t="shared" si="10"/>
        <v>D</v>
      </c>
      <c r="B77" s="136" t="str">
        <f t="shared" si="9"/>
        <v>D03</v>
      </c>
      <c r="C77" s="142" t="s">
        <v>126</v>
      </c>
      <c r="D77" s="143"/>
      <c r="E77" s="143"/>
      <c r="F77" s="153"/>
      <c r="G77" s="144"/>
      <c r="H77" s="143"/>
      <c r="I77" s="136" t="str">
        <f t="shared" si="11"/>
        <v xml:space="preserve"> </v>
      </c>
      <c r="J77" s="136" t="str">
        <f t="shared" si="12"/>
        <v xml:space="preserve">, </v>
      </c>
    </row>
    <row r="78" spans="1:10" x14ac:dyDescent="0.2">
      <c r="A78" s="142" t="str">
        <f t="shared" si="10"/>
        <v>D</v>
      </c>
      <c r="B78" s="136" t="str">
        <f t="shared" si="9"/>
        <v>D04</v>
      </c>
      <c r="C78" s="142" t="s">
        <v>127</v>
      </c>
      <c r="D78" s="143"/>
      <c r="E78" s="143"/>
      <c r="F78" s="153"/>
      <c r="G78" s="144"/>
      <c r="H78" s="143"/>
      <c r="I78" s="136" t="str">
        <f t="shared" si="11"/>
        <v xml:space="preserve"> </v>
      </c>
      <c r="J78" s="136" t="str">
        <f t="shared" si="12"/>
        <v xml:space="preserve">, </v>
      </c>
    </row>
    <row r="79" spans="1:10" x14ac:dyDescent="0.2">
      <c r="A79" s="142" t="str">
        <f t="shared" si="10"/>
        <v>D</v>
      </c>
      <c r="B79" s="136" t="str">
        <f t="shared" si="9"/>
        <v>D05</v>
      </c>
      <c r="C79" s="142" t="s">
        <v>128</v>
      </c>
      <c r="D79" s="143"/>
      <c r="E79" s="143"/>
      <c r="F79" s="153"/>
      <c r="G79" s="144"/>
      <c r="H79" s="143"/>
      <c r="I79" s="136" t="str">
        <f t="shared" si="11"/>
        <v xml:space="preserve"> </v>
      </c>
      <c r="J79" s="136" t="str">
        <f t="shared" si="12"/>
        <v xml:space="preserve">, </v>
      </c>
    </row>
    <row r="80" spans="1:10" x14ac:dyDescent="0.2">
      <c r="A80" s="142" t="str">
        <f t="shared" si="10"/>
        <v>D</v>
      </c>
      <c r="B80" s="136" t="str">
        <f t="shared" si="9"/>
        <v>D06</v>
      </c>
      <c r="C80" s="142" t="s">
        <v>129</v>
      </c>
      <c r="D80" s="143"/>
      <c r="E80" s="143"/>
      <c r="F80" s="153"/>
      <c r="G80" s="144"/>
      <c r="H80" s="143"/>
      <c r="I80" s="136" t="str">
        <f t="shared" si="11"/>
        <v xml:space="preserve"> </v>
      </c>
      <c r="J80" s="136" t="str">
        <f t="shared" si="12"/>
        <v xml:space="preserve">, </v>
      </c>
    </row>
    <row r="81" spans="1:10" x14ac:dyDescent="0.2">
      <c r="A81" s="142" t="str">
        <f t="shared" si="10"/>
        <v>D</v>
      </c>
      <c r="B81" s="136" t="str">
        <f t="shared" si="9"/>
        <v>D07</v>
      </c>
      <c r="C81" s="142" t="s">
        <v>130</v>
      </c>
      <c r="D81" s="143"/>
      <c r="E81" s="143"/>
      <c r="F81" s="153"/>
      <c r="G81" s="144"/>
      <c r="H81" s="143"/>
      <c r="I81" s="136" t="str">
        <f t="shared" si="11"/>
        <v xml:space="preserve"> </v>
      </c>
      <c r="J81" s="136" t="str">
        <f t="shared" si="12"/>
        <v xml:space="preserve">, </v>
      </c>
    </row>
    <row r="82" spans="1:10" x14ac:dyDescent="0.2">
      <c r="A82" s="142" t="str">
        <f t="shared" si="10"/>
        <v>D</v>
      </c>
      <c r="B82" s="136" t="str">
        <f t="shared" si="9"/>
        <v>D08</v>
      </c>
      <c r="C82" s="142" t="s">
        <v>131</v>
      </c>
      <c r="D82" s="143"/>
      <c r="E82" s="143"/>
      <c r="F82" s="153"/>
      <c r="G82" s="144"/>
      <c r="H82" s="143"/>
      <c r="I82" s="136" t="str">
        <f t="shared" si="11"/>
        <v xml:space="preserve"> </v>
      </c>
      <c r="J82" s="136" t="str">
        <f t="shared" si="12"/>
        <v xml:space="preserve">, </v>
      </c>
    </row>
    <row r="83" spans="1:10" x14ac:dyDescent="0.2">
      <c r="A83" s="142" t="str">
        <f t="shared" si="10"/>
        <v>D</v>
      </c>
      <c r="B83" s="136" t="str">
        <f t="shared" si="9"/>
        <v>D09</v>
      </c>
      <c r="C83" s="142" t="s">
        <v>132</v>
      </c>
      <c r="D83" s="143"/>
      <c r="E83" s="143"/>
      <c r="F83" s="153"/>
      <c r="G83" s="144"/>
      <c r="H83" s="143"/>
      <c r="I83" s="136" t="str">
        <f t="shared" si="11"/>
        <v xml:space="preserve"> </v>
      </c>
      <c r="J83" s="136" t="str">
        <f t="shared" si="12"/>
        <v xml:space="preserve">, </v>
      </c>
    </row>
    <row r="84" spans="1:10" x14ac:dyDescent="0.2">
      <c r="A84" s="142" t="str">
        <f t="shared" si="10"/>
        <v>D</v>
      </c>
      <c r="B84" s="136" t="str">
        <f t="shared" si="9"/>
        <v>D10</v>
      </c>
      <c r="C84" s="142" t="s">
        <v>133</v>
      </c>
      <c r="D84" s="143"/>
      <c r="E84" s="143"/>
      <c r="F84" s="153"/>
      <c r="G84" s="144"/>
      <c r="H84" s="143"/>
      <c r="I84" s="136" t="str">
        <f t="shared" si="11"/>
        <v xml:space="preserve"> </v>
      </c>
      <c r="J84" s="136" t="str">
        <f t="shared" si="12"/>
        <v xml:space="preserve">, </v>
      </c>
    </row>
    <row r="85" spans="1:10" x14ac:dyDescent="0.2">
      <c r="A85" s="142" t="str">
        <f t="shared" si="10"/>
        <v>D</v>
      </c>
      <c r="B85" s="136" t="str">
        <f t="shared" si="9"/>
        <v>D11</v>
      </c>
      <c r="C85" s="142" t="s">
        <v>134</v>
      </c>
      <c r="D85" s="143"/>
      <c r="E85" s="143"/>
      <c r="F85" s="153"/>
      <c r="G85" s="144"/>
      <c r="H85" s="143"/>
      <c r="I85" s="136" t="str">
        <f t="shared" si="11"/>
        <v xml:space="preserve"> </v>
      </c>
      <c r="J85" s="136" t="str">
        <f t="shared" si="12"/>
        <v xml:space="preserve">, </v>
      </c>
    </row>
    <row r="86" spans="1:10" x14ac:dyDescent="0.2">
      <c r="A86" s="142" t="str">
        <f t="shared" si="10"/>
        <v>D</v>
      </c>
      <c r="B86" s="136" t="str">
        <f t="shared" si="9"/>
        <v>D12</v>
      </c>
      <c r="C86" s="142" t="s">
        <v>135</v>
      </c>
      <c r="D86" s="143"/>
      <c r="E86" s="143"/>
      <c r="F86" s="153"/>
      <c r="G86" s="144"/>
      <c r="H86" s="143"/>
      <c r="I86" s="136" t="str">
        <f t="shared" si="11"/>
        <v xml:space="preserve"> </v>
      </c>
      <c r="J86" s="136" t="str">
        <f t="shared" si="12"/>
        <v xml:space="preserve">, </v>
      </c>
    </row>
    <row r="87" spans="1:10" x14ac:dyDescent="0.2">
      <c r="A87" s="142" t="str">
        <f t="shared" si="10"/>
        <v>D</v>
      </c>
      <c r="B87" s="136" t="str">
        <f t="shared" si="9"/>
        <v>D13</v>
      </c>
      <c r="C87" s="142" t="s">
        <v>497</v>
      </c>
      <c r="D87" s="143"/>
      <c r="E87" s="143"/>
      <c r="F87" s="153"/>
      <c r="G87" s="144"/>
      <c r="H87" s="143"/>
      <c r="I87" s="136" t="str">
        <f t="shared" si="11"/>
        <v xml:space="preserve"> </v>
      </c>
      <c r="J87" s="136" t="str">
        <f t="shared" si="12"/>
        <v xml:space="preserve">, </v>
      </c>
    </row>
    <row r="88" spans="1:10" x14ac:dyDescent="0.2">
      <c r="A88" s="142" t="str">
        <f t="shared" si="10"/>
        <v>D</v>
      </c>
      <c r="B88" s="136" t="str">
        <f t="shared" si="9"/>
        <v>D14</v>
      </c>
      <c r="C88" s="142" t="s">
        <v>498</v>
      </c>
      <c r="D88" s="143"/>
      <c r="E88" s="143"/>
      <c r="F88" s="153"/>
      <c r="G88" s="144"/>
      <c r="H88" s="143"/>
      <c r="I88" s="136" t="str">
        <f t="shared" si="11"/>
        <v xml:space="preserve"> </v>
      </c>
      <c r="J88" s="136" t="str">
        <f t="shared" si="12"/>
        <v xml:space="preserve">, </v>
      </c>
    </row>
    <row r="89" spans="1:10" x14ac:dyDescent="0.2">
      <c r="A89" s="142" t="str">
        <f t="shared" si="10"/>
        <v>D</v>
      </c>
      <c r="B89" s="136" t="str">
        <f t="shared" si="9"/>
        <v>D15</v>
      </c>
      <c r="C89" s="142" t="s">
        <v>499</v>
      </c>
      <c r="D89" s="143"/>
      <c r="E89" s="143"/>
      <c r="F89" s="153"/>
      <c r="G89" s="144"/>
      <c r="H89" s="143"/>
      <c r="I89" s="136" t="str">
        <f t="shared" si="11"/>
        <v xml:space="preserve"> </v>
      </c>
      <c r="J89" s="136" t="str">
        <f t="shared" si="12"/>
        <v xml:space="preserve">, </v>
      </c>
    </row>
    <row r="90" spans="1:10" x14ac:dyDescent="0.2">
      <c r="A90" s="142" t="str">
        <f t="shared" si="10"/>
        <v>D</v>
      </c>
      <c r="B90" s="136" t="str">
        <f t="shared" si="9"/>
        <v>D16</v>
      </c>
      <c r="C90" s="142" t="s">
        <v>500</v>
      </c>
      <c r="D90" s="143"/>
      <c r="E90" s="143"/>
      <c r="F90" s="153"/>
      <c r="G90" s="144"/>
      <c r="H90" s="143"/>
      <c r="I90" s="136" t="str">
        <f t="shared" si="11"/>
        <v xml:space="preserve"> </v>
      </c>
      <c r="J90" s="136" t="str">
        <f t="shared" si="12"/>
        <v xml:space="preserve">, </v>
      </c>
    </row>
    <row r="91" spans="1:10" x14ac:dyDescent="0.2">
      <c r="A91" s="142" t="str">
        <f t="shared" si="10"/>
        <v>D</v>
      </c>
      <c r="B91" s="136" t="str">
        <f>A91&amp;"17"</f>
        <v>D17</v>
      </c>
      <c r="C91" s="142" t="s">
        <v>523</v>
      </c>
      <c r="D91" s="143"/>
      <c r="E91" s="143"/>
      <c r="F91" s="153"/>
      <c r="G91" s="144"/>
      <c r="H91" s="143"/>
      <c r="I91" s="136" t="str">
        <f t="shared" si="11"/>
        <v xml:space="preserve"> </v>
      </c>
      <c r="J91" s="136" t="str">
        <f t="shared" si="12"/>
        <v xml:space="preserve">, </v>
      </c>
    </row>
    <row r="92" spans="1:10" x14ac:dyDescent="0.2">
      <c r="A92" s="142" t="str">
        <f t="shared" si="10"/>
        <v>D</v>
      </c>
      <c r="B92" s="136" t="str">
        <f>A92&amp;"18"</f>
        <v>D18</v>
      </c>
      <c r="C92" s="142" t="s">
        <v>523</v>
      </c>
      <c r="D92" s="143"/>
      <c r="E92" s="143"/>
      <c r="F92" s="153"/>
      <c r="G92" s="144"/>
      <c r="H92" s="143"/>
      <c r="I92" s="136" t="str">
        <f t="shared" si="11"/>
        <v xml:space="preserve"> </v>
      </c>
      <c r="J92" s="136" t="str">
        <f t="shared" si="12"/>
        <v xml:space="preserve">, </v>
      </c>
    </row>
    <row r="93" spans="1:10" x14ac:dyDescent="0.2">
      <c r="A93" s="142" t="str">
        <f t="shared" si="10"/>
        <v>D</v>
      </c>
      <c r="B93" s="136" t="str">
        <f>A93&amp;"19"</f>
        <v>D19</v>
      </c>
      <c r="C93" s="142" t="s">
        <v>523</v>
      </c>
      <c r="D93" s="143"/>
      <c r="E93" s="143"/>
      <c r="F93" s="153"/>
      <c r="G93" s="144"/>
      <c r="H93" s="143"/>
      <c r="I93" s="136" t="str">
        <f t="shared" si="11"/>
        <v xml:space="preserve"> </v>
      </c>
      <c r="J93" s="136" t="str">
        <f t="shared" si="12"/>
        <v xml:space="preserve">, </v>
      </c>
    </row>
    <row r="94" spans="1:10" x14ac:dyDescent="0.2">
      <c r="A94" s="142" t="str">
        <f t="shared" si="10"/>
        <v>D</v>
      </c>
      <c r="B94" s="136" t="str">
        <f>A94&amp;"20"</f>
        <v>D20</v>
      </c>
      <c r="C94" s="142" t="s">
        <v>523</v>
      </c>
      <c r="D94" s="143"/>
      <c r="E94" s="143"/>
      <c r="F94" s="153"/>
      <c r="G94" s="144"/>
      <c r="H94" s="143"/>
      <c r="I94" s="136" t="str">
        <f t="shared" si="11"/>
        <v xml:space="preserve"> </v>
      </c>
      <c r="J94" s="136" t="str">
        <f t="shared" si="12"/>
        <v xml:space="preserve">, </v>
      </c>
    </row>
    <row r="95" spans="1:10" x14ac:dyDescent="0.2">
      <c r="A95" s="142" t="str">
        <f t="shared" si="10"/>
        <v>D</v>
      </c>
      <c r="B95" s="136" t="str">
        <f>A95&amp;"21"</f>
        <v>D21</v>
      </c>
      <c r="C95" s="142" t="s">
        <v>523</v>
      </c>
      <c r="D95" s="143"/>
      <c r="E95" s="143"/>
      <c r="F95" s="153"/>
      <c r="G95" s="144"/>
      <c r="H95" s="143"/>
      <c r="I95" s="136" t="str">
        <f t="shared" si="11"/>
        <v xml:space="preserve"> </v>
      </c>
      <c r="J95" s="136" t="str">
        <f t="shared" si="12"/>
        <v xml:space="preserve">, </v>
      </c>
    </row>
    <row r="96" spans="1:10" x14ac:dyDescent="0.2">
      <c r="A96" s="142" t="str">
        <f t="shared" si="10"/>
        <v>D</v>
      </c>
      <c r="B96" s="136" t="str">
        <f>A96&amp;"22"</f>
        <v>D22</v>
      </c>
      <c r="C96" s="142" t="s">
        <v>523</v>
      </c>
      <c r="D96" s="143"/>
      <c r="E96" s="143"/>
      <c r="F96" s="153"/>
      <c r="G96" s="144"/>
      <c r="H96" s="143"/>
      <c r="I96" s="136" t="str">
        <f t="shared" si="11"/>
        <v xml:space="preserve"> </v>
      </c>
      <c r="J96" s="136" t="str">
        <f t="shared" si="12"/>
        <v xml:space="preserve">, </v>
      </c>
    </row>
    <row r="97" spans="1:10" x14ac:dyDescent="0.2">
      <c r="A97" s="142" t="str">
        <f t="shared" si="10"/>
        <v>D</v>
      </c>
      <c r="B97" s="136" t="str">
        <f>A97&amp;"23"</f>
        <v>D23</v>
      </c>
      <c r="C97" s="142" t="s">
        <v>523</v>
      </c>
      <c r="D97" s="143"/>
      <c r="E97" s="143"/>
      <c r="F97" s="153"/>
      <c r="G97" s="144"/>
      <c r="H97" s="143"/>
      <c r="I97" s="136" t="str">
        <f t="shared" si="11"/>
        <v xml:space="preserve"> </v>
      </c>
      <c r="J97" s="136" t="str">
        <f t="shared" si="12"/>
        <v xml:space="preserve">, </v>
      </c>
    </row>
    <row r="98" spans="1:10" x14ac:dyDescent="0.2">
      <c r="A98" s="142" t="str">
        <f t="shared" si="10"/>
        <v>D</v>
      </c>
      <c r="B98" s="136" t="str">
        <f>A98&amp;"24"</f>
        <v>D24</v>
      </c>
      <c r="C98" s="142" t="s">
        <v>523</v>
      </c>
      <c r="D98" s="143"/>
      <c r="E98" s="143"/>
      <c r="F98" s="153"/>
      <c r="G98" s="144"/>
      <c r="H98" s="143"/>
      <c r="I98" s="136" t="str">
        <f t="shared" si="11"/>
        <v xml:space="preserve"> </v>
      </c>
      <c r="J98" s="136" t="str">
        <f t="shared" si="12"/>
        <v xml:space="preserve">, </v>
      </c>
    </row>
    <row r="99" spans="1:10" x14ac:dyDescent="0.2">
      <c r="A99" s="142" t="s">
        <v>7</v>
      </c>
      <c r="B99" s="136" t="str">
        <f t="shared" ref="B99:B114" si="13">A99&amp;C99</f>
        <v>E01</v>
      </c>
      <c r="C99" s="142" t="s">
        <v>124</v>
      </c>
      <c r="D99" s="143"/>
      <c r="E99" s="143"/>
      <c r="F99" s="153"/>
      <c r="G99" s="144"/>
      <c r="H99" s="143"/>
      <c r="I99" s="136" t="str">
        <f t="shared" si="11"/>
        <v xml:space="preserve"> </v>
      </c>
      <c r="J99" s="136" t="str">
        <f t="shared" si="12"/>
        <v xml:space="preserve">, </v>
      </c>
    </row>
    <row r="100" spans="1:10" x14ac:dyDescent="0.2">
      <c r="A100" s="142" t="str">
        <f t="shared" ref="A100:A122" si="14">A99</f>
        <v>E</v>
      </c>
      <c r="B100" s="136" t="str">
        <f t="shared" si="13"/>
        <v>E02</v>
      </c>
      <c r="C100" s="142" t="s">
        <v>125</v>
      </c>
      <c r="D100" s="143"/>
      <c r="E100" s="143"/>
      <c r="F100" s="153"/>
      <c r="G100" s="144"/>
      <c r="H100" s="143"/>
      <c r="I100" s="136" t="str">
        <f t="shared" si="11"/>
        <v xml:space="preserve"> </v>
      </c>
      <c r="J100" s="136" t="str">
        <f t="shared" si="12"/>
        <v xml:space="preserve">, </v>
      </c>
    </row>
    <row r="101" spans="1:10" x14ac:dyDescent="0.2">
      <c r="A101" s="142" t="str">
        <f t="shared" si="14"/>
        <v>E</v>
      </c>
      <c r="B101" s="136" t="str">
        <f t="shared" si="13"/>
        <v>E03</v>
      </c>
      <c r="C101" s="142" t="s">
        <v>126</v>
      </c>
      <c r="D101" s="143"/>
      <c r="E101" s="143"/>
      <c r="F101" s="153"/>
      <c r="G101" s="144"/>
      <c r="H101" s="143"/>
      <c r="I101" s="136" t="str">
        <f t="shared" si="11"/>
        <v xml:space="preserve"> </v>
      </c>
      <c r="J101" s="136" t="str">
        <f t="shared" si="12"/>
        <v xml:space="preserve">, </v>
      </c>
    </row>
    <row r="102" spans="1:10" x14ac:dyDescent="0.2">
      <c r="A102" s="142" t="str">
        <f t="shared" si="14"/>
        <v>E</v>
      </c>
      <c r="B102" s="136" t="str">
        <f t="shared" si="13"/>
        <v>E04</v>
      </c>
      <c r="C102" s="142" t="s">
        <v>127</v>
      </c>
      <c r="D102" s="143"/>
      <c r="E102" s="143"/>
      <c r="F102" s="153"/>
      <c r="G102" s="144"/>
      <c r="H102" s="143"/>
      <c r="I102" s="136" t="str">
        <f t="shared" si="11"/>
        <v xml:space="preserve"> </v>
      </c>
      <c r="J102" s="136" t="str">
        <f t="shared" si="12"/>
        <v xml:space="preserve">, </v>
      </c>
    </row>
    <row r="103" spans="1:10" x14ac:dyDescent="0.2">
      <c r="A103" s="142" t="str">
        <f t="shared" si="14"/>
        <v>E</v>
      </c>
      <c r="B103" s="136" t="str">
        <f t="shared" si="13"/>
        <v>E05</v>
      </c>
      <c r="C103" s="142" t="s">
        <v>128</v>
      </c>
      <c r="D103" s="143"/>
      <c r="E103" s="143"/>
      <c r="F103" s="153"/>
      <c r="G103" s="144"/>
      <c r="H103" s="143"/>
      <c r="I103" s="136" t="str">
        <f t="shared" si="11"/>
        <v xml:space="preserve"> </v>
      </c>
      <c r="J103" s="136" t="str">
        <f t="shared" si="12"/>
        <v xml:space="preserve">, </v>
      </c>
    </row>
    <row r="104" spans="1:10" x14ac:dyDescent="0.2">
      <c r="A104" s="142" t="str">
        <f t="shared" si="14"/>
        <v>E</v>
      </c>
      <c r="B104" s="136" t="str">
        <f t="shared" si="13"/>
        <v>E06</v>
      </c>
      <c r="C104" s="142" t="s">
        <v>129</v>
      </c>
      <c r="D104" s="143"/>
      <c r="E104" s="143"/>
      <c r="F104" s="153"/>
      <c r="G104" s="144"/>
      <c r="H104" s="143"/>
      <c r="I104" s="136" t="str">
        <f t="shared" si="11"/>
        <v xml:space="preserve"> </v>
      </c>
      <c r="J104" s="136" t="str">
        <f t="shared" si="12"/>
        <v xml:space="preserve">, </v>
      </c>
    </row>
    <row r="105" spans="1:10" x14ac:dyDescent="0.2">
      <c r="A105" s="142" t="str">
        <f t="shared" si="14"/>
        <v>E</v>
      </c>
      <c r="B105" s="136" t="str">
        <f t="shared" si="13"/>
        <v>E07</v>
      </c>
      <c r="C105" s="142" t="s">
        <v>130</v>
      </c>
      <c r="D105" s="143"/>
      <c r="E105" s="143"/>
      <c r="F105" s="153"/>
      <c r="G105" s="144"/>
      <c r="H105" s="143"/>
      <c r="I105" s="136" t="str">
        <f t="shared" si="11"/>
        <v xml:space="preserve"> </v>
      </c>
      <c r="J105" s="136" t="str">
        <f t="shared" si="12"/>
        <v xml:space="preserve">, </v>
      </c>
    </row>
    <row r="106" spans="1:10" x14ac:dyDescent="0.2">
      <c r="A106" s="142" t="str">
        <f t="shared" si="14"/>
        <v>E</v>
      </c>
      <c r="B106" s="136" t="str">
        <f t="shared" si="13"/>
        <v>E08</v>
      </c>
      <c r="C106" s="142" t="s">
        <v>131</v>
      </c>
      <c r="D106" s="143"/>
      <c r="E106" s="143"/>
      <c r="F106" s="153"/>
      <c r="G106" s="144"/>
      <c r="H106" s="143"/>
      <c r="I106" s="136" t="str">
        <f t="shared" si="11"/>
        <v xml:space="preserve"> </v>
      </c>
      <c r="J106" s="136" t="str">
        <f t="shared" si="12"/>
        <v xml:space="preserve">, </v>
      </c>
    </row>
    <row r="107" spans="1:10" x14ac:dyDescent="0.2">
      <c r="A107" s="142" t="str">
        <f t="shared" si="14"/>
        <v>E</v>
      </c>
      <c r="B107" s="136" t="str">
        <f t="shared" si="13"/>
        <v>E09</v>
      </c>
      <c r="C107" s="142" t="s">
        <v>132</v>
      </c>
      <c r="D107" s="143"/>
      <c r="E107" s="143"/>
      <c r="F107" s="153"/>
      <c r="G107" s="144"/>
      <c r="H107" s="143"/>
      <c r="I107" s="136" t="str">
        <f t="shared" si="11"/>
        <v xml:space="preserve"> </v>
      </c>
      <c r="J107" s="136" t="str">
        <f t="shared" si="12"/>
        <v xml:space="preserve">, </v>
      </c>
    </row>
    <row r="108" spans="1:10" x14ac:dyDescent="0.2">
      <c r="A108" s="142" t="str">
        <f t="shared" si="14"/>
        <v>E</v>
      </c>
      <c r="B108" s="136" t="str">
        <f t="shared" si="13"/>
        <v>E10</v>
      </c>
      <c r="C108" s="142" t="s">
        <v>133</v>
      </c>
      <c r="D108" s="143"/>
      <c r="E108" s="143"/>
      <c r="F108" s="153"/>
      <c r="G108" s="144"/>
      <c r="H108" s="143"/>
      <c r="I108" s="136" t="str">
        <f t="shared" si="11"/>
        <v xml:space="preserve"> </v>
      </c>
      <c r="J108" s="136" t="str">
        <f t="shared" si="12"/>
        <v xml:space="preserve">, </v>
      </c>
    </row>
    <row r="109" spans="1:10" x14ac:dyDescent="0.2">
      <c r="A109" s="142" t="str">
        <f t="shared" si="14"/>
        <v>E</v>
      </c>
      <c r="B109" s="136" t="str">
        <f t="shared" si="13"/>
        <v>E11</v>
      </c>
      <c r="C109" s="142" t="s">
        <v>134</v>
      </c>
      <c r="D109" s="143"/>
      <c r="E109" s="143"/>
      <c r="F109" s="153"/>
      <c r="G109" s="144"/>
      <c r="H109" s="143"/>
      <c r="I109" s="136" t="str">
        <f t="shared" si="11"/>
        <v xml:space="preserve"> </v>
      </c>
      <c r="J109" s="136" t="str">
        <f t="shared" si="12"/>
        <v xml:space="preserve">, </v>
      </c>
    </row>
    <row r="110" spans="1:10" x14ac:dyDescent="0.2">
      <c r="A110" s="142" t="str">
        <f t="shared" si="14"/>
        <v>E</v>
      </c>
      <c r="B110" s="136" t="str">
        <f t="shared" si="13"/>
        <v>E12</v>
      </c>
      <c r="C110" s="142" t="s">
        <v>135</v>
      </c>
      <c r="D110" s="143"/>
      <c r="E110" s="143"/>
      <c r="F110" s="153"/>
      <c r="G110" s="144"/>
      <c r="H110" s="143"/>
      <c r="I110" s="136" t="str">
        <f t="shared" si="11"/>
        <v xml:space="preserve"> </v>
      </c>
      <c r="J110" s="136" t="str">
        <f t="shared" si="12"/>
        <v xml:space="preserve">, </v>
      </c>
    </row>
    <row r="111" spans="1:10" x14ac:dyDescent="0.2">
      <c r="A111" s="142" t="str">
        <f t="shared" si="14"/>
        <v>E</v>
      </c>
      <c r="B111" s="136" t="str">
        <f t="shared" si="13"/>
        <v>E13</v>
      </c>
      <c r="C111" s="142" t="s">
        <v>497</v>
      </c>
      <c r="D111" s="143"/>
      <c r="E111" s="143"/>
      <c r="F111" s="153"/>
      <c r="G111" s="144"/>
      <c r="H111" s="143"/>
      <c r="I111" s="136" t="str">
        <f t="shared" si="11"/>
        <v xml:space="preserve"> </v>
      </c>
      <c r="J111" s="136" t="str">
        <f t="shared" si="12"/>
        <v xml:space="preserve">, </v>
      </c>
    </row>
    <row r="112" spans="1:10" x14ac:dyDescent="0.2">
      <c r="A112" s="142" t="str">
        <f t="shared" si="14"/>
        <v>E</v>
      </c>
      <c r="B112" s="136" t="str">
        <f t="shared" si="13"/>
        <v>E14</v>
      </c>
      <c r="C112" s="142" t="s">
        <v>498</v>
      </c>
      <c r="D112" s="143"/>
      <c r="E112" s="143"/>
      <c r="F112" s="153"/>
      <c r="G112" s="144"/>
      <c r="H112" s="143"/>
      <c r="I112" s="136" t="str">
        <f t="shared" si="11"/>
        <v xml:space="preserve"> </v>
      </c>
      <c r="J112" s="136" t="str">
        <f t="shared" si="12"/>
        <v xml:space="preserve">, </v>
      </c>
    </row>
    <row r="113" spans="1:10" x14ac:dyDescent="0.2">
      <c r="A113" s="142" t="str">
        <f t="shared" si="14"/>
        <v>E</v>
      </c>
      <c r="B113" s="136" t="str">
        <f t="shared" si="13"/>
        <v>E15</v>
      </c>
      <c r="C113" s="142" t="s">
        <v>499</v>
      </c>
      <c r="D113" s="143"/>
      <c r="E113" s="143"/>
      <c r="F113" s="153"/>
      <c r="G113" s="144"/>
      <c r="H113" s="143"/>
      <c r="I113" s="136" t="str">
        <f t="shared" si="11"/>
        <v xml:space="preserve"> </v>
      </c>
      <c r="J113" s="136" t="str">
        <f t="shared" si="12"/>
        <v xml:space="preserve">, </v>
      </c>
    </row>
    <row r="114" spans="1:10" x14ac:dyDescent="0.2">
      <c r="A114" s="142" t="str">
        <f t="shared" si="14"/>
        <v>E</v>
      </c>
      <c r="B114" s="136" t="str">
        <f t="shared" si="13"/>
        <v>E16</v>
      </c>
      <c r="C114" s="142" t="s">
        <v>500</v>
      </c>
      <c r="D114" s="143"/>
      <c r="E114" s="143"/>
      <c r="F114" s="153"/>
      <c r="G114" s="144"/>
      <c r="H114" s="143"/>
      <c r="I114" s="136" t="str">
        <f t="shared" si="11"/>
        <v xml:space="preserve"> </v>
      </c>
      <c r="J114" s="136" t="str">
        <f t="shared" si="12"/>
        <v xml:space="preserve">, </v>
      </c>
    </row>
    <row r="115" spans="1:10" x14ac:dyDescent="0.2">
      <c r="A115" s="142" t="str">
        <f t="shared" si="14"/>
        <v>E</v>
      </c>
      <c r="B115" s="136" t="str">
        <f>A115&amp;"17"</f>
        <v>E17</v>
      </c>
      <c r="C115" s="142" t="s">
        <v>523</v>
      </c>
      <c r="D115" s="143"/>
      <c r="E115" s="143"/>
      <c r="F115" s="153"/>
      <c r="G115" s="144"/>
      <c r="H115" s="143"/>
      <c r="I115" s="136" t="str">
        <f t="shared" si="11"/>
        <v xml:space="preserve"> </v>
      </c>
      <c r="J115" s="136" t="str">
        <f t="shared" si="12"/>
        <v xml:space="preserve">, </v>
      </c>
    </row>
    <row r="116" spans="1:10" x14ac:dyDescent="0.2">
      <c r="A116" s="142" t="str">
        <f t="shared" si="14"/>
        <v>E</v>
      </c>
      <c r="B116" s="136" t="str">
        <f>A116&amp;"18"</f>
        <v>E18</v>
      </c>
      <c r="C116" s="142" t="s">
        <v>523</v>
      </c>
      <c r="D116" s="143"/>
      <c r="E116" s="143"/>
      <c r="F116" s="153"/>
      <c r="G116" s="144"/>
      <c r="H116" s="143"/>
      <c r="I116" s="136" t="str">
        <f t="shared" si="11"/>
        <v xml:space="preserve"> </v>
      </c>
      <c r="J116" s="136" t="str">
        <f t="shared" si="12"/>
        <v xml:space="preserve">, </v>
      </c>
    </row>
    <row r="117" spans="1:10" x14ac:dyDescent="0.2">
      <c r="A117" s="142" t="str">
        <f t="shared" si="14"/>
        <v>E</v>
      </c>
      <c r="B117" s="136" t="str">
        <f>A117&amp;"19"</f>
        <v>E19</v>
      </c>
      <c r="C117" s="142" t="s">
        <v>523</v>
      </c>
      <c r="D117" s="143"/>
      <c r="E117" s="143"/>
      <c r="F117" s="153"/>
      <c r="G117" s="144"/>
      <c r="H117" s="143"/>
      <c r="I117" s="136" t="str">
        <f t="shared" si="11"/>
        <v xml:space="preserve"> </v>
      </c>
      <c r="J117" s="136" t="str">
        <f t="shared" si="12"/>
        <v xml:space="preserve">, </v>
      </c>
    </row>
    <row r="118" spans="1:10" x14ac:dyDescent="0.2">
      <c r="A118" s="142" t="str">
        <f t="shared" si="14"/>
        <v>E</v>
      </c>
      <c r="B118" s="136" t="str">
        <f>A118&amp;"20"</f>
        <v>E20</v>
      </c>
      <c r="C118" s="142" t="s">
        <v>523</v>
      </c>
      <c r="D118" s="143"/>
      <c r="E118" s="143"/>
      <c r="F118" s="153"/>
      <c r="G118" s="144"/>
      <c r="H118" s="143"/>
      <c r="I118" s="136" t="str">
        <f t="shared" si="11"/>
        <v xml:space="preserve"> </v>
      </c>
      <c r="J118" s="136" t="str">
        <f t="shared" si="12"/>
        <v xml:space="preserve">, </v>
      </c>
    </row>
    <row r="119" spans="1:10" x14ac:dyDescent="0.2">
      <c r="A119" s="142" t="str">
        <f t="shared" si="14"/>
        <v>E</v>
      </c>
      <c r="B119" s="136" t="str">
        <f>A119&amp;"21"</f>
        <v>E21</v>
      </c>
      <c r="C119" s="142" t="s">
        <v>523</v>
      </c>
      <c r="D119" s="143"/>
      <c r="E119" s="143"/>
      <c r="F119" s="153"/>
      <c r="G119" s="144"/>
      <c r="H119" s="143"/>
      <c r="I119" s="136" t="str">
        <f t="shared" si="11"/>
        <v xml:space="preserve"> </v>
      </c>
      <c r="J119" s="136" t="str">
        <f t="shared" si="12"/>
        <v xml:space="preserve">, </v>
      </c>
    </row>
    <row r="120" spans="1:10" x14ac:dyDescent="0.2">
      <c r="A120" s="142" t="str">
        <f t="shared" si="14"/>
        <v>E</v>
      </c>
      <c r="B120" s="136" t="str">
        <f>A120&amp;"22"</f>
        <v>E22</v>
      </c>
      <c r="C120" s="142" t="s">
        <v>523</v>
      </c>
      <c r="D120" s="143"/>
      <c r="E120" s="143"/>
      <c r="F120" s="153"/>
      <c r="G120" s="144"/>
      <c r="H120" s="143"/>
      <c r="I120" s="136" t="str">
        <f t="shared" si="11"/>
        <v xml:space="preserve"> </v>
      </c>
      <c r="J120" s="136" t="str">
        <f t="shared" si="12"/>
        <v xml:space="preserve">, </v>
      </c>
    </row>
    <row r="121" spans="1:10" x14ac:dyDescent="0.2">
      <c r="A121" s="142" t="str">
        <f t="shared" si="14"/>
        <v>E</v>
      </c>
      <c r="B121" s="136" t="str">
        <f>A121&amp;"23"</f>
        <v>E23</v>
      </c>
      <c r="C121" s="142" t="s">
        <v>523</v>
      </c>
      <c r="D121" s="143"/>
      <c r="E121" s="143"/>
      <c r="F121" s="153"/>
      <c r="G121" s="144"/>
      <c r="H121" s="143"/>
      <c r="I121" s="136" t="str">
        <f t="shared" si="11"/>
        <v xml:space="preserve"> </v>
      </c>
      <c r="J121" s="136" t="str">
        <f t="shared" si="12"/>
        <v xml:space="preserve">, </v>
      </c>
    </row>
    <row r="122" spans="1:10" x14ac:dyDescent="0.2">
      <c r="A122" s="142" t="str">
        <f t="shared" si="14"/>
        <v>E</v>
      </c>
      <c r="B122" s="136" t="str">
        <f>A122&amp;"24"</f>
        <v>E24</v>
      </c>
      <c r="C122" s="142" t="s">
        <v>523</v>
      </c>
      <c r="D122" s="143"/>
      <c r="E122" s="143"/>
      <c r="F122" s="153"/>
      <c r="G122" s="144"/>
      <c r="H122" s="143"/>
      <c r="I122" s="136" t="str">
        <f t="shared" si="11"/>
        <v xml:space="preserve"> </v>
      </c>
      <c r="J122" s="136" t="str">
        <f t="shared" si="12"/>
        <v xml:space="preserve">, </v>
      </c>
    </row>
    <row r="123" spans="1:10" x14ac:dyDescent="0.2">
      <c r="A123" s="142" t="s">
        <v>4</v>
      </c>
      <c r="B123" s="136" t="str">
        <f t="shared" ref="B123:B138" si="15">A123&amp;C123</f>
        <v>F01</v>
      </c>
      <c r="C123" s="142" t="s">
        <v>124</v>
      </c>
      <c r="D123" s="143"/>
      <c r="E123" s="143"/>
      <c r="F123" s="153"/>
      <c r="G123" s="144"/>
      <c r="H123" s="143"/>
      <c r="I123" s="136" t="str">
        <f t="shared" si="11"/>
        <v xml:space="preserve"> </v>
      </c>
      <c r="J123" s="136" t="str">
        <f t="shared" si="12"/>
        <v xml:space="preserve">, </v>
      </c>
    </row>
    <row r="124" spans="1:10" x14ac:dyDescent="0.2">
      <c r="A124" s="142" t="str">
        <f t="shared" ref="A124:A146" si="16">A123</f>
        <v>F</v>
      </c>
      <c r="B124" s="136" t="str">
        <f t="shared" si="15"/>
        <v>F02</v>
      </c>
      <c r="C124" s="142" t="s">
        <v>125</v>
      </c>
      <c r="D124" s="143"/>
      <c r="E124" s="143"/>
      <c r="F124" s="153"/>
      <c r="G124" s="144"/>
      <c r="H124" s="143"/>
      <c r="I124" s="136" t="str">
        <f t="shared" si="11"/>
        <v xml:space="preserve"> </v>
      </c>
      <c r="J124" s="136" t="str">
        <f t="shared" si="12"/>
        <v xml:space="preserve">, </v>
      </c>
    </row>
    <row r="125" spans="1:10" x14ac:dyDescent="0.2">
      <c r="A125" s="142" t="str">
        <f t="shared" si="16"/>
        <v>F</v>
      </c>
      <c r="B125" s="136" t="str">
        <f t="shared" si="15"/>
        <v>F03</v>
      </c>
      <c r="C125" s="142" t="s">
        <v>126</v>
      </c>
      <c r="D125" s="143"/>
      <c r="E125" s="143"/>
      <c r="F125" s="153"/>
      <c r="G125" s="144"/>
      <c r="H125" s="143"/>
      <c r="I125" s="136" t="str">
        <f t="shared" si="11"/>
        <v xml:space="preserve"> </v>
      </c>
      <c r="J125" s="136" t="str">
        <f t="shared" si="12"/>
        <v xml:space="preserve">, </v>
      </c>
    </row>
    <row r="126" spans="1:10" x14ac:dyDescent="0.2">
      <c r="A126" s="142" t="str">
        <f t="shared" si="16"/>
        <v>F</v>
      </c>
      <c r="B126" s="136" t="str">
        <f t="shared" si="15"/>
        <v>F04</v>
      </c>
      <c r="C126" s="142" t="s">
        <v>127</v>
      </c>
      <c r="D126" s="143"/>
      <c r="E126" s="143"/>
      <c r="F126" s="153"/>
      <c r="G126" s="144"/>
      <c r="H126" s="143"/>
      <c r="I126" s="136" t="str">
        <f t="shared" si="11"/>
        <v xml:space="preserve"> </v>
      </c>
      <c r="J126" s="136" t="str">
        <f t="shared" si="12"/>
        <v xml:space="preserve">, </v>
      </c>
    </row>
    <row r="127" spans="1:10" x14ac:dyDescent="0.2">
      <c r="A127" s="142" t="str">
        <f t="shared" si="16"/>
        <v>F</v>
      </c>
      <c r="B127" s="136" t="str">
        <f t="shared" si="15"/>
        <v>F05</v>
      </c>
      <c r="C127" s="142" t="s">
        <v>128</v>
      </c>
      <c r="D127" s="143"/>
      <c r="E127" s="143"/>
      <c r="F127" s="153"/>
      <c r="G127" s="144"/>
      <c r="H127" s="143"/>
      <c r="I127" s="136" t="str">
        <f t="shared" si="11"/>
        <v xml:space="preserve"> </v>
      </c>
      <c r="J127" s="136" t="str">
        <f t="shared" si="12"/>
        <v xml:space="preserve">, </v>
      </c>
    </row>
    <row r="128" spans="1:10" x14ac:dyDescent="0.2">
      <c r="A128" s="142" t="str">
        <f t="shared" si="16"/>
        <v>F</v>
      </c>
      <c r="B128" s="136" t="str">
        <f t="shared" si="15"/>
        <v>F06</v>
      </c>
      <c r="C128" s="142" t="s">
        <v>129</v>
      </c>
      <c r="D128" s="143"/>
      <c r="E128" s="143"/>
      <c r="F128" s="153"/>
      <c r="G128" s="144"/>
      <c r="H128" s="143"/>
      <c r="I128" s="136" t="str">
        <f t="shared" si="11"/>
        <v xml:space="preserve"> </v>
      </c>
      <c r="J128" s="136" t="str">
        <f t="shared" si="12"/>
        <v xml:space="preserve">, </v>
      </c>
    </row>
    <row r="129" spans="1:10" x14ac:dyDescent="0.2">
      <c r="A129" s="142" t="str">
        <f t="shared" si="16"/>
        <v>F</v>
      </c>
      <c r="B129" s="136" t="str">
        <f t="shared" si="15"/>
        <v>F07</v>
      </c>
      <c r="C129" s="142" t="s">
        <v>130</v>
      </c>
      <c r="D129" s="143"/>
      <c r="E129" s="143"/>
      <c r="F129" s="153"/>
      <c r="G129" s="144"/>
      <c r="H129" s="143"/>
      <c r="I129" s="136" t="str">
        <f t="shared" si="11"/>
        <v xml:space="preserve"> </v>
      </c>
      <c r="J129" s="136" t="str">
        <f t="shared" si="12"/>
        <v xml:space="preserve">, </v>
      </c>
    </row>
    <row r="130" spans="1:10" x14ac:dyDescent="0.2">
      <c r="A130" s="142" t="str">
        <f t="shared" si="16"/>
        <v>F</v>
      </c>
      <c r="B130" s="136" t="str">
        <f t="shared" si="15"/>
        <v>F08</v>
      </c>
      <c r="C130" s="142" t="s">
        <v>131</v>
      </c>
      <c r="D130" s="143"/>
      <c r="E130" s="143"/>
      <c r="F130" s="153"/>
      <c r="G130" s="144"/>
      <c r="H130" s="143"/>
      <c r="I130" s="136" t="str">
        <f t="shared" si="11"/>
        <v xml:space="preserve"> </v>
      </c>
      <c r="J130" s="136" t="str">
        <f t="shared" si="12"/>
        <v xml:space="preserve">, </v>
      </c>
    </row>
    <row r="131" spans="1:10" x14ac:dyDescent="0.2">
      <c r="A131" s="142" t="str">
        <f t="shared" si="16"/>
        <v>F</v>
      </c>
      <c r="B131" s="136" t="str">
        <f t="shared" si="15"/>
        <v>F09</v>
      </c>
      <c r="C131" s="142" t="s">
        <v>132</v>
      </c>
      <c r="D131" s="143"/>
      <c r="E131" s="143"/>
      <c r="F131" s="153"/>
      <c r="G131" s="144"/>
      <c r="H131" s="143"/>
      <c r="I131" s="136" t="str">
        <f t="shared" si="11"/>
        <v xml:space="preserve"> </v>
      </c>
      <c r="J131" s="136" t="str">
        <f t="shared" si="12"/>
        <v xml:space="preserve">, </v>
      </c>
    </row>
    <row r="132" spans="1:10" x14ac:dyDescent="0.2">
      <c r="A132" s="142" t="str">
        <f t="shared" si="16"/>
        <v>F</v>
      </c>
      <c r="B132" s="136" t="str">
        <f t="shared" si="15"/>
        <v>F10</v>
      </c>
      <c r="C132" s="142" t="s">
        <v>133</v>
      </c>
      <c r="D132" s="143"/>
      <c r="E132" s="143"/>
      <c r="F132" s="153"/>
      <c r="G132" s="144"/>
      <c r="H132" s="143"/>
      <c r="I132" s="136" t="str">
        <f t="shared" si="11"/>
        <v xml:space="preserve"> </v>
      </c>
      <c r="J132" s="136" t="str">
        <f t="shared" si="12"/>
        <v xml:space="preserve">, </v>
      </c>
    </row>
    <row r="133" spans="1:10" x14ac:dyDescent="0.2">
      <c r="A133" s="142" t="str">
        <f t="shared" si="16"/>
        <v>F</v>
      </c>
      <c r="B133" s="136" t="str">
        <f t="shared" si="15"/>
        <v>F11</v>
      </c>
      <c r="C133" s="142" t="s">
        <v>134</v>
      </c>
      <c r="D133" s="143"/>
      <c r="E133" s="143"/>
      <c r="F133" s="153"/>
      <c r="G133" s="144"/>
      <c r="H133" s="143"/>
      <c r="I133" s="136" t="str">
        <f t="shared" si="11"/>
        <v xml:space="preserve"> </v>
      </c>
      <c r="J133" s="136" t="str">
        <f t="shared" si="12"/>
        <v xml:space="preserve">, </v>
      </c>
    </row>
    <row r="134" spans="1:10" x14ac:dyDescent="0.2">
      <c r="A134" s="142" t="str">
        <f t="shared" si="16"/>
        <v>F</v>
      </c>
      <c r="B134" s="136" t="str">
        <f t="shared" si="15"/>
        <v>F12</v>
      </c>
      <c r="C134" s="142" t="s">
        <v>135</v>
      </c>
      <c r="D134" s="143"/>
      <c r="E134" s="143"/>
      <c r="F134" s="153"/>
      <c r="G134" s="144"/>
      <c r="H134" s="143"/>
      <c r="I134" s="136" t="str">
        <f t="shared" si="11"/>
        <v xml:space="preserve"> </v>
      </c>
      <c r="J134" s="136" t="str">
        <f t="shared" si="12"/>
        <v xml:space="preserve">, </v>
      </c>
    </row>
    <row r="135" spans="1:10" x14ac:dyDescent="0.2">
      <c r="A135" s="142" t="str">
        <f t="shared" si="16"/>
        <v>F</v>
      </c>
      <c r="B135" s="136" t="str">
        <f t="shared" si="15"/>
        <v>F13</v>
      </c>
      <c r="C135" s="142" t="s">
        <v>497</v>
      </c>
      <c r="D135" s="143"/>
      <c r="E135" s="143"/>
      <c r="F135" s="153"/>
      <c r="G135" s="144"/>
      <c r="H135" s="143"/>
      <c r="I135" s="136" t="str">
        <f t="shared" si="11"/>
        <v xml:space="preserve"> </v>
      </c>
      <c r="J135" s="136" t="str">
        <f t="shared" si="12"/>
        <v xml:space="preserve">, </v>
      </c>
    </row>
    <row r="136" spans="1:10" x14ac:dyDescent="0.2">
      <c r="A136" s="142" t="str">
        <f t="shared" si="16"/>
        <v>F</v>
      </c>
      <c r="B136" s="136" t="str">
        <f t="shared" si="15"/>
        <v>F14</v>
      </c>
      <c r="C136" s="142" t="s">
        <v>498</v>
      </c>
      <c r="D136" s="143"/>
      <c r="E136" s="143"/>
      <c r="F136" s="153"/>
      <c r="G136" s="144"/>
      <c r="H136" s="143"/>
      <c r="I136" s="136" t="str">
        <f t="shared" si="11"/>
        <v xml:space="preserve"> </v>
      </c>
      <c r="J136" s="136" t="str">
        <f t="shared" si="12"/>
        <v xml:space="preserve">, </v>
      </c>
    </row>
    <row r="137" spans="1:10" x14ac:dyDescent="0.2">
      <c r="A137" s="142" t="str">
        <f t="shared" si="16"/>
        <v>F</v>
      </c>
      <c r="B137" s="136" t="str">
        <f t="shared" si="15"/>
        <v>F15</v>
      </c>
      <c r="C137" s="142" t="s">
        <v>499</v>
      </c>
      <c r="D137" s="143"/>
      <c r="E137" s="143"/>
      <c r="F137" s="153"/>
      <c r="G137" s="144"/>
      <c r="H137" s="143"/>
      <c r="I137" s="136" t="str">
        <f t="shared" si="11"/>
        <v xml:space="preserve"> </v>
      </c>
      <c r="J137" s="136" t="str">
        <f t="shared" si="12"/>
        <v xml:space="preserve">, </v>
      </c>
    </row>
    <row r="138" spans="1:10" x14ac:dyDescent="0.2">
      <c r="A138" s="142" t="str">
        <f t="shared" si="16"/>
        <v>F</v>
      </c>
      <c r="B138" s="136" t="str">
        <f t="shared" si="15"/>
        <v>F16</v>
      </c>
      <c r="C138" s="142" t="s">
        <v>500</v>
      </c>
      <c r="D138" s="143"/>
      <c r="E138" s="143"/>
      <c r="F138" s="153"/>
      <c r="G138" s="144"/>
      <c r="H138" s="143"/>
      <c r="I138" s="136" t="str">
        <f t="shared" si="11"/>
        <v xml:space="preserve"> </v>
      </c>
      <c r="J138" s="136" t="str">
        <f t="shared" si="12"/>
        <v xml:space="preserve">, </v>
      </c>
    </row>
    <row r="139" spans="1:10" x14ac:dyDescent="0.2">
      <c r="A139" s="142" t="str">
        <f t="shared" si="16"/>
        <v>F</v>
      </c>
      <c r="B139" s="136" t="str">
        <f>A139&amp;"17"</f>
        <v>F17</v>
      </c>
      <c r="C139" s="142" t="s">
        <v>523</v>
      </c>
      <c r="D139" s="143"/>
      <c r="E139" s="143"/>
      <c r="F139" s="153"/>
      <c r="G139" s="144"/>
      <c r="H139" s="143"/>
      <c r="I139" s="136" t="str">
        <f t="shared" si="11"/>
        <v xml:space="preserve"> </v>
      </c>
      <c r="J139" s="136" t="str">
        <f t="shared" si="12"/>
        <v xml:space="preserve">, </v>
      </c>
    </row>
    <row r="140" spans="1:10" x14ac:dyDescent="0.2">
      <c r="A140" s="142" t="str">
        <f t="shared" si="16"/>
        <v>F</v>
      </c>
      <c r="B140" s="136" t="str">
        <f>A140&amp;"18"</f>
        <v>F18</v>
      </c>
      <c r="C140" s="142" t="s">
        <v>523</v>
      </c>
      <c r="D140" s="143"/>
      <c r="E140" s="143"/>
      <c r="F140" s="153"/>
      <c r="G140" s="144"/>
      <c r="H140" s="143"/>
      <c r="I140" s="136" t="str">
        <f t="shared" ref="I140:I203" si="17">D140&amp;" "&amp;E140</f>
        <v xml:space="preserve"> </v>
      </c>
      <c r="J140" s="136" t="str">
        <f t="shared" ref="J140:J203" si="18">E140&amp;", "&amp;D140</f>
        <v xml:space="preserve">, </v>
      </c>
    </row>
    <row r="141" spans="1:10" x14ac:dyDescent="0.2">
      <c r="A141" s="142" t="str">
        <f t="shared" si="16"/>
        <v>F</v>
      </c>
      <c r="B141" s="136" t="str">
        <f>A141&amp;"19"</f>
        <v>F19</v>
      </c>
      <c r="C141" s="142" t="s">
        <v>523</v>
      </c>
      <c r="D141" s="143"/>
      <c r="E141" s="143"/>
      <c r="F141" s="153"/>
      <c r="G141" s="144"/>
      <c r="H141" s="143"/>
      <c r="I141" s="136" t="str">
        <f t="shared" si="17"/>
        <v xml:space="preserve"> </v>
      </c>
      <c r="J141" s="136" t="str">
        <f t="shared" si="18"/>
        <v xml:space="preserve">, </v>
      </c>
    </row>
    <row r="142" spans="1:10" x14ac:dyDescent="0.2">
      <c r="A142" s="142" t="str">
        <f t="shared" si="16"/>
        <v>F</v>
      </c>
      <c r="B142" s="136" t="str">
        <f>A142&amp;"20"</f>
        <v>F20</v>
      </c>
      <c r="C142" s="142" t="s">
        <v>523</v>
      </c>
      <c r="D142" s="143"/>
      <c r="E142" s="143"/>
      <c r="F142" s="153"/>
      <c r="G142" s="144"/>
      <c r="H142" s="143"/>
      <c r="I142" s="136" t="str">
        <f t="shared" si="17"/>
        <v xml:space="preserve"> </v>
      </c>
      <c r="J142" s="136" t="str">
        <f t="shared" si="18"/>
        <v xml:space="preserve">, </v>
      </c>
    </row>
    <row r="143" spans="1:10" x14ac:dyDescent="0.2">
      <c r="A143" s="142" t="str">
        <f t="shared" si="16"/>
        <v>F</v>
      </c>
      <c r="B143" s="136" t="str">
        <f>A143&amp;"21"</f>
        <v>F21</v>
      </c>
      <c r="C143" s="142" t="s">
        <v>523</v>
      </c>
      <c r="D143" s="143"/>
      <c r="E143" s="143"/>
      <c r="F143" s="153"/>
      <c r="G143" s="144"/>
      <c r="H143" s="143"/>
      <c r="I143" s="136" t="str">
        <f t="shared" si="17"/>
        <v xml:space="preserve"> </v>
      </c>
      <c r="J143" s="136" t="str">
        <f t="shared" si="18"/>
        <v xml:space="preserve">, </v>
      </c>
    </row>
    <row r="144" spans="1:10" x14ac:dyDescent="0.2">
      <c r="A144" s="142" t="str">
        <f t="shared" si="16"/>
        <v>F</v>
      </c>
      <c r="B144" s="136" t="str">
        <f>A144&amp;"22"</f>
        <v>F22</v>
      </c>
      <c r="C144" s="142" t="s">
        <v>523</v>
      </c>
      <c r="D144" s="143"/>
      <c r="E144" s="143"/>
      <c r="F144" s="153"/>
      <c r="G144" s="144"/>
      <c r="H144" s="143"/>
      <c r="I144" s="136" t="str">
        <f t="shared" si="17"/>
        <v xml:space="preserve"> </v>
      </c>
      <c r="J144" s="136" t="str">
        <f t="shared" si="18"/>
        <v xml:space="preserve">, </v>
      </c>
    </row>
    <row r="145" spans="1:10" x14ac:dyDescent="0.2">
      <c r="A145" s="142" t="str">
        <f t="shared" si="16"/>
        <v>F</v>
      </c>
      <c r="B145" s="136" t="str">
        <f>A145&amp;"23"</f>
        <v>F23</v>
      </c>
      <c r="C145" s="142" t="s">
        <v>523</v>
      </c>
      <c r="D145" s="143"/>
      <c r="E145" s="143"/>
      <c r="F145" s="153"/>
      <c r="G145" s="144"/>
      <c r="H145" s="143"/>
      <c r="I145" s="136" t="str">
        <f t="shared" si="17"/>
        <v xml:space="preserve"> </v>
      </c>
      <c r="J145" s="136" t="str">
        <f t="shared" si="18"/>
        <v xml:space="preserve">, </v>
      </c>
    </row>
    <row r="146" spans="1:10" x14ac:dyDescent="0.2">
      <c r="A146" s="142" t="str">
        <f t="shared" si="16"/>
        <v>F</v>
      </c>
      <c r="B146" s="136" t="str">
        <f>A146&amp;"24"</f>
        <v>F24</v>
      </c>
      <c r="C146" s="142" t="s">
        <v>523</v>
      </c>
      <c r="D146" s="143"/>
      <c r="E146" s="143"/>
      <c r="F146" s="153"/>
      <c r="G146" s="144"/>
      <c r="H146" s="143"/>
      <c r="I146" s="136" t="str">
        <f t="shared" si="17"/>
        <v xml:space="preserve"> </v>
      </c>
      <c r="J146" s="136" t="str">
        <f t="shared" si="18"/>
        <v xml:space="preserve">, </v>
      </c>
    </row>
    <row r="147" spans="1:10" x14ac:dyDescent="0.2">
      <c r="A147" s="142" t="s">
        <v>5</v>
      </c>
      <c r="B147" s="136" t="str">
        <f t="shared" ref="B147:B162" si="19">A147&amp;C147</f>
        <v>G01</v>
      </c>
      <c r="C147" s="142" t="s">
        <v>124</v>
      </c>
      <c r="D147" s="143"/>
      <c r="E147" s="143"/>
      <c r="F147" s="153"/>
      <c r="G147" s="144"/>
      <c r="H147" s="143"/>
      <c r="I147" s="136" t="str">
        <f t="shared" si="17"/>
        <v xml:space="preserve"> </v>
      </c>
      <c r="J147" s="136" t="str">
        <f t="shared" si="18"/>
        <v xml:space="preserve">, </v>
      </c>
    </row>
    <row r="148" spans="1:10" x14ac:dyDescent="0.2">
      <c r="A148" s="142" t="str">
        <f t="shared" ref="A148:A170" si="20">A147</f>
        <v>G</v>
      </c>
      <c r="B148" s="136" t="str">
        <f t="shared" si="19"/>
        <v>G02</v>
      </c>
      <c r="C148" s="142" t="s">
        <v>125</v>
      </c>
      <c r="D148" s="143"/>
      <c r="E148" s="143"/>
      <c r="F148" s="153"/>
      <c r="G148" s="144"/>
      <c r="H148" s="143"/>
      <c r="I148" s="136" t="str">
        <f t="shared" si="17"/>
        <v xml:space="preserve"> </v>
      </c>
      <c r="J148" s="136" t="str">
        <f t="shared" si="18"/>
        <v xml:space="preserve">, </v>
      </c>
    </row>
    <row r="149" spans="1:10" x14ac:dyDescent="0.2">
      <c r="A149" s="142" t="str">
        <f t="shared" si="20"/>
        <v>G</v>
      </c>
      <c r="B149" s="136" t="str">
        <f t="shared" si="19"/>
        <v>G03</v>
      </c>
      <c r="C149" s="142" t="s">
        <v>126</v>
      </c>
      <c r="D149" s="143"/>
      <c r="E149" s="143"/>
      <c r="F149" s="153"/>
      <c r="G149" s="144"/>
      <c r="H149" s="143"/>
      <c r="I149" s="136" t="str">
        <f t="shared" si="17"/>
        <v xml:space="preserve"> </v>
      </c>
      <c r="J149" s="136" t="str">
        <f t="shared" si="18"/>
        <v xml:space="preserve">, </v>
      </c>
    </row>
    <row r="150" spans="1:10" x14ac:dyDescent="0.2">
      <c r="A150" s="142" t="str">
        <f t="shared" si="20"/>
        <v>G</v>
      </c>
      <c r="B150" s="136" t="str">
        <f t="shared" si="19"/>
        <v>G04</v>
      </c>
      <c r="C150" s="142" t="s">
        <v>127</v>
      </c>
      <c r="D150" s="143"/>
      <c r="E150" s="143"/>
      <c r="F150" s="153"/>
      <c r="G150" s="144"/>
      <c r="H150" s="143"/>
      <c r="I150" s="136" t="str">
        <f t="shared" si="17"/>
        <v xml:space="preserve"> </v>
      </c>
      <c r="J150" s="136" t="str">
        <f t="shared" si="18"/>
        <v xml:space="preserve">, </v>
      </c>
    </row>
    <row r="151" spans="1:10" x14ac:dyDescent="0.2">
      <c r="A151" s="142" t="str">
        <f t="shared" si="20"/>
        <v>G</v>
      </c>
      <c r="B151" s="136" t="str">
        <f t="shared" si="19"/>
        <v>G05</v>
      </c>
      <c r="C151" s="142" t="s">
        <v>128</v>
      </c>
      <c r="D151" s="143"/>
      <c r="E151" s="143"/>
      <c r="F151" s="153"/>
      <c r="G151" s="144"/>
      <c r="H151" s="143"/>
      <c r="I151" s="136" t="str">
        <f t="shared" si="17"/>
        <v xml:space="preserve"> </v>
      </c>
      <c r="J151" s="136" t="str">
        <f t="shared" si="18"/>
        <v xml:space="preserve">, </v>
      </c>
    </row>
    <row r="152" spans="1:10" x14ac:dyDescent="0.2">
      <c r="A152" s="142" t="str">
        <f t="shared" si="20"/>
        <v>G</v>
      </c>
      <c r="B152" s="136" t="str">
        <f t="shared" si="19"/>
        <v>G06</v>
      </c>
      <c r="C152" s="142" t="s">
        <v>129</v>
      </c>
      <c r="D152" s="143"/>
      <c r="E152" s="143"/>
      <c r="F152" s="153"/>
      <c r="G152" s="144"/>
      <c r="H152" s="143"/>
      <c r="I152" s="136" t="str">
        <f t="shared" si="17"/>
        <v xml:space="preserve"> </v>
      </c>
      <c r="J152" s="136" t="str">
        <f t="shared" si="18"/>
        <v xml:space="preserve">, </v>
      </c>
    </row>
    <row r="153" spans="1:10" x14ac:dyDescent="0.2">
      <c r="A153" s="142" t="str">
        <f t="shared" si="20"/>
        <v>G</v>
      </c>
      <c r="B153" s="136" t="str">
        <f t="shared" si="19"/>
        <v>G07</v>
      </c>
      <c r="C153" s="142" t="s">
        <v>130</v>
      </c>
      <c r="D153" s="143"/>
      <c r="E153" s="143"/>
      <c r="F153" s="153"/>
      <c r="G153" s="144"/>
      <c r="H153" s="143"/>
      <c r="I153" s="136" t="str">
        <f t="shared" si="17"/>
        <v xml:space="preserve"> </v>
      </c>
      <c r="J153" s="136" t="str">
        <f t="shared" si="18"/>
        <v xml:space="preserve">, </v>
      </c>
    </row>
    <row r="154" spans="1:10" x14ac:dyDescent="0.2">
      <c r="A154" s="142" t="str">
        <f t="shared" si="20"/>
        <v>G</v>
      </c>
      <c r="B154" s="136" t="str">
        <f t="shared" si="19"/>
        <v>G08</v>
      </c>
      <c r="C154" s="142" t="s">
        <v>131</v>
      </c>
      <c r="D154" s="143"/>
      <c r="E154" s="143"/>
      <c r="F154" s="153"/>
      <c r="G154" s="144"/>
      <c r="H154" s="143"/>
      <c r="I154" s="136" t="str">
        <f t="shared" si="17"/>
        <v xml:space="preserve"> </v>
      </c>
      <c r="J154" s="136" t="str">
        <f t="shared" si="18"/>
        <v xml:space="preserve">, </v>
      </c>
    </row>
    <row r="155" spans="1:10" x14ac:dyDescent="0.2">
      <c r="A155" s="142" t="str">
        <f t="shared" si="20"/>
        <v>G</v>
      </c>
      <c r="B155" s="136" t="str">
        <f t="shared" si="19"/>
        <v>G09</v>
      </c>
      <c r="C155" s="142" t="s">
        <v>132</v>
      </c>
      <c r="D155" s="143"/>
      <c r="E155" s="143"/>
      <c r="F155" s="153"/>
      <c r="G155" s="144"/>
      <c r="H155" s="143"/>
      <c r="I155" s="136" t="str">
        <f t="shared" si="17"/>
        <v xml:space="preserve"> </v>
      </c>
      <c r="J155" s="136" t="str">
        <f t="shared" si="18"/>
        <v xml:space="preserve">, </v>
      </c>
    </row>
    <row r="156" spans="1:10" x14ac:dyDescent="0.2">
      <c r="A156" s="142" t="str">
        <f t="shared" si="20"/>
        <v>G</v>
      </c>
      <c r="B156" s="136" t="str">
        <f t="shared" si="19"/>
        <v>G10</v>
      </c>
      <c r="C156" s="142" t="s">
        <v>133</v>
      </c>
      <c r="D156" s="143"/>
      <c r="E156" s="143"/>
      <c r="F156" s="153"/>
      <c r="G156" s="144"/>
      <c r="H156" s="143"/>
      <c r="I156" s="136" t="str">
        <f t="shared" si="17"/>
        <v xml:space="preserve"> </v>
      </c>
      <c r="J156" s="136" t="str">
        <f t="shared" si="18"/>
        <v xml:space="preserve">, </v>
      </c>
    </row>
    <row r="157" spans="1:10" x14ac:dyDescent="0.2">
      <c r="A157" s="142" t="str">
        <f t="shared" si="20"/>
        <v>G</v>
      </c>
      <c r="B157" s="136" t="str">
        <f t="shared" si="19"/>
        <v>G11</v>
      </c>
      <c r="C157" s="142" t="s">
        <v>134</v>
      </c>
      <c r="D157" s="143"/>
      <c r="E157" s="143"/>
      <c r="F157" s="153"/>
      <c r="G157" s="144"/>
      <c r="H157" s="143"/>
      <c r="I157" s="136" t="str">
        <f t="shared" si="17"/>
        <v xml:space="preserve"> </v>
      </c>
      <c r="J157" s="136" t="str">
        <f t="shared" si="18"/>
        <v xml:space="preserve">, </v>
      </c>
    </row>
    <row r="158" spans="1:10" x14ac:dyDescent="0.2">
      <c r="A158" s="142" t="str">
        <f t="shared" si="20"/>
        <v>G</v>
      </c>
      <c r="B158" s="136" t="str">
        <f t="shared" si="19"/>
        <v>G12</v>
      </c>
      <c r="C158" s="142" t="s">
        <v>135</v>
      </c>
      <c r="D158" s="143"/>
      <c r="E158" s="143"/>
      <c r="F158" s="153"/>
      <c r="G158" s="144"/>
      <c r="H158" s="143"/>
      <c r="I158" s="136" t="str">
        <f t="shared" si="17"/>
        <v xml:space="preserve"> </v>
      </c>
      <c r="J158" s="136" t="str">
        <f t="shared" si="18"/>
        <v xml:space="preserve">, </v>
      </c>
    </row>
    <row r="159" spans="1:10" x14ac:dyDescent="0.2">
      <c r="A159" s="142" t="str">
        <f t="shared" si="20"/>
        <v>G</v>
      </c>
      <c r="B159" s="136" t="str">
        <f t="shared" si="19"/>
        <v>G13</v>
      </c>
      <c r="C159" s="142" t="s">
        <v>497</v>
      </c>
      <c r="D159" s="143"/>
      <c r="E159" s="143"/>
      <c r="F159" s="153"/>
      <c r="G159" s="144"/>
      <c r="H159" s="143"/>
      <c r="I159" s="136" t="str">
        <f t="shared" si="17"/>
        <v xml:space="preserve"> </v>
      </c>
      <c r="J159" s="136" t="str">
        <f t="shared" si="18"/>
        <v xml:space="preserve">, </v>
      </c>
    </row>
    <row r="160" spans="1:10" x14ac:dyDescent="0.2">
      <c r="A160" s="142" t="str">
        <f t="shared" si="20"/>
        <v>G</v>
      </c>
      <c r="B160" s="136" t="str">
        <f t="shared" si="19"/>
        <v>G14</v>
      </c>
      <c r="C160" s="142" t="s">
        <v>498</v>
      </c>
      <c r="D160" s="143"/>
      <c r="E160" s="143"/>
      <c r="F160" s="153"/>
      <c r="G160" s="144"/>
      <c r="H160" s="143"/>
      <c r="I160" s="136" t="str">
        <f t="shared" si="17"/>
        <v xml:space="preserve"> </v>
      </c>
      <c r="J160" s="136" t="str">
        <f t="shared" si="18"/>
        <v xml:space="preserve">, </v>
      </c>
    </row>
    <row r="161" spans="1:10" x14ac:dyDescent="0.2">
      <c r="A161" s="142" t="str">
        <f t="shared" si="20"/>
        <v>G</v>
      </c>
      <c r="B161" s="136" t="str">
        <f t="shared" si="19"/>
        <v>G15</v>
      </c>
      <c r="C161" s="142" t="s">
        <v>499</v>
      </c>
      <c r="D161" s="143"/>
      <c r="E161" s="143"/>
      <c r="F161" s="153"/>
      <c r="G161" s="144"/>
      <c r="H161" s="143"/>
      <c r="I161" s="136" t="str">
        <f t="shared" si="17"/>
        <v xml:space="preserve"> </v>
      </c>
      <c r="J161" s="136" t="str">
        <f t="shared" si="18"/>
        <v xml:space="preserve">, </v>
      </c>
    </row>
    <row r="162" spans="1:10" x14ac:dyDescent="0.2">
      <c r="A162" s="142" t="str">
        <f t="shared" si="20"/>
        <v>G</v>
      </c>
      <c r="B162" s="136" t="str">
        <f t="shared" si="19"/>
        <v>G16</v>
      </c>
      <c r="C162" s="142" t="s">
        <v>500</v>
      </c>
      <c r="D162" s="143"/>
      <c r="E162" s="143"/>
      <c r="F162" s="153"/>
      <c r="G162" s="144"/>
      <c r="H162" s="143"/>
      <c r="I162" s="136" t="str">
        <f t="shared" si="17"/>
        <v xml:space="preserve"> </v>
      </c>
      <c r="J162" s="136" t="str">
        <f t="shared" si="18"/>
        <v xml:space="preserve">, </v>
      </c>
    </row>
    <row r="163" spans="1:10" x14ac:dyDescent="0.2">
      <c r="A163" s="142" t="str">
        <f t="shared" si="20"/>
        <v>G</v>
      </c>
      <c r="B163" s="136" t="str">
        <f>A163&amp;"17"</f>
        <v>G17</v>
      </c>
      <c r="C163" s="142" t="s">
        <v>523</v>
      </c>
      <c r="D163" s="143"/>
      <c r="E163" s="143"/>
      <c r="F163" s="153"/>
      <c r="G163" s="144"/>
      <c r="H163" s="143"/>
      <c r="I163" s="136" t="str">
        <f t="shared" si="17"/>
        <v xml:space="preserve"> </v>
      </c>
      <c r="J163" s="136" t="str">
        <f t="shared" si="18"/>
        <v xml:space="preserve">, </v>
      </c>
    </row>
    <row r="164" spans="1:10" x14ac:dyDescent="0.2">
      <c r="A164" s="142" t="str">
        <f t="shared" si="20"/>
        <v>G</v>
      </c>
      <c r="B164" s="136" t="str">
        <f>A164&amp;"18"</f>
        <v>G18</v>
      </c>
      <c r="C164" s="142" t="s">
        <v>523</v>
      </c>
      <c r="D164" s="143"/>
      <c r="E164" s="143"/>
      <c r="F164" s="153"/>
      <c r="G164" s="144"/>
      <c r="H164" s="143"/>
      <c r="I164" s="136" t="str">
        <f t="shared" si="17"/>
        <v xml:space="preserve"> </v>
      </c>
      <c r="J164" s="136" t="str">
        <f t="shared" si="18"/>
        <v xml:space="preserve">, </v>
      </c>
    </row>
    <row r="165" spans="1:10" x14ac:dyDescent="0.2">
      <c r="A165" s="142" t="str">
        <f t="shared" si="20"/>
        <v>G</v>
      </c>
      <c r="B165" s="136" t="str">
        <f>A165&amp;"19"</f>
        <v>G19</v>
      </c>
      <c r="C165" s="142" t="s">
        <v>523</v>
      </c>
      <c r="D165" s="143"/>
      <c r="E165" s="143"/>
      <c r="F165" s="153"/>
      <c r="G165" s="144"/>
      <c r="H165" s="143"/>
      <c r="I165" s="136" t="str">
        <f t="shared" si="17"/>
        <v xml:space="preserve"> </v>
      </c>
      <c r="J165" s="136" t="str">
        <f t="shared" si="18"/>
        <v xml:space="preserve">, </v>
      </c>
    </row>
    <row r="166" spans="1:10" x14ac:dyDescent="0.2">
      <c r="A166" s="142" t="str">
        <f t="shared" si="20"/>
        <v>G</v>
      </c>
      <c r="B166" s="136" t="str">
        <f>A166&amp;"20"</f>
        <v>G20</v>
      </c>
      <c r="C166" s="142" t="s">
        <v>523</v>
      </c>
      <c r="D166" s="143"/>
      <c r="E166" s="143"/>
      <c r="F166" s="153"/>
      <c r="G166" s="144"/>
      <c r="H166" s="143"/>
      <c r="I166" s="136" t="str">
        <f t="shared" si="17"/>
        <v xml:space="preserve"> </v>
      </c>
      <c r="J166" s="136" t="str">
        <f t="shared" si="18"/>
        <v xml:space="preserve">, </v>
      </c>
    </row>
    <row r="167" spans="1:10" x14ac:dyDescent="0.2">
      <c r="A167" s="142" t="str">
        <f t="shared" si="20"/>
        <v>G</v>
      </c>
      <c r="B167" s="136" t="str">
        <f>A167&amp;"21"</f>
        <v>G21</v>
      </c>
      <c r="C167" s="142" t="s">
        <v>523</v>
      </c>
      <c r="D167" s="143"/>
      <c r="E167" s="143"/>
      <c r="F167" s="153"/>
      <c r="G167" s="144"/>
      <c r="H167" s="143"/>
      <c r="I167" s="136" t="str">
        <f t="shared" si="17"/>
        <v xml:space="preserve"> </v>
      </c>
      <c r="J167" s="136" t="str">
        <f t="shared" si="18"/>
        <v xml:space="preserve">, </v>
      </c>
    </row>
    <row r="168" spans="1:10" x14ac:dyDescent="0.2">
      <c r="A168" s="142" t="str">
        <f t="shared" si="20"/>
        <v>G</v>
      </c>
      <c r="B168" s="136" t="str">
        <f>A168&amp;"22"</f>
        <v>G22</v>
      </c>
      <c r="C168" s="142" t="s">
        <v>523</v>
      </c>
      <c r="D168" s="143"/>
      <c r="E168" s="143"/>
      <c r="F168" s="153"/>
      <c r="G168" s="144"/>
      <c r="H168" s="143"/>
      <c r="I168" s="136" t="str">
        <f t="shared" si="17"/>
        <v xml:space="preserve"> </v>
      </c>
      <c r="J168" s="136" t="str">
        <f t="shared" si="18"/>
        <v xml:space="preserve">, </v>
      </c>
    </row>
    <row r="169" spans="1:10" x14ac:dyDescent="0.2">
      <c r="A169" s="142" t="str">
        <f t="shared" si="20"/>
        <v>G</v>
      </c>
      <c r="B169" s="136" t="str">
        <f>A169&amp;"23"</f>
        <v>G23</v>
      </c>
      <c r="C169" s="142" t="s">
        <v>523</v>
      </c>
      <c r="D169" s="143"/>
      <c r="E169" s="143"/>
      <c r="F169" s="153"/>
      <c r="G169" s="144"/>
      <c r="H169" s="143"/>
      <c r="I169" s="136" t="str">
        <f t="shared" si="17"/>
        <v xml:space="preserve"> </v>
      </c>
      <c r="J169" s="136" t="str">
        <f t="shared" si="18"/>
        <v xml:space="preserve">, </v>
      </c>
    </row>
    <row r="170" spans="1:10" x14ac:dyDescent="0.2">
      <c r="A170" s="142" t="str">
        <f t="shared" si="20"/>
        <v>G</v>
      </c>
      <c r="B170" s="136" t="str">
        <f>A170&amp;"24"</f>
        <v>G24</v>
      </c>
      <c r="C170" s="142" t="s">
        <v>523</v>
      </c>
      <c r="D170" s="143"/>
      <c r="E170" s="143"/>
      <c r="F170" s="153"/>
      <c r="G170" s="144"/>
      <c r="H170" s="143"/>
      <c r="I170" s="136" t="str">
        <f t="shared" si="17"/>
        <v xml:space="preserve"> </v>
      </c>
      <c r="J170" s="136" t="str">
        <f t="shared" si="18"/>
        <v xml:space="preserve">, </v>
      </c>
    </row>
    <row r="171" spans="1:10" x14ac:dyDescent="0.2">
      <c r="A171" s="142" t="s">
        <v>11</v>
      </c>
      <c r="B171" s="136" t="str">
        <f t="shared" ref="B171:B186" si="21">A171&amp;C171</f>
        <v>H01</v>
      </c>
      <c r="C171" s="142" t="s">
        <v>124</v>
      </c>
      <c r="D171" s="143"/>
      <c r="E171" s="143"/>
      <c r="F171" s="153"/>
      <c r="G171" s="144"/>
      <c r="H171" s="143"/>
      <c r="I171" s="136" t="str">
        <f t="shared" si="17"/>
        <v xml:space="preserve"> </v>
      </c>
      <c r="J171" s="136" t="str">
        <f t="shared" si="18"/>
        <v xml:space="preserve">, </v>
      </c>
    </row>
    <row r="172" spans="1:10" x14ac:dyDescent="0.2">
      <c r="A172" s="142" t="str">
        <f t="shared" ref="A172:A194" si="22">A171</f>
        <v>H</v>
      </c>
      <c r="B172" s="136" t="str">
        <f t="shared" si="21"/>
        <v>H02</v>
      </c>
      <c r="C172" s="142" t="s">
        <v>125</v>
      </c>
      <c r="D172" s="143"/>
      <c r="E172" s="143"/>
      <c r="F172" s="153"/>
      <c r="G172" s="144"/>
      <c r="H172" s="143"/>
      <c r="I172" s="136" t="str">
        <f t="shared" si="17"/>
        <v xml:space="preserve"> </v>
      </c>
      <c r="J172" s="136" t="str">
        <f t="shared" si="18"/>
        <v xml:space="preserve">, </v>
      </c>
    </row>
    <row r="173" spans="1:10" x14ac:dyDescent="0.2">
      <c r="A173" s="142" t="str">
        <f t="shared" si="22"/>
        <v>H</v>
      </c>
      <c r="B173" s="136" t="str">
        <f t="shared" si="21"/>
        <v>H03</v>
      </c>
      <c r="C173" s="142" t="s">
        <v>126</v>
      </c>
      <c r="D173" s="143"/>
      <c r="E173" s="143"/>
      <c r="F173" s="153"/>
      <c r="G173" s="144"/>
      <c r="H173" s="143"/>
      <c r="I173" s="136" t="str">
        <f t="shared" si="17"/>
        <v xml:space="preserve"> </v>
      </c>
      <c r="J173" s="136" t="str">
        <f t="shared" si="18"/>
        <v xml:space="preserve">, </v>
      </c>
    </row>
    <row r="174" spans="1:10" x14ac:dyDescent="0.2">
      <c r="A174" s="142" t="str">
        <f t="shared" si="22"/>
        <v>H</v>
      </c>
      <c r="B174" s="136" t="str">
        <f t="shared" si="21"/>
        <v>H04</v>
      </c>
      <c r="C174" s="142" t="s">
        <v>127</v>
      </c>
      <c r="D174" s="143"/>
      <c r="E174" s="143"/>
      <c r="F174" s="153"/>
      <c r="G174" s="144"/>
      <c r="H174" s="143"/>
      <c r="I174" s="136" t="str">
        <f t="shared" si="17"/>
        <v xml:space="preserve"> </v>
      </c>
      <c r="J174" s="136" t="str">
        <f t="shared" si="18"/>
        <v xml:space="preserve">, </v>
      </c>
    </row>
    <row r="175" spans="1:10" x14ac:dyDescent="0.2">
      <c r="A175" s="142" t="str">
        <f t="shared" si="22"/>
        <v>H</v>
      </c>
      <c r="B175" s="136" t="str">
        <f t="shared" si="21"/>
        <v>H05</v>
      </c>
      <c r="C175" s="142" t="s">
        <v>128</v>
      </c>
      <c r="D175" s="143"/>
      <c r="E175" s="143"/>
      <c r="F175" s="153"/>
      <c r="G175" s="144"/>
      <c r="H175" s="143"/>
      <c r="I175" s="136" t="str">
        <f t="shared" si="17"/>
        <v xml:space="preserve"> </v>
      </c>
      <c r="J175" s="136" t="str">
        <f t="shared" si="18"/>
        <v xml:space="preserve">, </v>
      </c>
    </row>
    <row r="176" spans="1:10" x14ac:dyDescent="0.2">
      <c r="A176" s="142" t="str">
        <f t="shared" si="22"/>
        <v>H</v>
      </c>
      <c r="B176" s="136" t="str">
        <f t="shared" si="21"/>
        <v>H06</v>
      </c>
      <c r="C176" s="142" t="s">
        <v>129</v>
      </c>
      <c r="D176" s="143"/>
      <c r="E176" s="143"/>
      <c r="F176" s="153"/>
      <c r="G176" s="144"/>
      <c r="H176" s="143"/>
      <c r="I176" s="136" t="str">
        <f t="shared" si="17"/>
        <v xml:space="preserve"> </v>
      </c>
      <c r="J176" s="136" t="str">
        <f t="shared" si="18"/>
        <v xml:space="preserve">, </v>
      </c>
    </row>
    <row r="177" spans="1:10" x14ac:dyDescent="0.2">
      <c r="A177" s="142" t="str">
        <f t="shared" si="22"/>
        <v>H</v>
      </c>
      <c r="B177" s="136" t="str">
        <f t="shared" si="21"/>
        <v>H07</v>
      </c>
      <c r="C177" s="142" t="s">
        <v>130</v>
      </c>
      <c r="D177" s="143"/>
      <c r="E177" s="143"/>
      <c r="F177" s="153"/>
      <c r="G177" s="144"/>
      <c r="H177" s="143"/>
      <c r="I177" s="136" t="str">
        <f t="shared" si="17"/>
        <v xml:space="preserve"> </v>
      </c>
      <c r="J177" s="136" t="str">
        <f t="shared" si="18"/>
        <v xml:space="preserve">, </v>
      </c>
    </row>
    <row r="178" spans="1:10" x14ac:dyDescent="0.2">
      <c r="A178" s="142" t="str">
        <f t="shared" si="22"/>
        <v>H</v>
      </c>
      <c r="B178" s="136" t="str">
        <f t="shared" si="21"/>
        <v>H08</v>
      </c>
      <c r="C178" s="142" t="s">
        <v>131</v>
      </c>
      <c r="D178" s="143"/>
      <c r="E178" s="143"/>
      <c r="F178" s="153"/>
      <c r="G178" s="144"/>
      <c r="H178" s="143"/>
      <c r="I178" s="136" t="str">
        <f t="shared" si="17"/>
        <v xml:space="preserve"> </v>
      </c>
      <c r="J178" s="136" t="str">
        <f t="shared" si="18"/>
        <v xml:space="preserve">, </v>
      </c>
    </row>
    <row r="179" spans="1:10" x14ac:dyDescent="0.2">
      <c r="A179" s="142" t="str">
        <f t="shared" si="22"/>
        <v>H</v>
      </c>
      <c r="B179" s="136" t="str">
        <f t="shared" si="21"/>
        <v>H09</v>
      </c>
      <c r="C179" s="142" t="s">
        <v>132</v>
      </c>
      <c r="D179" s="143"/>
      <c r="E179" s="143"/>
      <c r="F179" s="153"/>
      <c r="G179" s="144"/>
      <c r="H179" s="143"/>
      <c r="I179" s="136" t="str">
        <f t="shared" si="17"/>
        <v xml:space="preserve"> </v>
      </c>
      <c r="J179" s="136" t="str">
        <f t="shared" si="18"/>
        <v xml:space="preserve">, </v>
      </c>
    </row>
    <row r="180" spans="1:10" x14ac:dyDescent="0.2">
      <c r="A180" s="142" t="str">
        <f t="shared" si="22"/>
        <v>H</v>
      </c>
      <c r="B180" s="136" t="str">
        <f t="shared" si="21"/>
        <v>H10</v>
      </c>
      <c r="C180" s="142" t="s">
        <v>133</v>
      </c>
      <c r="D180" s="143"/>
      <c r="E180" s="143"/>
      <c r="F180" s="153"/>
      <c r="G180" s="144"/>
      <c r="H180" s="143"/>
      <c r="I180" s="136" t="str">
        <f t="shared" si="17"/>
        <v xml:space="preserve"> </v>
      </c>
      <c r="J180" s="136" t="str">
        <f t="shared" si="18"/>
        <v xml:space="preserve">, </v>
      </c>
    </row>
    <row r="181" spans="1:10" x14ac:dyDescent="0.2">
      <c r="A181" s="142" t="str">
        <f t="shared" si="22"/>
        <v>H</v>
      </c>
      <c r="B181" s="136" t="str">
        <f t="shared" si="21"/>
        <v>H11</v>
      </c>
      <c r="C181" s="142" t="s">
        <v>134</v>
      </c>
      <c r="D181" s="143"/>
      <c r="E181" s="143"/>
      <c r="F181" s="153"/>
      <c r="G181" s="144"/>
      <c r="H181" s="143"/>
      <c r="I181" s="136" t="str">
        <f t="shared" si="17"/>
        <v xml:space="preserve"> </v>
      </c>
      <c r="J181" s="136" t="str">
        <f t="shared" si="18"/>
        <v xml:space="preserve">, </v>
      </c>
    </row>
    <row r="182" spans="1:10" x14ac:dyDescent="0.2">
      <c r="A182" s="142" t="str">
        <f t="shared" si="22"/>
        <v>H</v>
      </c>
      <c r="B182" s="136" t="str">
        <f t="shared" si="21"/>
        <v>H12</v>
      </c>
      <c r="C182" s="142" t="s">
        <v>135</v>
      </c>
      <c r="D182" s="143"/>
      <c r="E182" s="143"/>
      <c r="F182" s="153"/>
      <c r="G182" s="144"/>
      <c r="H182" s="143"/>
      <c r="I182" s="136" t="str">
        <f t="shared" si="17"/>
        <v xml:space="preserve"> </v>
      </c>
      <c r="J182" s="136" t="str">
        <f t="shared" si="18"/>
        <v xml:space="preserve">, </v>
      </c>
    </row>
    <row r="183" spans="1:10" x14ac:dyDescent="0.2">
      <c r="A183" s="142" t="str">
        <f t="shared" si="22"/>
        <v>H</v>
      </c>
      <c r="B183" s="136" t="str">
        <f t="shared" si="21"/>
        <v>H13</v>
      </c>
      <c r="C183" s="142" t="s">
        <v>497</v>
      </c>
      <c r="D183" s="143"/>
      <c r="E183" s="143"/>
      <c r="F183" s="153"/>
      <c r="G183" s="144"/>
      <c r="H183" s="143"/>
      <c r="I183" s="136" t="str">
        <f t="shared" si="17"/>
        <v xml:space="preserve"> </v>
      </c>
      <c r="J183" s="136" t="str">
        <f t="shared" si="18"/>
        <v xml:space="preserve">, </v>
      </c>
    </row>
    <row r="184" spans="1:10" x14ac:dyDescent="0.2">
      <c r="A184" s="142" t="str">
        <f t="shared" si="22"/>
        <v>H</v>
      </c>
      <c r="B184" s="136" t="str">
        <f t="shared" si="21"/>
        <v>H14</v>
      </c>
      <c r="C184" s="142" t="s">
        <v>498</v>
      </c>
      <c r="D184" s="143"/>
      <c r="E184" s="143"/>
      <c r="F184" s="153"/>
      <c r="G184" s="144"/>
      <c r="H184" s="143"/>
      <c r="I184" s="136" t="str">
        <f t="shared" si="17"/>
        <v xml:space="preserve"> </v>
      </c>
      <c r="J184" s="136" t="str">
        <f t="shared" si="18"/>
        <v xml:space="preserve">, </v>
      </c>
    </row>
    <row r="185" spans="1:10" x14ac:dyDescent="0.2">
      <c r="A185" s="142" t="str">
        <f t="shared" si="22"/>
        <v>H</v>
      </c>
      <c r="B185" s="136" t="str">
        <f t="shared" si="21"/>
        <v>H15</v>
      </c>
      <c r="C185" s="142" t="s">
        <v>499</v>
      </c>
      <c r="D185" s="143"/>
      <c r="E185" s="143"/>
      <c r="F185" s="153"/>
      <c r="G185" s="144"/>
      <c r="H185" s="143"/>
      <c r="I185" s="136" t="str">
        <f t="shared" si="17"/>
        <v xml:space="preserve"> </v>
      </c>
      <c r="J185" s="136" t="str">
        <f t="shared" si="18"/>
        <v xml:space="preserve">, </v>
      </c>
    </row>
    <row r="186" spans="1:10" x14ac:dyDescent="0.2">
      <c r="A186" s="142" t="str">
        <f t="shared" si="22"/>
        <v>H</v>
      </c>
      <c r="B186" s="136" t="str">
        <f t="shared" si="21"/>
        <v>H16</v>
      </c>
      <c r="C186" s="142" t="s">
        <v>500</v>
      </c>
      <c r="D186" s="143"/>
      <c r="E186" s="143"/>
      <c r="F186" s="153"/>
      <c r="G186" s="144"/>
      <c r="H186" s="143"/>
      <c r="I186" s="136" t="str">
        <f t="shared" si="17"/>
        <v xml:space="preserve"> </v>
      </c>
      <c r="J186" s="136" t="str">
        <f t="shared" si="18"/>
        <v xml:space="preserve">, </v>
      </c>
    </row>
    <row r="187" spans="1:10" x14ac:dyDescent="0.2">
      <c r="A187" s="142" t="str">
        <f t="shared" si="22"/>
        <v>H</v>
      </c>
      <c r="B187" s="136" t="str">
        <f>A187&amp;"17"</f>
        <v>H17</v>
      </c>
      <c r="C187" s="142" t="s">
        <v>523</v>
      </c>
      <c r="D187" s="143"/>
      <c r="E187" s="143"/>
      <c r="F187" s="153"/>
      <c r="G187" s="144"/>
      <c r="H187" s="143"/>
      <c r="I187" s="136" t="str">
        <f t="shared" si="17"/>
        <v xml:space="preserve"> </v>
      </c>
      <c r="J187" s="136" t="str">
        <f t="shared" si="18"/>
        <v xml:space="preserve">, </v>
      </c>
    </row>
    <row r="188" spans="1:10" x14ac:dyDescent="0.2">
      <c r="A188" s="142" t="str">
        <f t="shared" si="22"/>
        <v>H</v>
      </c>
      <c r="B188" s="136" t="str">
        <f>A188&amp;"18"</f>
        <v>H18</v>
      </c>
      <c r="C188" s="142" t="s">
        <v>523</v>
      </c>
      <c r="D188" s="143"/>
      <c r="E188" s="143"/>
      <c r="F188" s="153"/>
      <c r="G188" s="144"/>
      <c r="H188" s="143"/>
      <c r="I188" s="136" t="str">
        <f t="shared" si="17"/>
        <v xml:space="preserve"> </v>
      </c>
      <c r="J188" s="136" t="str">
        <f t="shared" si="18"/>
        <v xml:space="preserve">, </v>
      </c>
    </row>
    <row r="189" spans="1:10" x14ac:dyDescent="0.2">
      <c r="A189" s="142" t="str">
        <f t="shared" si="22"/>
        <v>H</v>
      </c>
      <c r="B189" s="136" t="str">
        <f>A189&amp;"19"</f>
        <v>H19</v>
      </c>
      <c r="C189" s="142" t="s">
        <v>523</v>
      </c>
      <c r="D189" s="143"/>
      <c r="E189" s="143"/>
      <c r="F189" s="153"/>
      <c r="G189" s="144"/>
      <c r="H189" s="143"/>
      <c r="I189" s="136" t="str">
        <f t="shared" si="17"/>
        <v xml:space="preserve"> </v>
      </c>
      <c r="J189" s="136" t="str">
        <f t="shared" si="18"/>
        <v xml:space="preserve">, </v>
      </c>
    </row>
    <row r="190" spans="1:10" x14ac:dyDescent="0.2">
      <c r="A190" s="142" t="str">
        <f t="shared" si="22"/>
        <v>H</v>
      </c>
      <c r="B190" s="136" t="str">
        <f>A190&amp;"20"</f>
        <v>H20</v>
      </c>
      <c r="C190" s="142" t="s">
        <v>523</v>
      </c>
      <c r="D190" s="143"/>
      <c r="E190" s="143"/>
      <c r="F190" s="153"/>
      <c r="G190" s="144"/>
      <c r="H190" s="143"/>
      <c r="I190" s="136" t="str">
        <f t="shared" si="17"/>
        <v xml:space="preserve"> </v>
      </c>
      <c r="J190" s="136" t="str">
        <f t="shared" si="18"/>
        <v xml:space="preserve">, </v>
      </c>
    </row>
    <row r="191" spans="1:10" x14ac:dyDescent="0.2">
      <c r="A191" s="142" t="str">
        <f t="shared" si="22"/>
        <v>H</v>
      </c>
      <c r="B191" s="136" t="str">
        <f>A191&amp;"21"</f>
        <v>H21</v>
      </c>
      <c r="C191" s="142" t="s">
        <v>523</v>
      </c>
      <c r="D191" s="143"/>
      <c r="E191" s="143"/>
      <c r="F191" s="153"/>
      <c r="G191" s="144"/>
      <c r="H191" s="143"/>
      <c r="I191" s="136" t="str">
        <f t="shared" si="17"/>
        <v xml:space="preserve"> </v>
      </c>
      <c r="J191" s="136" t="str">
        <f t="shared" si="18"/>
        <v xml:space="preserve">, </v>
      </c>
    </row>
    <row r="192" spans="1:10" x14ac:dyDescent="0.2">
      <c r="A192" s="142" t="str">
        <f t="shared" si="22"/>
        <v>H</v>
      </c>
      <c r="B192" s="136" t="str">
        <f>A192&amp;"22"</f>
        <v>H22</v>
      </c>
      <c r="C192" s="142" t="s">
        <v>523</v>
      </c>
      <c r="D192" s="143"/>
      <c r="E192" s="143"/>
      <c r="F192" s="153"/>
      <c r="G192" s="144"/>
      <c r="H192" s="143"/>
      <c r="I192" s="136" t="str">
        <f t="shared" si="17"/>
        <v xml:space="preserve"> </v>
      </c>
      <c r="J192" s="136" t="str">
        <f t="shared" si="18"/>
        <v xml:space="preserve">, </v>
      </c>
    </row>
    <row r="193" spans="1:10" x14ac:dyDescent="0.2">
      <c r="A193" s="142" t="str">
        <f t="shared" si="22"/>
        <v>H</v>
      </c>
      <c r="B193" s="136" t="str">
        <f>A193&amp;"23"</f>
        <v>H23</v>
      </c>
      <c r="C193" s="142" t="s">
        <v>523</v>
      </c>
      <c r="D193" s="143"/>
      <c r="E193" s="143"/>
      <c r="F193" s="153"/>
      <c r="G193" s="144"/>
      <c r="H193" s="143"/>
      <c r="I193" s="136" t="str">
        <f t="shared" si="17"/>
        <v xml:space="preserve"> </v>
      </c>
      <c r="J193" s="136" t="str">
        <f t="shared" si="18"/>
        <v xml:space="preserve">, </v>
      </c>
    </row>
    <row r="194" spans="1:10" x14ac:dyDescent="0.2">
      <c r="A194" s="142" t="str">
        <f t="shared" si="22"/>
        <v>H</v>
      </c>
      <c r="B194" s="136" t="str">
        <f>A194&amp;"24"</f>
        <v>H24</v>
      </c>
      <c r="C194" s="142" t="s">
        <v>523</v>
      </c>
      <c r="D194" s="143"/>
      <c r="E194" s="143"/>
      <c r="F194" s="153"/>
      <c r="G194" s="144"/>
      <c r="H194" s="143"/>
      <c r="I194" s="136" t="str">
        <f t="shared" si="17"/>
        <v xml:space="preserve"> </v>
      </c>
      <c r="J194" s="136" t="str">
        <f t="shared" si="18"/>
        <v xml:space="preserve">, </v>
      </c>
    </row>
    <row r="195" spans="1:10" x14ac:dyDescent="0.2">
      <c r="A195" s="142" t="s">
        <v>13</v>
      </c>
      <c r="B195" s="136" t="str">
        <f t="shared" ref="B195:B210" si="23">A195&amp;C195</f>
        <v>I01</v>
      </c>
      <c r="C195" s="142" t="s">
        <v>124</v>
      </c>
      <c r="D195" s="143"/>
      <c r="E195" s="143"/>
      <c r="F195" s="153"/>
      <c r="G195" s="144"/>
      <c r="H195" s="143"/>
      <c r="I195" s="136" t="str">
        <f t="shared" si="17"/>
        <v xml:space="preserve"> </v>
      </c>
      <c r="J195" s="136" t="str">
        <f t="shared" si="18"/>
        <v xml:space="preserve">, </v>
      </c>
    </row>
    <row r="196" spans="1:10" x14ac:dyDescent="0.2">
      <c r="A196" s="142" t="str">
        <f t="shared" ref="A196:A218" si="24">A195</f>
        <v>I</v>
      </c>
      <c r="B196" s="136" t="str">
        <f t="shared" si="23"/>
        <v>I02</v>
      </c>
      <c r="C196" s="142" t="s">
        <v>125</v>
      </c>
      <c r="D196" s="143"/>
      <c r="E196" s="143"/>
      <c r="F196" s="153"/>
      <c r="G196" s="144"/>
      <c r="H196" s="143"/>
      <c r="I196" s="136" t="str">
        <f t="shared" si="17"/>
        <v xml:space="preserve"> </v>
      </c>
      <c r="J196" s="136" t="str">
        <f t="shared" si="18"/>
        <v xml:space="preserve">, </v>
      </c>
    </row>
    <row r="197" spans="1:10" x14ac:dyDescent="0.2">
      <c r="A197" s="142" t="str">
        <f t="shared" si="24"/>
        <v>I</v>
      </c>
      <c r="B197" s="136" t="str">
        <f t="shared" si="23"/>
        <v>I03</v>
      </c>
      <c r="C197" s="142" t="s">
        <v>126</v>
      </c>
      <c r="D197" s="143"/>
      <c r="E197" s="143"/>
      <c r="F197" s="153"/>
      <c r="G197" s="144"/>
      <c r="H197" s="143"/>
      <c r="I197" s="136" t="str">
        <f t="shared" si="17"/>
        <v xml:space="preserve"> </v>
      </c>
      <c r="J197" s="136" t="str">
        <f t="shared" si="18"/>
        <v xml:space="preserve">, </v>
      </c>
    </row>
    <row r="198" spans="1:10" x14ac:dyDescent="0.2">
      <c r="A198" s="142" t="str">
        <f t="shared" si="24"/>
        <v>I</v>
      </c>
      <c r="B198" s="136" t="str">
        <f t="shared" si="23"/>
        <v>I04</v>
      </c>
      <c r="C198" s="142" t="s">
        <v>127</v>
      </c>
      <c r="D198" s="143"/>
      <c r="E198" s="143"/>
      <c r="F198" s="153"/>
      <c r="G198" s="144"/>
      <c r="H198" s="143"/>
      <c r="I198" s="136" t="str">
        <f t="shared" si="17"/>
        <v xml:space="preserve"> </v>
      </c>
      <c r="J198" s="136" t="str">
        <f t="shared" si="18"/>
        <v xml:space="preserve">, </v>
      </c>
    </row>
    <row r="199" spans="1:10" x14ac:dyDescent="0.2">
      <c r="A199" s="142" t="str">
        <f t="shared" si="24"/>
        <v>I</v>
      </c>
      <c r="B199" s="136" t="str">
        <f t="shared" si="23"/>
        <v>I05</v>
      </c>
      <c r="C199" s="142" t="s">
        <v>128</v>
      </c>
      <c r="D199" s="143"/>
      <c r="E199" s="143"/>
      <c r="F199" s="153"/>
      <c r="G199" s="144"/>
      <c r="H199" s="143"/>
      <c r="I199" s="136" t="str">
        <f t="shared" si="17"/>
        <v xml:space="preserve"> </v>
      </c>
      <c r="J199" s="136" t="str">
        <f t="shared" si="18"/>
        <v xml:space="preserve">, </v>
      </c>
    </row>
    <row r="200" spans="1:10" x14ac:dyDescent="0.2">
      <c r="A200" s="142" t="str">
        <f t="shared" si="24"/>
        <v>I</v>
      </c>
      <c r="B200" s="136" t="str">
        <f t="shared" si="23"/>
        <v>I06</v>
      </c>
      <c r="C200" s="142" t="s">
        <v>129</v>
      </c>
      <c r="D200" s="143"/>
      <c r="E200" s="143"/>
      <c r="F200" s="153"/>
      <c r="G200" s="144"/>
      <c r="H200" s="143"/>
      <c r="I200" s="136" t="str">
        <f t="shared" si="17"/>
        <v xml:space="preserve"> </v>
      </c>
      <c r="J200" s="136" t="str">
        <f t="shared" si="18"/>
        <v xml:space="preserve">, </v>
      </c>
    </row>
    <row r="201" spans="1:10" x14ac:dyDescent="0.2">
      <c r="A201" s="142" t="str">
        <f t="shared" si="24"/>
        <v>I</v>
      </c>
      <c r="B201" s="136" t="str">
        <f t="shared" si="23"/>
        <v>I07</v>
      </c>
      <c r="C201" s="142" t="s">
        <v>130</v>
      </c>
      <c r="D201" s="143"/>
      <c r="E201" s="143"/>
      <c r="F201" s="153"/>
      <c r="G201" s="144"/>
      <c r="H201" s="143"/>
      <c r="I201" s="136" t="str">
        <f t="shared" si="17"/>
        <v xml:space="preserve"> </v>
      </c>
      <c r="J201" s="136" t="str">
        <f t="shared" si="18"/>
        <v xml:space="preserve">, </v>
      </c>
    </row>
    <row r="202" spans="1:10" x14ac:dyDescent="0.2">
      <c r="A202" s="142" t="str">
        <f t="shared" si="24"/>
        <v>I</v>
      </c>
      <c r="B202" s="136" t="str">
        <f t="shared" si="23"/>
        <v>I08</v>
      </c>
      <c r="C202" s="142" t="s">
        <v>131</v>
      </c>
      <c r="D202" s="143"/>
      <c r="E202" s="143"/>
      <c r="F202" s="153"/>
      <c r="G202" s="144"/>
      <c r="H202" s="143"/>
      <c r="I202" s="136" t="str">
        <f t="shared" si="17"/>
        <v xml:space="preserve"> </v>
      </c>
      <c r="J202" s="136" t="str">
        <f t="shared" si="18"/>
        <v xml:space="preserve">, </v>
      </c>
    </row>
    <row r="203" spans="1:10" x14ac:dyDescent="0.2">
      <c r="A203" s="142" t="str">
        <f t="shared" si="24"/>
        <v>I</v>
      </c>
      <c r="B203" s="136" t="str">
        <f t="shared" si="23"/>
        <v>I09</v>
      </c>
      <c r="C203" s="142" t="s">
        <v>132</v>
      </c>
      <c r="D203" s="143"/>
      <c r="E203" s="143"/>
      <c r="F203" s="153"/>
      <c r="G203" s="144"/>
      <c r="H203" s="143"/>
      <c r="I203" s="136" t="str">
        <f t="shared" si="17"/>
        <v xml:space="preserve"> </v>
      </c>
      <c r="J203" s="136" t="str">
        <f t="shared" si="18"/>
        <v xml:space="preserve">, </v>
      </c>
    </row>
    <row r="204" spans="1:10" x14ac:dyDescent="0.2">
      <c r="A204" s="142" t="str">
        <f t="shared" si="24"/>
        <v>I</v>
      </c>
      <c r="B204" s="136" t="str">
        <f t="shared" si="23"/>
        <v>I10</v>
      </c>
      <c r="C204" s="142" t="s">
        <v>133</v>
      </c>
      <c r="D204" s="143"/>
      <c r="E204" s="143"/>
      <c r="F204" s="153"/>
      <c r="G204" s="144"/>
      <c r="H204" s="143"/>
      <c r="I204" s="136" t="str">
        <f t="shared" ref="I204:I267" si="25">D204&amp;" "&amp;E204</f>
        <v xml:space="preserve"> </v>
      </c>
      <c r="J204" s="136" t="str">
        <f t="shared" ref="J204:J267" si="26">E204&amp;", "&amp;D204</f>
        <v xml:space="preserve">, </v>
      </c>
    </row>
    <row r="205" spans="1:10" x14ac:dyDescent="0.2">
      <c r="A205" s="142" t="str">
        <f t="shared" si="24"/>
        <v>I</v>
      </c>
      <c r="B205" s="136" t="str">
        <f t="shared" si="23"/>
        <v>I11</v>
      </c>
      <c r="C205" s="142" t="s">
        <v>134</v>
      </c>
      <c r="D205" s="143"/>
      <c r="E205" s="143"/>
      <c r="F205" s="153"/>
      <c r="G205" s="144"/>
      <c r="H205" s="143"/>
      <c r="I205" s="136" t="str">
        <f t="shared" si="25"/>
        <v xml:space="preserve"> </v>
      </c>
      <c r="J205" s="136" t="str">
        <f t="shared" si="26"/>
        <v xml:space="preserve">, </v>
      </c>
    </row>
    <row r="206" spans="1:10" x14ac:dyDescent="0.2">
      <c r="A206" s="142" t="str">
        <f t="shared" si="24"/>
        <v>I</v>
      </c>
      <c r="B206" s="136" t="str">
        <f t="shared" si="23"/>
        <v>I12</v>
      </c>
      <c r="C206" s="142" t="s">
        <v>135</v>
      </c>
      <c r="D206" s="143"/>
      <c r="E206" s="143"/>
      <c r="F206" s="153"/>
      <c r="G206" s="144"/>
      <c r="H206" s="143"/>
      <c r="I206" s="136" t="str">
        <f t="shared" si="25"/>
        <v xml:space="preserve"> </v>
      </c>
      <c r="J206" s="136" t="str">
        <f t="shared" si="26"/>
        <v xml:space="preserve">, </v>
      </c>
    </row>
    <row r="207" spans="1:10" x14ac:dyDescent="0.2">
      <c r="A207" s="142" t="str">
        <f t="shared" si="24"/>
        <v>I</v>
      </c>
      <c r="B207" s="136" t="str">
        <f t="shared" si="23"/>
        <v>I13</v>
      </c>
      <c r="C207" s="142" t="s">
        <v>497</v>
      </c>
      <c r="D207" s="143"/>
      <c r="E207" s="143"/>
      <c r="F207" s="153"/>
      <c r="G207" s="144"/>
      <c r="H207" s="143"/>
      <c r="I207" s="136" t="str">
        <f t="shared" si="25"/>
        <v xml:space="preserve"> </v>
      </c>
      <c r="J207" s="136" t="str">
        <f t="shared" si="26"/>
        <v xml:space="preserve">, </v>
      </c>
    </row>
    <row r="208" spans="1:10" x14ac:dyDescent="0.2">
      <c r="A208" s="142" t="str">
        <f t="shared" si="24"/>
        <v>I</v>
      </c>
      <c r="B208" s="136" t="str">
        <f t="shared" si="23"/>
        <v>I14</v>
      </c>
      <c r="C208" s="142" t="s">
        <v>498</v>
      </c>
      <c r="D208" s="143"/>
      <c r="E208" s="143"/>
      <c r="F208" s="153"/>
      <c r="G208" s="144"/>
      <c r="H208" s="143"/>
      <c r="I208" s="136" t="str">
        <f t="shared" si="25"/>
        <v xml:space="preserve"> </v>
      </c>
      <c r="J208" s="136" t="str">
        <f t="shared" si="26"/>
        <v xml:space="preserve">, </v>
      </c>
    </row>
    <row r="209" spans="1:10" x14ac:dyDescent="0.2">
      <c r="A209" s="142" t="str">
        <f t="shared" si="24"/>
        <v>I</v>
      </c>
      <c r="B209" s="136" t="str">
        <f t="shared" si="23"/>
        <v>I15</v>
      </c>
      <c r="C209" s="142" t="s">
        <v>499</v>
      </c>
      <c r="D209" s="143"/>
      <c r="E209" s="143"/>
      <c r="F209" s="153"/>
      <c r="G209" s="144"/>
      <c r="H209" s="143"/>
      <c r="I209" s="136" t="str">
        <f t="shared" si="25"/>
        <v xml:space="preserve"> </v>
      </c>
      <c r="J209" s="136" t="str">
        <f t="shared" si="26"/>
        <v xml:space="preserve">, </v>
      </c>
    </row>
    <row r="210" spans="1:10" x14ac:dyDescent="0.2">
      <c r="A210" s="142" t="str">
        <f t="shared" si="24"/>
        <v>I</v>
      </c>
      <c r="B210" s="136" t="str">
        <f t="shared" si="23"/>
        <v>I16</v>
      </c>
      <c r="C210" s="142" t="s">
        <v>500</v>
      </c>
      <c r="D210" s="143"/>
      <c r="E210" s="143"/>
      <c r="F210" s="153"/>
      <c r="G210" s="144"/>
      <c r="H210" s="143"/>
      <c r="I210" s="136" t="str">
        <f t="shared" si="25"/>
        <v xml:space="preserve"> </v>
      </c>
      <c r="J210" s="136" t="str">
        <f t="shared" si="26"/>
        <v xml:space="preserve">, </v>
      </c>
    </row>
    <row r="211" spans="1:10" x14ac:dyDescent="0.2">
      <c r="A211" s="142" t="str">
        <f t="shared" si="24"/>
        <v>I</v>
      </c>
      <c r="B211" s="136" t="str">
        <f>A211&amp;"17"</f>
        <v>I17</v>
      </c>
      <c r="C211" s="142" t="s">
        <v>523</v>
      </c>
      <c r="D211" s="143"/>
      <c r="E211" s="143"/>
      <c r="F211" s="153"/>
      <c r="G211" s="144"/>
      <c r="H211" s="143"/>
      <c r="I211" s="136" t="str">
        <f t="shared" si="25"/>
        <v xml:space="preserve"> </v>
      </c>
      <c r="J211" s="136" t="str">
        <f t="shared" si="26"/>
        <v xml:space="preserve">, </v>
      </c>
    </row>
    <row r="212" spans="1:10" x14ac:dyDescent="0.2">
      <c r="A212" s="142" t="str">
        <f t="shared" si="24"/>
        <v>I</v>
      </c>
      <c r="B212" s="136" t="str">
        <f>A212&amp;"18"</f>
        <v>I18</v>
      </c>
      <c r="C212" s="142" t="s">
        <v>523</v>
      </c>
      <c r="D212" s="143"/>
      <c r="E212" s="143"/>
      <c r="F212" s="153"/>
      <c r="G212" s="144"/>
      <c r="H212" s="143"/>
      <c r="I212" s="136" t="str">
        <f t="shared" si="25"/>
        <v xml:space="preserve"> </v>
      </c>
      <c r="J212" s="136" t="str">
        <f t="shared" si="26"/>
        <v xml:space="preserve">, </v>
      </c>
    </row>
    <row r="213" spans="1:10" x14ac:dyDescent="0.2">
      <c r="A213" s="142" t="str">
        <f t="shared" si="24"/>
        <v>I</v>
      </c>
      <c r="B213" s="136" t="str">
        <f>A213&amp;"19"</f>
        <v>I19</v>
      </c>
      <c r="C213" s="142" t="s">
        <v>523</v>
      </c>
      <c r="D213" s="143"/>
      <c r="E213" s="143"/>
      <c r="F213" s="153"/>
      <c r="G213" s="144"/>
      <c r="H213" s="143"/>
      <c r="I213" s="136" t="str">
        <f t="shared" si="25"/>
        <v xml:space="preserve"> </v>
      </c>
      <c r="J213" s="136" t="str">
        <f t="shared" si="26"/>
        <v xml:space="preserve">, </v>
      </c>
    </row>
    <row r="214" spans="1:10" x14ac:dyDescent="0.2">
      <c r="A214" s="142" t="str">
        <f t="shared" si="24"/>
        <v>I</v>
      </c>
      <c r="B214" s="136" t="str">
        <f>A214&amp;"20"</f>
        <v>I20</v>
      </c>
      <c r="C214" s="142" t="s">
        <v>523</v>
      </c>
      <c r="D214" s="143"/>
      <c r="E214" s="143"/>
      <c r="F214" s="153"/>
      <c r="G214" s="144"/>
      <c r="H214" s="143"/>
      <c r="I214" s="136" t="str">
        <f t="shared" si="25"/>
        <v xml:space="preserve"> </v>
      </c>
      <c r="J214" s="136" t="str">
        <f t="shared" si="26"/>
        <v xml:space="preserve">, </v>
      </c>
    </row>
    <row r="215" spans="1:10" x14ac:dyDescent="0.2">
      <c r="A215" s="142" t="str">
        <f t="shared" si="24"/>
        <v>I</v>
      </c>
      <c r="B215" s="136" t="str">
        <f>A215&amp;"21"</f>
        <v>I21</v>
      </c>
      <c r="C215" s="142" t="s">
        <v>523</v>
      </c>
      <c r="D215" s="143"/>
      <c r="E215" s="143"/>
      <c r="F215" s="153"/>
      <c r="G215" s="144"/>
      <c r="H215" s="143"/>
      <c r="I215" s="136" t="str">
        <f t="shared" si="25"/>
        <v xml:space="preserve"> </v>
      </c>
      <c r="J215" s="136" t="str">
        <f t="shared" si="26"/>
        <v xml:space="preserve">, </v>
      </c>
    </row>
    <row r="216" spans="1:10" x14ac:dyDescent="0.2">
      <c r="A216" s="142" t="str">
        <f t="shared" si="24"/>
        <v>I</v>
      </c>
      <c r="B216" s="136" t="str">
        <f>A216&amp;"22"</f>
        <v>I22</v>
      </c>
      <c r="C216" s="142" t="s">
        <v>523</v>
      </c>
      <c r="D216" s="143"/>
      <c r="E216" s="143"/>
      <c r="F216" s="153"/>
      <c r="G216" s="144"/>
      <c r="H216" s="143"/>
      <c r="I216" s="136" t="str">
        <f t="shared" si="25"/>
        <v xml:space="preserve"> </v>
      </c>
      <c r="J216" s="136" t="str">
        <f t="shared" si="26"/>
        <v xml:space="preserve">, </v>
      </c>
    </row>
    <row r="217" spans="1:10" x14ac:dyDescent="0.2">
      <c r="A217" s="142" t="str">
        <f t="shared" si="24"/>
        <v>I</v>
      </c>
      <c r="B217" s="136" t="str">
        <f>A217&amp;"23"</f>
        <v>I23</v>
      </c>
      <c r="C217" s="142" t="s">
        <v>523</v>
      </c>
      <c r="D217" s="143"/>
      <c r="E217" s="143"/>
      <c r="F217" s="153"/>
      <c r="G217" s="144"/>
      <c r="H217" s="143"/>
      <c r="I217" s="136" t="str">
        <f t="shared" si="25"/>
        <v xml:space="preserve"> </v>
      </c>
      <c r="J217" s="136" t="str">
        <f t="shared" si="26"/>
        <v xml:space="preserve">, </v>
      </c>
    </row>
    <row r="218" spans="1:10" x14ac:dyDescent="0.2">
      <c r="A218" s="142" t="str">
        <f t="shared" si="24"/>
        <v>I</v>
      </c>
      <c r="B218" s="136" t="str">
        <f>A218&amp;"24"</f>
        <v>I24</v>
      </c>
      <c r="C218" s="142" t="s">
        <v>523</v>
      </c>
      <c r="D218" s="143"/>
      <c r="E218" s="143"/>
      <c r="F218" s="153"/>
      <c r="G218" s="144"/>
      <c r="H218" s="143"/>
      <c r="I218" s="136" t="str">
        <f t="shared" si="25"/>
        <v xml:space="preserve"> </v>
      </c>
      <c r="J218" s="136" t="str">
        <f t="shared" si="26"/>
        <v xml:space="preserve">, </v>
      </c>
    </row>
    <row r="219" spans="1:10" x14ac:dyDescent="0.2">
      <c r="A219" s="142" t="s">
        <v>177</v>
      </c>
      <c r="B219" s="136" t="str">
        <f t="shared" ref="B219:B234" si="27">A219&amp;C219</f>
        <v>J01</v>
      </c>
      <c r="C219" s="142" t="s">
        <v>124</v>
      </c>
      <c r="D219" s="143"/>
      <c r="E219" s="143"/>
      <c r="F219" s="153"/>
      <c r="G219" s="144"/>
      <c r="H219" s="143"/>
      <c r="I219" s="136" t="str">
        <f t="shared" si="25"/>
        <v xml:space="preserve"> </v>
      </c>
      <c r="J219" s="136" t="str">
        <f t="shared" si="26"/>
        <v xml:space="preserve">, </v>
      </c>
    </row>
    <row r="220" spans="1:10" x14ac:dyDescent="0.2">
      <c r="A220" s="142" t="str">
        <f t="shared" ref="A220:A242" si="28">A219</f>
        <v>J</v>
      </c>
      <c r="B220" s="136" t="str">
        <f t="shared" si="27"/>
        <v>J02</v>
      </c>
      <c r="C220" s="142" t="s">
        <v>125</v>
      </c>
      <c r="D220" s="143"/>
      <c r="E220" s="143"/>
      <c r="F220" s="153"/>
      <c r="G220" s="144"/>
      <c r="H220" s="143"/>
      <c r="I220" s="136" t="str">
        <f t="shared" si="25"/>
        <v xml:space="preserve"> </v>
      </c>
      <c r="J220" s="136" t="str">
        <f t="shared" si="26"/>
        <v xml:space="preserve">, </v>
      </c>
    </row>
    <row r="221" spans="1:10" x14ac:dyDescent="0.2">
      <c r="A221" s="142" t="str">
        <f t="shared" si="28"/>
        <v>J</v>
      </c>
      <c r="B221" s="136" t="str">
        <f t="shared" si="27"/>
        <v>J03</v>
      </c>
      <c r="C221" s="142" t="s">
        <v>126</v>
      </c>
      <c r="D221" s="143"/>
      <c r="E221" s="143"/>
      <c r="F221" s="153"/>
      <c r="G221" s="144"/>
      <c r="H221" s="143"/>
      <c r="I221" s="136" t="str">
        <f t="shared" si="25"/>
        <v xml:space="preserve"> </v>
      </c>
      <c r="J221" s="136" t="str">
        <f t="shared" si="26"/>
        <v xml:space="preserve">, </v>
      </c>
    </row>
    <row r="222" spans="1:10" x14ac:dyDescent="0.2">
      <c r="A222" s="142" t="str">
        <f t="shared" si="28"/>
        <v>J</v>
      </c>
      <c r="B222" s="136" t="str">
        <f t="shared" si="27"/>
        <v>J04</v>
      </c>
      <c r="C222" s="142" t="s">
        <v>127</v>
      </c>
      <c r="D222" s="143"/>
      <c r="E222" s="143"/>
      <c r="F222" s="153"/>
      <c r="G222" s="144"/>
      <c r="H222" s="143"/>
      <c r="I222" s="136" t="str">
        <f t="shared" si="25"/>
        <v xml:space="preserve"> </v>
      </c>
      <c r="J222" s="136" t="str">
        <f t="shared" si="26"/>
        <v xml:space="preserve">, </v>
      </c>
    </row>
    <row r="223" spans="1:10" x14ac:dyDescent="0.2">
      <c r="A223" s="142" t="str">
        <f t="shared" si="28"/>
        <v>J</v>
      </c>
      <c r="B223" s="136" t="str">
        <f t="shared" si="27"/>
        <v>J05</v>
      </c>
      <c r="C223" s="142" t="s">
        <v>128</v>
      </c>
      <c r="D223" s="143"/>
      <c r="E223" s="143"/>
      <c r="F223" s="153"/>
      <c r="G223" s="144"/>
      <c r="H223" s="143"/>
      <c r="I223" s="136" t="str">
        <f t="shared" si="25"/>
        <v xml:space="preserve"> </v>
      </c>
      <c r="J223" s="136" t="str">
        <f t="shared" si="26"/>
        <v xml:space="preserve">, </v>
      </c>
    </row>
    <row r="224" spans="1:10" x14ac:dyDescent="0.2">
      <c r="A224" s="142" t="str">
        <f t="shared" si="28"/>
        <v>J</v>
      </c>
      <c r="B224" s="136" t="str">
        <f t="shared" si="27"/>
        <v>J06</v>
      </c>
      <c r="C224" s="142" t="s">
        <v>129</v>
      </c>
      <c r="D224" s="143"/>
      <c r="E224" s="143"/>
      <c r="F224" s="153"/>
      <c r="G224" s="144"/>
      <c r="H224" s="143"/>
      <c r="I224" s="136" t="str">
        <f t="shared" si="25"/>
        <v xml:space="preserve"> </v>
      </c>
      <c r="J224" s="136" t="str">
        <f t="shared" si="26"/>
        <v xml:space="preserve">, </v>
      </c>
    </row>
    <row r="225" spans="1:10" x14ac:dyDescent="0.2">
      <c r="A225" s="142" t="str">
        <f t="shared" si="28"/>
        <v>J</v>
      </c>
      <c r="B225" s="136" t="str">
        <f t="shared" si="27"/>
        <v>J07</v>
      </c>
      <c r="C225" s="142" t="s">
        <v>130</v>
      </c>
      <c r="D225" s="143"/>
      <c r="E225" s="143"/>
      <c r="F225" s="153"/>
      <c r="G225" s="144"/>
      <c r="H225" s="143"/>
      <c r="I225" s="136" t="str">
        <f t="shared" si="25"/>
        <v xml:space="preserve"> </v>
      </c>
      <c r="J225" s="136" t="str">
        <f t="shared" si="26"/>
        <v xml:space="preserve">, </v>
      </c>
    </row>
    <row r="226" spans="1:10" x14ac:dyDescent="0.2">
      <c r="A226" s="142" t="str">
        <f t="shared" si="28"/>
        <v>J</v>
      </c>
      <c r="B226" s="136" t="str">
        <f t="shared" si="27"/>
        <v>J08</v>
      </c>
      <c r="C226" s="142" t="s">
        <v>131</v>
      </c>
      <c r="D226" s="143"/>
      <c r="E226" s="143"/>
      <c r="F226" s="153"/>
      <c r="G226" s="144"/>
      <c r="H226" s="143"/>
      <c r="I226" s="136" t="str">
        <f t="shared" si="25"/>
        <v xml:space="preserve"> </v>
      </c>
      <c r="J226" s="136" t="str">
        <f t="shared" si="26"/>
        <v xml:space="preserve">, </v>
      </c>
    </row>
    <row r="227" spans="1:10" x14ac:dyDescent="0.2">
      <c r="A227" s="142" t="str">
        <f t="shared" si="28"/>
        <v>J</v>
      </c>
      <c r="B227" s="136" t="str">
        <f t="shared" si="27"/>
        <v>J09</v>
      </c>
      <c r="C227" s="142" t="s">
        <v>132</v>
      </c>
      <c r="D227" s="143"/>
      <c r="E227" s="143"/>
      <c r="F227" s="153"/>
      <c r="G227" s="144"/>
      <c r="H227" s="143"/>
      <c r="I227" s="136" t="str">
        <f t="shared" si="25"/>
        <v xml:space="preserve"> </v>
      </c>
      <c r="J227" s="136" t="str">
        <f t="shared" si="26"/>
        <v xml:space="preserve">, </v>
      </c>
    </row>
    <row r="228" spans="1:10" x14ac:dyDescent="0.2">
      <c r="A228" s="142" t="str">
        <f t="shared" si="28"/>
        <v>J</v>
      </c>
      <c r="B228" s="136" t="str">
        <f t="shared" si="27"/>
        <v>J10</v>
      </c>
      <c r="C228" s="142" t="s">
        <v>133</v>
      </c>
      <c r="D228" s="143"/>
      <c r="E228" s="143"/>
      <c r="F228" s="153"/>
      <c r="G228" s="144"/>
      <c r="H228" s="143"/>
      <c r="I228" s="136" t="str">
        <f t="shared" si="25"/>
        <v xml:space="preserve"> </v>
      </c>
      <c r="J228" s="136" t="str">
        <f t="shared" si="26"/>
        <v xml:space="preserve">, </v>
      </c>
    </row>
    <row r="229" spans="1:10" x14ac:dyDescent="0.2">
      <c r="A229" s="142" t="str">
        <f t="shared" si="28"/>
        <v>J</v>
      </c>
      <c r="B229" s="136" t="str">
        <f t="shared" si="27"/>
        <v>J11</v>
      </c>
      <c r="C229" s="142" t="s">
        <v>134</v>
      </c>
      <c r="D229" s="143"/>
      <c r="E229" s="143"/>
      <c r="F229" s="153"/>
      <c r="G229" s="144"/>
      <c r="H229" s="143"/>
      <c r="I229" s="136" t="str">
        <f t="shared" si="25"/>
        <v xml:space="preserve"> </v>
      </c>
      <c r="J229" s="136" t="str">
        <f t="shared" si="26"/>
        <v xml:space="preserve">, </v>
      </c>
    </row>
    <row r="230" spans="1:10" x14ac:dyDescent="0.2">
      <c r="A230" s="142" t="str">
        <f t="shared" si="28"/>
        <v>J</v>
      </c>
      <c r="B230" s="136" t="str">
        <f t="shared" si="27"/>
        <v>J12</v>
      </c>
      <c r="C230" s="142" t="s">
        <v>135</v>
      </c>
      <c r="D230" s="143"/>
      <c r="E230" s="143"/>
      <c r="F230" s="153"/>
      <c r="G230" s="144"/>
      <c r="H230" s="143"/>
      <c r="I230" s="136" t="str">
        <f t="shared" si="25"/>
        <v xml:space="preserve"> </v>
      </c>
      <c r="J230" s="136" t="str">
        <f t="shared" si="26"/>
        <v xml:space="preserve">, </v>
      </c>
    </row>
    <row r="231" spans="1:10" x14ac:dyDescent="0.2">
      <c r="A231" s="142" t="str">
        <f t="shared" si="28"/>
        <v>J</v>
      </c>
      <c r="B231" s="136" t="str">
        <f t="shared" si="27"/>
        <v>J13</v>
      </c>
      <c r="C231" s="142" t="s">
        <v>497</v>
      </c>
      <c r="D231" s="143"/>
      <c r="E231" s="143"/>
      <c r="F231" s="153"/>
      <c r="G231" s="144"/>
      <c r="H231" s="143"/>
      <c r="I231" s="136" t="str">
        <f t="shared" si="25"/>
        <v xml:space="preserve"> </v>
      </c>
      <c r="J231" s="136" t="str">
        <f t="shared" si="26"/>
        <v xml:space="preserve">, </v>
      </c>
    </row>
    <row r="232" spans="1:10" x14ac:dyDescent="0.2">
      <c r="A232" s="142" t="str">
        <f t="shared" si="28"/>
        <v>J</v>
      </c>
      <c r="B232" s="136" t="str">
        <f t="shared" si="27"/>
        <v>J14</v>
      </c>
      <c r="C232" s="142" t="s">
        <v>498</v>
      </c>
      <c r="D232" s="143"/>
      <c r="E232" s="143"/>
      <c r="F232" s="153"/>
      <c r="G232" s="144"/>
      <c r="H232" s="143"/>
      <c r="I232" s="136" t="str">
        <f t="shared" si="25"/>
        <v xml:space="preserve"> </v>
      </c>
      <c r="J232" s="136" t="str">
        <f t="shared" si="26"/>
        <v xml:space="preserve">, </v>
      </c>
    </row>
    <row r="233" spans="1:10" x14ac:dyDescent="0.2">
      <c r="A233" s="142" t="str">
        <f t="shared" si="28"/>
        <v>J</v>
      </c>
      <c r="B233" s="136" t="str">
        <f t="shared" si="27"/>
        <v>J15</v>
      </c>
      <c r="C233" s="142" t="s">
        <v>499</v>
      </c>
      <c r="D233" s="143"/>
      <c r="E233" s="143"/>
      <c r="F233" s="153"/>
      <c r="G233" s="144"/>
      <c r="H233" s="143"/>
      <c r="I233" s="136" t="str">
        <f t="shared" si="25"/>
        <v xml:space="preserve"> </v>
      </c>
      <c r="J233" s="136" t="str">
        <f t="shared" si="26"/>
        <v xml:space="preserve">, </v>
      </c>
    </row>
    <row r="234" spans="1:10" x14ac:dyDescent="0.2">
      <c r="A234" s="142" t="str">
        <f t="shared" si="28"/>
        <v>J</v>
      </c>
      <c r="B234" s="136" t="str">
        <f t="shared" si="27"/>
        <v>J16</v>
      </c>
      <c r="C234" s="142" t="s">
        <v>500</v>
      </c>
      <c r="D234" s="143"/>
      <c r="E234" s="143"/>
      <c r="F234" s="153"/>
      <c r="G234" s="144"/>
      <c r="H234" s="143"/>
      <c r="I234" s="136" t="str">
        <f t="shared" si="25"/>
        <v xml:space="preserve"> </v>
      </c>
      <c r="J234" s="136" t="str">
        <f t="shared" si="26"/>
        <v xml:space="preserve">, </v>
      </c>
    </row>
    <row r="235" spans="1:10" x14ac:dyDescent="0.2">
      <c r="A235" s="142" t="str">
        <f t="shared" si="28"/>
        <v>J</v>
      </c>
      <c r="B235" s="136" t="str">
        <f>A235&amp;"17"</f>
        <v>J17</v>
      </c>
      <c r="C235" s="142" t="s">
        <v>523</v>
      </c>
      <c r="D235" s="143"/>
      <c r="E235" s="143"/>
      <c r="F235" s="153"/>
      <c r="G235" s="144"/>
      <c r="H235" s="143"/>
      <c r="I235" s="136" t="str">
        <f t="shared" si="25"/>
        <v xml:space="preserve"> </v>
      </c>
      <c r="J235" s="136" t="str">
        <f t="shared" si="26"/>
        <v xml:space="preserve">, </v>
      </c>
    </row>
    <row r="236" spans="1:10" x14ac:dyDescent="0.2">
      <c r="A236" s="142" t="str">
        <f t="shared" si="28"/>
        <v>J</v>
      </c>
      <c r="B236" s="136" t="str">
        <f>A236&amp;"18"</f>
        <v>J18</v>
      </c>
      <c r="C236" s="142" t="s">
        <v>523</v>
      </c>
      <c r="D236" s="143"/>
      <c r="E236" s="143"/>
      <c r="F236" s="153"/>
      <c r="G236" s="144"/>
      <c r="H236" s="143"/>
      <c r="I236" s="136" t="str">
        <f t="shared" si="25"/>
        <v xml:space="preserve"> </v>
      </c>
      <c r="J236" s="136" t="str">
        <f t="shared" si="26"/>
        <v xml:space="preserve">, </v>
      </c>
    </row>
    <row r="237" spans="1:10" x14ac:dyDescent="0.2">
      <c r="A237" s="142" t="str">
        <f t="shared" si="28"/>
        <v>J</v>
      </c>
      <c r="B237" s="136" t="str">
        <f>A237&amp;"19"</f>
        <v>J19</v>
      </c>
      <c r="C237" s="142" t="s">
        <v>523</v>
      </c>
      <c r="D237" s="143"/>
      <c r="E237" s="143"/>
      <c r="F237" s="153"/>
      <c r="G237" s="144"/>
      <c r="H237" s="143"/>
      <c r="I237" s="136" t="str">
        <f t="shared" si="25"/>
        <v xml:space="preserve"> </v>
      </c>
      <c r="J237" s="136" t="str">
        <f t="shared" si="26"/>
        <v xml:space="preserve">, </v>
      </c>
    </row>
    <row r="238" spans="1:10" x14ac:dyDescent="0.2">
      <c r="A238" s="142" t="str">
        <f t="shared" si="28"/>
        <v>J</v>
      </c>
      <c r="B238" s="136" t="str">
        <f>A238&amp;"20"</f>
        <v>J20</v>
      </c>
      <c r="C238" s="142" t="s">
        <v>523</v>
      </c>
      <c r="D238" s="143"/>
      <c r="E238" s="143"/>
      <c r="F238" s="153"/>
      <c r="G238" s="144"/>
      <c r="H238" s="143"/>
      <c r="I238" s="136" t="str">
        <f t="shared" si="25"/>
        <v xml:space="preserve"> </v>
      </c>
      <c r="J238" s="136" t="str">
        <f t="shared" si="26"/>
        <v xml:space="preserve">, </v>
      </c>
    </row>
    <row r="239" spans="1:10" x14ac:dyDescent="0.2">
      <c r="A239" s="142" t="str">
        <f t="shared" si="28"/>
        <v>J</v>
      </c>
      <c r="B239" s="136" t="str">
        <f>A239&amp;"21"</f>
        <v>J21</v>
      </c>
      <c r="C239" s="142" t="s">
        <v>523</v>
      </c>
      <c r="D239" s="143"/>
      <c r="E239" s="143"/>
      <c r="F239" s="153"/>
      <c r="G239" s="144"/>
      <c r="H239" s="143"/>
      <c r="I239" s="136" t="str">
        <f t="shared" si="25"/>
        <v xml:space="preserve"> </v>
      </c>
      <c r="J239" s="136" t="str">
        <f t="shared" si="26"/>
        <v xml:space="preserve">, </v>
      </c>
    </row>
    <row r="240" spans="1:10" x14ac:dyDescent="0.2">
      <c r="A240" s="142" t="str">
        <f t="shared" si="28"/>
        <v>J</v>
      </c>
      <c r="B240" s="136" t="str">
        <f>A240&amp;"22"</f>
        <v>J22</v>
      </c>
      <c r="C240" s="142" t="s">
        <v>523</v>
      </c>
      <c r="D240" s="143"/>
      <c r="E240" s="143"/>
      <c r="F240" s="153"/>
      <c r="G240" s="144"/>
      <c r="H240" s="143"/>
      <c r="I240" s="136" t="str">
        <f t="shared" si="25"/>
        <v xml:space="preserve"> </v>
      </c>
      <c r="J240" s="136" t="str">
        <f t="shared" si="26"/>
        <v xml:space="preserve">, </v>
      </c>
    </row>
    <row r="241" spans="1:10" x14ac:dyDescent="0.2">
      <c r="A241" s="142" t="str">
        <f t="shared" si="28"/>
        <v>J</v>
      </c>
      <c r="B241" s="136" t="str">
        <f>A241&amp;"23"</f>
        <v>J23</v>
      </c>
      <c r="C241" s="142" t="s">
        <v>523</v>
      </c>
      <c r="D241" s="143"/>
      <c r="E241" s="143"/>
      <c r="F241" s="153"/>
      <c r="G241" s="144"/>
      <c r="H241" s="143"/>
      <c r="I241" s="136" t="str">
        <f t="shared" si="25"/>
        <v xml:space="preserve"> </v>
      </c>
      <c r="J241" s="136" t="str">
        <f t="shared" si="26"/>
        <v xml:space="preserve">, </v>
      </c>
    </row>
    <row r="242" spans="1:10" x14ac:dyDescent="0.2">
      <c r="A242" s="142" t="str">
        <f t="shared" si="28"/>
        <v>J</v>
      </c>
      <c r="B242" s="136" t="str">
        <f>A242&amp;"24"</f>
        <v>J24</v>
      </c>
      <c r="C242" s="142" t="s">
        <v>523</v>
      </c>
      <c r="D242" s="143"/>
      <c r="E242" s="143"/>
      <c r="F242" s="153"/>
      <c r="G242" s="144"/>
      <c r="H242" s="143"/>
      <c r="I242" s="136" t="str">
        <f t="shared" si="25"/>
        <v xml:space="preserve"> </v>
      </c>
      <c r="J242" s="136" t="str">
        <f t="shared" si="26"/>
        <v xml:space="preserve">, </v>
      </c>
    </row>
    <row r="243" spans="1:10" x14ac:dyDescent="0.2">
      <c r="A243" s="142" t="s">
        <v>171</v>
      </c>
      <c r="B243" s="136" t="str">
        <f t="shared" ref="B243:B258" si="29">A243&amp;C243</f>
        <v>K01</v>
      </c>
      <c r="C243" s="142" t="s">
        <v>124</v>
      </c>
      <c r="D243" s="143"/>
      <c r="E243" s="143"/>
      <c r="F243" s="153"/>
      <c r="G243" s="144"/>
      <c r="H243" s="143"/>
      <c r="I243" s="136" t="str">
        <f t="shared" si="25"/>
        <v xml:space="preserve"> </v>
      </c>
      <c r="J243" s="136" t="str">
        <f t="shared" si="26"/>
        <v xml:space="preserve">, </v>
      </c>
    </row>
    <row r="244" spans="1:10" x14ac:dyDescent="0.2">
      <c r="A244" s="142" t="str">
        <f t="shared" ref="A244:A266" si="30">A243</f>
        <v>K</v>
      </c>
      <c r="B244" s="136" t="str">
        <f t="shared" si="29"/>
        <v>K02</v>
      </c>
      <c r="C244" s="142" t="s">
        <v>125</v>
      </c>
      <c r="D244" s="143"/>
      <c r="E244" s="143"/>
      <c r="F244" s="153"/>
      <c r="G244" s="144"/>
      <c r="H244" s="143"/>
      <c r="I244" s="136" t="str">
        <f t="shared" si="25"/>
        <v xml:space="preserve"> </v>
      </c>
      <c r="J244" s="136" t="str">
        <f t="shared" si="26"/>
        <v xml:space="preserve">, </v>
      </c>
    </row>
    <row r="245" spans="1:10" x14ac:dyDescent="0.2">
      <c r="A245" s="142" t="str">
        <f t="shared" si="30"/>
        <v>K</v>
      </c>
      <c r="B245" s="136" t="str">
        <f t="shared" si="29"/>
        <v>K03</v>
      </c>
      <c r="C245" s="142" t="s">
        <v>126</v>
      </c>
      <c r="D245" s="143"/>
      <c r="E245" s="143"/>
      <c r="F245" s="153"/>
      <c r="G245" s="144"/>
      <c r="H245" s="143"/>
      <c r="I245" s="136" t="str">
        <f t="shared" si="25"/>
        <v xml:space="preserve"> </v>
      </c>
      <c r="J245" s="136" t="str">
        <f t="shared" si="26"/>
        <v xml:space="preserve">, </v>
      </c>
    </row>
    <row r="246" spans="1:10" x14ac:dyDescent="0.2">
      <c r="A246" s="142" t="str">
        <f t="shared" si="30"/>
        <v>K</v>
      </c>
      <c r="B246" s="136" t="str">
        <f t="shared" si="29"/>
        <v>K04</v>
      </c>
      <c r="C246" s="142" t="s">
        <v>127</v>
      </c>
      <c r="D246" s="143"/>
      <c r="E246" s="143"/>
      <c r="F246" s="153"/>
      <c r="G246" s="144"/>
      <c r="H246" s="143"/>
      <c r="I246" s="136" t="str">
        <f t="shared" si="25"/>
        <v xml:space="preserve"> </v>
      </c>
      <c r="J246" s="136" t="str">
        <f t="shared" si="26"/>
        <v xml:space="preserve">, </v>
      </c>
    </row>
    <row r="247" spans="1:10" x14ac:dyDescent="0.2">
      <c r="A247" s="142" t="str">
        <f t="shared" si="30"/>
        <v>K</v>
      </c>
      <c r="B247" s="136" t="str">
        <f t="shared" si="29"/>
        <v>K05</v>
      </c>
      <c r="C247" s="142" t="s">
        <v>128</v>
      </c>
      <c r="D247" s="143"/>
      <c r="E247" s="143"/>
      <c r="F247" s="153"/>
      <c r="G247" s="144"/>
      <c r="H247" s="143"/>
      <c r="I247" s="136" t="str">
        <f t="shared" si="25"/>
        <v xml:space="preserve"> </v>
      </c>
      <c r="J247" s="136" t="str">
        <f t="shared" si="26"/>
        <v xml:space="preserve">, </v>
      </c>
    </row>
    <row r="248" spans="1:10" x14ac:dyDescent="0.2">
      <c r="A248" s="142" t="str">
        <f t="shared" si="30"/>
        <v>K</v>
      </c>
      <c r="B248" s="136" t="str">
        <f t="shared" si="29"/>
        <v>K06</v>
      </c>
      <c r="C248" s="142" t="s">
        <v>129</v>
      </c>
      <c r="D248" s="143"/>
      <c r="E248" s="143"/>
      <c r="F248" s="153"/>
      <c r="G248" s="144"/>
      <c r="H248" s="143"/>
      <c r="I248" s="136" t="str">
        <f t="shared" si="25"/>
        <v xml:space="preserve"> </v>
      </c>
      <c r="J248" s="136" t="str">
        <f t="shared" si="26"/>
        <v xml:space="preserve">, </v>
      </c>
    </row>
    <row r="249" spans="1:10" x14ac:dyDescent="0.2">
      <c r="A249" s="142" t="str">
        <f t="shared" si="30"/>
        <v>K</v>
      </c>
      <c r="B249" s="136" t="str">
        <f t="shared" si="29"/>
        <v>K07</v>
      </c>
      <c r="C249" s="142" t="s">
        <v>130</v>
      </c>
      <c r="D249" s="143"/>
      <c r="E249" s="143"/>
      <c r="F249" s="153"/>
      <c r="G249" s="144"/>
      <c r="H249" s="143"/>
      <c r="I249" s="136" t="str">
        <f t="shared" si="25"/>
        <v xml:space="preserve"> </v>
      </c>
      <c r="J249" s="136" t="str">
        <f t="shared" si="26"/>
        <v xml:space="preserve">, </v>
      </c>
    </row>
    <row r="250" spans="1:10" x14ac:dyDescent="0.2">
      <c r="A250" s="142" t="str">
        <f t="shared" si="30"/>
        <v>K</v>
      </c>
      <c r="B250" s="136" t="str">
        <f t="shared" si="29"/>
        <v>K08</v>
      </c>
      <c r="C250" s="142" t="s">
        <v>131</v>
      </c>
      <c r="D250" s="143"/>
      <c r="E250" s="143"/>
      <c r="F250" s="153"/>
      <c r="G250" s="144"/>
      <c r="H250" s="143"/>
      <c r="I250" s="136" t="str">
        <f t="shared" si="25"/>
        <v xml:space="preserve"> </v>
      </c>
      <c r="J250" s="136" t="str">
        <f t="shared" si="26"/>
        <v xml:space="preserve">, </v>
      </c>
    </row>
    <row r="251" spans="1:10" x14ac:dyDescent="0.2">
      <c r="A251" s="142" t="str">
        <f t="shared" si="30"/>
        <v>K</v>
      </c>
      <c r="B251" s="136" t="str">
        <f t="shared" si="29"/>
        <v>K09</v>
      </c>
      <c r="C251" s="142" t="s">
        <v>132</v>
      </c>
      <c r="D251" s="143"/>
      <c r="E251" s="143"/>
      <c r="F251" s="153"/>
      <c r="G251" s="144"/>
      <c r="H251" s="143"/>
      <c r="I251" s="136" t="str">
        <f t="shared" si="25"/>
        <v xml:space="preserve"> </v>
      </c>
      <c r="J251" s="136" t="str">
        <f t="shared" si="26"/>
        <v xml:space="preserve">, </v>
      </c>
    </row>
    <row r="252" spans="1:10" x14ac:dyDescent="0.2">
      <c r="A252" s="142" t="str">
        <f t="shared" si="30"/>
        <v>K</v>
      </c>
      <c r="B252" s="136" t="str">
        <f t="shared" si="29"/>
        <v>K10</v>
      </c>
      <c r="C252" s="142" t="s">
        <v>133</v>
      </c>
      <c r="D252" s="143"/>
      <c r="E252" s="143"/>
      <c r="F252" s="153"/>
      <c r="G252" s="144"/>
      <c r="H252" s="143"/>
      <c r="I252" s="136" t="str">
        <f t="shared" si="25"/>
        <v xml:space="preserve"> </v>
      </c>
      <c r="J252" s="136" t="str">
        <f t="shared" si="26"/>
        <v xml:space="preserve">, </v>
      </c>
    </row>
    <row r="253" spans="1:10" x14ac:dyDescent="0.2">
      <c r="A253" s="142" t="str">
        <f t="shared" si="30"/>
        <v>K</v>
      </c>
      <c r="B253" s="136" t="str">
        <f t="shared" si="29"/>
        <v>K11</v>
      </c>
      <c r="C253" s="142" t="s">
        <v>134</v>
      </c>
      <c r="D253" s="143"/>
      <c r="E253" s="143"/>
      <c r="F253" s="153"/>
      <c r="G253" s="144"/>
      <c r="H253" s="143"/>
      <c r="I253" s="136" t="str">
        <f t="shared" si="25"/>
        <v xml:space="preserve"> </v>
      </c>
      <c r="J253" s="136" t="str">
        <f t="shared" si="26"/>
        <v xml:space="preserve">, </v>
      </c>
    </row>
    <row r="254" spans="1:10" x14ac:dyDescent="0.2">
      <c r="A254" s="142" t="str">
        <f t="shared" si="30"/>
        <v>K</v>
      </c>
      <c r="B254" s="136" t="str">
        <f t="shared" si="29"/>
        <v>K12</v>
      </c>
      <c r="C254" s="142" t="s">
        <v>135</v>
      </c>
      <c r="D254" s="143"/>
      <c r="E254" s="143"/>
      <c r="F254" s="153"/>
      <c r="G254" s="144"/>
      <c r="H254" s="143"/>
      <c r="I254" s="136" t="str">
        <f t="shared" si="25"/>
        <v xml:space="preserve"> </v>
      </c>
      <c r="J254" s="136" t="str">
        <f t="shared" si="26"/>
        <v xml:space="preserve">, </v>
      </c>
    </row>
    <row r="255" spans="1:10" x14ac:dyDescent="0.2">
      <c r="A255" s="142" t="str">
        <f t="shared" si="30"/>
        <v>K</v>
      </c>
      <c r="B255" s="136" t="str">
        <f t="shared" si="29"/>
        <v>K13</v>
      </c>
      <c r="C255" s="142" t="s">
        <v>497</v>
      </c>
      <c r="D255" s="143"/>
      <c r="E255" s="143"/>
      <c r="F255" s="153"/>
      <c r="G255" s="144"/>
      <c r="H255" s="143"/>
      <c r="I255" s="136" t="str">
        <f t="shared" si="25"/>
        <v xml:space="preserve"> </v>
      </c>
      <c r="J255" s="136" t="str">
        <f t="shared" si="26"/>
        <v xml:space="preserve">, </v>
      </c>
    </row>
    <row r="256" spans="1:10" x14ac:dyDescent="0.2">
      <c r="A256" s="142" t="str">
        <f t="shared" si="30"/>
        <v>K</v>
      </c>
      <c r="B256" s="136" t="str">
        <f t="shared" si="29"/>
        <v>K14</v>
      </c>
      <c r="C256" s="142" t="s">
        <v>498</v>
      </c>
      <c r="D256" s="143"/>
      <c r="E256" s="143"/>
      <c r="F256" s="153"/>
      <c r="G256" s="144"/>
      <c r="H256" s="143"/>
      <c r="I256" s="136" t="str">
        <f t="shared" si="25"/>
        <v xml:space="preserve"> </v>
      </c>
      <c r="J256" s="136" t="str">
        <f t="shared" si="26"/>
        <v xml:space="preserve">, </v>
      </c>
    </row>
    <row r="257" spans="1:10" x14ac:dyDescent="0.2">
      <c r="A257" s="142" t="str">
        <f t="shared" si="30"/>
        <v>K</v>
      </c>
      <c r="B257" s="136" t="str">
        <f t="shared" si="29"/>
        <v>K15</v>
      </c>
      <c r="C257" s="142" t="s">
        <v>499</v>
      </c>
      <c r="D257" s="143"/>
      <c r="E257" s="143"/>
      <c r="F257" s="153"/>
      <c r="G257" s="144"/>
      <c r="H257" s="143"/>
      <c r="I257" s="136" t="str">
        <f t="shared" si="25"/>
        <v xml:space="preserve"> </v>
      </c>
      <c r="J257" s="136" t="str">
        <f t="shared" si="26"/>
        <v xml:space="preserve">, </v>
      </c>
    </row>
    <row r="258" spans="1:10" x14ac:dyDescent="0.2">
      <c r="A258" s="142" t="str">
        <f t="shared" si="30"/>
        <v>K</v>
      </c>
      <c r="B258" s="136" t="str">
        <f t="shared" si="29"/>
        <v>K16</v>
      </c>
      <c r="C258" s="142" t="s">
        <v>500</v>
      </c>
      <c r="D258" s="143"/>
      <c r="E258" s="143"/>
      <c r="F258" s="153"/>
      <c r="G258" s="144"/>
      <c r="H258" s="143"/>
      <c r="I258" s="136" t="str">
        <f t="shared" si="25"/>
        <v xml:space="preserve"> </v>
      </c>
      <c r="J258" s="136" t="str">
        <f t="shared" si="26"/>
        <v xml:space="preserve">, </v>
      </c>
    </row>
    <row r="259" spans="1:10" x14ac:dyDescent="0.2">
      <c r="A259" s="142" t="str">
        <f t="shared" si="30"/>
        <v>K</v>
      </c>
      <c r="B259" s="136" t="str">
        <f>A259&amp;"17"</f>
        <v>K17</v>
      </c>
      <c r="C259" s="142" t="s">
        <v>523</v>
      </c>
      <c r="D259" s="143"/>
      <c r="E259" s="143"/>
      <c r="F259" s="153"/>
      <c r="G259" s="144"/>
      <c r="H259" s="143"/>
      <c r="I259" s="136" t="str">
        <f t="shared" si="25"/>
        <v xml:space="preserve"> </v>
      </c>
      <c r="J259" s="136" t="str">
        <f t="shared" si="26"/>
        <v xml:space="preserve">, </v>
      </c>
    </row>
    <row r="260" spans="1:10" x14ac:dyDescent="0.2">
      <c r="A260" s="142" t="str">
        <f t="shared" si="30"/>
        <v>K</v>
      </c>
      <c r="B260" s="136" t="str">
        <f>A260&amp;"18"</f>
        <v>K18</v>
      </c>
      <c r="C260" s="142" t="s">
        <v>523</v>
      </c>
      <c r="D260" s="143"/>
      <c r="E260" s="143"/>
      <c r="F260" s="153"/>
      <c r="G260" s="144"/>
      <c r="H260" s="143"/>
      <c r="I260" s="136" t="str">
        <f t="shared" si="25"/>
        <v xml:space="preserve"> </v>
      </c>
      <c r="J260" s="136" t="str">
        <f t="shared" si="26"/>
        <v xml:space="preserve">, </v>
      </c>
    </row>
    <row r="261" spans="1:10" x14ac:dyDescent="0.2">
      <c r="A261" s="142" t="str">
        <f t="shared" si="30"/>
        <v>K</v>
      </c>
      <c r="B261" s="136" t="str">
        <f>A261&amp;"19"</f>
        <v>K19</v>
      </c>
      <c r="C261" s="142" t="s">
        <v>523</v>
      </c>
      <c r="D261" s="143"/>
      <c r="E261" s="143"/>
      <c r="F261" s="153"/>
      <c r="G261" s="144"/>
      <c r="H261" s="143"/>
      <c r="I261" s="136" t="str">
        <f t="shared" si="25"/>
        <v xml:space="preserve"> </v>
      </c>
      <c r="J261" s="136" t="str">
        <f t="shared" si="26"/>
        <v xml:space="preserve">, </v>
      </c>
    </row>
    <row r="262" spans="1:10" x14ac:dyDescent="0.2">
      <c r="A262" s="142" t="str">
        <f t="shared" si="30"/>
        <v>K</v>
      </c>
      <c r="B262" s="136" t="str">
        <f>A262&amp;"20"</f>
        <v>K20</v>
      </c>
      <c r="C262" s="142" t="s">
        <v>523</v>
      </c>
      <c r="D262" s="143"/>
      <c r="E262" s="143"/>
      <c r="F262" s="153"/>
      <c r="G262" s="144"/>
      <c r="H262" s="143"/>
      <c r="I262" s="136" t="str">
        <f t="shared" si="25"/>
        <v xml:space="preserve"> </v>
      </c>
      <c r="J262" s="136" t="str">
        <f t="shared" si="26"/>
        <v xml:space="preserve">, </v>
      </c>
    </row>
    <row r="263" spans="1:10" x14ac:dyDescent="0.2">
      <c r="A263" s="142" t="str">
        <f t="shared" si="30"/>
        <v>K</v>
      </c>
      <c r="B263" s="136" t="str">
        <f>A263&amp;"21"</f>
        <v>K21</v>
      </c>
      <c r="C263" s="142" t="s">
        <v>523</v>
      </c>
      <c r="D263" s="143"/>
      <c r="E263" s="143"/>
      <c r="F263" s="153"/>
      <c r="G263" s="144"/>
      <c r="H263" s="143"/>
      <c r="I263" s="136" t="str">
        <f t="shared" si="25"/>
        <v xml:space="preserve"> </v>
      </c>
      <c r="J263" s="136" t="str">
        <f t="shared" si="26"/>
        <v xml:space="preserve">, </v>
      </c>
    </row>
    <row r="264" spans="1:10" x14ac:dyDescent="0.2">
      <c r="A264" s="142" t="str">
        <f t="shared" si="30"/>
        <v>K</v>
      </c>
      <c r="B264" s="136" t="str">
        <f>A264&amp;"22"</f>
        <v>K22</v>
      </c>
      <c r="C264" s="142" t="s">
        <v>523</v>
      </c>
      <c r="D264" s="143"/>
      <c r="E264" s="143"/>
      <c r="F264" s="153"/>
      <c r="G264" s="144"/>
      <c r="H264" s="143"/>
      <c r="I264" s="136" t="str">
        <f t="shared" si="25"/>
        <v xml:space="preserve"> </v>
      </c>
      <c r="J264" s="136" t="str">
        <f t="shared" si="26"/>
        <v xml:space="preserve">, </v>
      </c>
    </row>
    <row r="265" spans="1:10" x14ac:dyDescent="0.2">
      <c r="A265" s="142" t="str">
        <f t="shared" si="30"/>
        <v>K</v>
      </c>
      <c r="B265" s="136" t="str">
        <f>A265&amp;"23"</f>
        <v>K23</v>
      </c>
      <c r="C265" s="142" t="s">
        <v>523</v>
      </c>
      <c r="D265" s="143"/>
      <c r="E265" s="143"/>
      <c r="F265" s="153"/>
      <c r="G265" s="144"/>
      <c r="H265" s="143"/>
      <c r="I265" s="136" t="str">
        <f t="shared" si="25"/>
        <v xml:space="preserve"> </v>
      </c>
      <c r="J265" s="136" t="str">
        <f t="shared" si="26"/>
        <v xml:space="preserve">, </v>
      </c>
    </row>
    <row r="266" spans="1:10" x14ac:dyDescent="0.2">
      <c r="A266" s="142" t="str">
        <f t="shared" si="30"/>
        <v>K</v>
      </c>
      <c r="B266" s="136" t="str">
        <f>A266&amp;"24"</f>
        <v>K24</v>
      </c>
      <c r="C266" s="142" t="s">
        <v>523</v>
      </c>
      <c r="D266" s="143"/>
      <c r="E266" s="143"/>
      <c r="F266" s="153"/>
      <c r="G266" s="144"/>
      <c r="H266" s="143"/>
      <c r="I266" s="136" t="str">
        <f t="shared" si="25"/>
        <v xml:space="preserve"> </v>
      </c>
      <c r="J266" s="136" t="str">
        <f t="shared" si="26"/>
        <v xml:space="preserve">, </v>
      </c>
    </row>
    <row r="267" spans="1:10" x14ac:dyDescent="0.2">
      <c r="A267" s="142" t="s">
        <v>172</v>
      </c>
      <c r="B267" s="136" t="str">
        <f t="shared" ref="B267:B282" si="31">A267&amp;C267</f>
        <v>L01</v>
      </c>
      <c r="C267" s="142" t="s">
        <v>124</v>
      </c>
      <c r="D267" s="143"/>
      <c r="E267" s="143"/>
      <c r="F267" s="153"/>
      <c r="G267" s="144"/>
      <c r="H267" s="143"/>
      <c r="I267" s="136" t="str">
        <f t="shared" si="25"/>
        <v xml:space="preserve"> </v>
      </c>
      <c r="J267" s="136" t="str">
        <f t="shared" si="26"/>
        <v xml:space="preserve">, </v>
      </c>
    </row>
    <row r="268" spans="1:10" x14ac:dyDescent="0.2">
      <c r="A268" s="142" t="str">
        <f t="shared" ref="A268:A290" si="32">A267</f>
        <v>L</v>
      </c>
      <c r="B268" s="136" t="str">
        <f t="shared" si="31"/>
        <v>L02</v>
      </c>
      <c r="C268" s="142" t="s">
        <v>125</v>
      </c>
      <c r="D268" s="143"/>
      <c r="E268" s="143"/>
      <c r="F268" s="153"/>
      <c r="G268" s="144"/>
      <c r="H268" s="143"/>
      <c r="I268" s="136" t="str">
        <f t="shared" ref="I268:I330" si="33">D268&amp;" "&amp;E268</f>
        <v xml:space="preserve"> </v>
      </c>
      <c r="J268" s="136" t="str">
        <f t="shared" ref="J268:J330" si="34">E268&amp;", "&amp;D268</f>
        <v xml:space="preserve">, </v>
      </c>
    </row>
    <row r="269" spans="1:10" x14ac:dyDescent="0.2">
      <c r="A269" s="142" t="str">
        <f t="shared" si="32"/>
        <v>L</v>
      </c>
      <c r="B269" s="136" t="str">
        <f t="shared" si="31"/>
        <v>L03</v>
      </c>
      <c r="C269" s="142" t="s">
        <v>126</v>
      </c>
      <c r="D269" s="143"/>
      <c r="E269" s="143"/>
      <c r="F269" s="153"/>
      <c r="G269" s="144"/>
      <c r="H269" s="143"/>
      <c r="I269" s="136" t="str">
        <f t="shared" si="33"/>
        <v xml:space="preserve"> </v>
      </c>
      <c r="J269" s="136" t="str">
        <f t="shared" si="34"/>
        <v xml:space="preserve">, </v>
      </c>
    </row>
    <row r="270" spans="1:10" x14ac:dyDescent="0.2">
      <c r="A270" s="142" t="str">
        <f t="shared" si="32"/>
        <v>L</v>
      </c>
      <c r="B270" s="136" t="str">
        <f t="shared" si="31"/>
        <v>L04</v>
      </c>
      <c r="C270" s="142" t="s">
        <v>127</v>
      </c>
      <c r="D270" s="143"/>
      <c r="E270" s="143"/>
      <c r="F270" s="153"/>
      <c r="G270" s="144"/>
      <c r="H270" s="143"/>
      <c r="I270" s="136" t="str">
        <f t="shared" si="33"/>
        <v xml:space="preserve"> </v>
      </c>
      <c r="J270" s="136" t="str">
        <f t="shared" si="34"/>
        <v xml:space="preserve">, </v>
      </c>
    </row>
    <row r="271" spans="1:10" x14ac:dyDescent="0.2">
      <c r="A271" s="142" t="str">
        <f t="shared" si="32"/>
        <v>L</v>
      </c>
      <c r="B271" s="136" t="str">
        <f t="shared" si="31"/>
        <v>L05</v>
      </c>
      <c r="C271" s="142" t="s">
        <v>128</v>
      </c>
      <c r="D271" s="143"/>
      <c r="E271" s="143"/>
      <c r="F271" s="153"/>
      <c r="G271" s="144"/>
      <c r="H271" s="143"/>
      <c r="I271" s="136" t="str">
        <f t="shared" si="33"/>
        <v xml:space="preserve"> </v>
      </c>
      <c r="J271" s="136" t="str">
        <f t="shared" si="34"/>
        <v xml:space="preserve">, </v>
      </c>
    </row>
    <row r="272" spans="1:10" x14ac:dyDescent="0.2">
      <c r="A272" s="142" t="str">
        <f t="shared" si="32"/>
        <v>L</v>
      </c>
      <c r="B272" s="136" t="str">
        <f t="shared" si="31"/>
        <v>L06</v>
      </c>
      <c r="C272" s="142" t="s">
        <v>129</v>
      </c>
      <c r="D272" s="143"/>
      <c r="E272" s="143"/>
      <c r="F272" s="153"/>
      <c r="G272" s="144"/>
      <c r="H272" s="143"/>
      <c r="I272" s="136" t="str">
        <f t="shared" si="33"/>
        <v xml:space="preserve"> </v>
      </c>
      <c r="J272" s="136" t="str">
        <f t="shared" si="34"/>
        <v xml:space="preserve">, </v>
      </c>
    </row>
    <row r="273" spans="1:10" x14ac:dyDescent="0.2">
      <c r="A273" s="142" t="str">
        <f t="shared" si="32"/>
        <v>L</v>
      </c>
      <c r="B273" s="136" t="str">
        <f t="shared" si="31"/>
        <v>L07</v>
      </c>
      <c r="C273" s="142" t="s">
        <v>130</v>
      </c>
      <c r="D273" s="143"/>
      <c r="E273" s="143"/>
      <c r="F273" s="153"/>
      <c r="G273" s="144"/>
      <c r="H273" s="143"/>
      <c r="I273" s="136" t="str">
        <f t="shared" si="33"/>
        <v xml:space="preserve"> </v>
      </c>
      <c r="J273" s="136" t="str">
        <f t="shared" si="34"/>
        <v xml:space="preserve">, </v>
      </c>
    </row>
    <row r="274" spans="1:10" x14ac:dyDescent="0.2">
      <c r="A274" s="142" t="str">
        <f t="shared" si="32"/>
        <v>L</v>
      </c>
      <c r="B274" s="136" t="str">
        <f t="shared" si="31"/>
        <v>L08</v>
      </c>
      <c r="C274" s="142" t="s">
        <v>131</v>
      </c>
      <c r="D274" s="143"/>
      <c r="E274" s="143"/>
      <c r="F274" s="153"/>
      <c r="G274" s="144"/>
      <c r="H274" s="143"/>
      <c r="I274" s="136" t="str">
        <f t="shared" si="33"/>
        <v xml:space="preserve"> </v>
      </c>
      <c r="J274" s="136" t="str">
        <f t="shared" si="34"/>
        <v xml:space="preserve">, </v>
      </c>
    </row>
    <row r="275" spans="1:10" x14ac:dyDescent="0.2">
      <c r="A275" s="142" t="str">
        <f t="shared" si="32"/>
        <v>L</v>
      </c>
      <c r="B275" s="136" t="str">
        <f t="shared" si="31"/>
        <v>L09</v>
      </c>
      <c r="C275" s="142" t="s">
        <v>132</v>
      </c>
      <c r="D275" s="143"/>
      <c r="E275" s="143"/>
      <c r="F275" s="153"/>
      <c r="G275" s="144"/>
      <c r="H275" s="143"/>
      <c r="I275" s="136" t="str">
        <f t="shared" si="33"/>
        <v xml:space="preserve"> </v>
      </c>
      <c r="J275" s="136" t="str">
        <f t="shared" si="34"/>
        <v xml:space="preserve">, </v>
      </c>
    </row>
    <row r="276" spans="1:10" x14ac:dyDescent="0.2">
      <c r="A276" s="142" t="str">
        <f t="shared" si="32"/>
        <v>L</v>
      </c>
      <c r="B276" s="136" t="str">
        <f t="shared" si="31"/>
        <v>L10</v>
      </c>
      <c r="C276" s="142" t="s">
        <v>133</v>
      </c>
      <c r="D276" s="143"/>
      <c r="E276" s="143"/>
      <c r="F276" s="153"/>
      <c r="G276" s="144"/>
      <c r="H276" s="143"/>
      <c r="I276" s="136" t="str">
        <f t="shared" si="33"/>
        <v xml:space="preserve"> </v>
      </c>
      <c r="J276" s="136" t="str">
        <f t="shared" si="34"/>
        <v xml:space="preserve">, </v>
      </c>
    </row>
    <row r="277" spans="1:10" x14ac:dyDescent="0.2">
      <c r="A277" s="142" t="str">
        <f t="shared" si="32"/>
        <v>L</v>
      </c>
      <c r="B277" s="136" t="str">
        <f t="shared" si="31"/>
        <v>L11</v>
      </c>
      <c r="C277" s="142" t="s">
        <v>134</v>
      </c>
      <c r="D277" s="143"/>
      <c r="E277" s="143"/>
      <c r="F277" s="153"/>
      <c r="G277" s="144"/>
      <c r="H277" s="143"/>
      <c r="I277" s="136" t="str">
        <f t="shared" si="33"/>
        <v xml:space="preserve"> </v>
      </c>
      <c r="J277" s="136" t="str">
        <f t="shared" si="34"/>
        <v xml:space="preserve">, </v>
      </c>
    </row>
    <row r="278" spans="1:10" x14ac:dyDescent="0.2">
      <c r="A278" s="142" t="str">
        <f t="shared" si="32"/>
        <v>L</v>
      </c>
      <c r="B278" s="136" t="str">
        <f t="shared" si="31"/>
        <v>L12</v>
      </c>
      <c r="C278" s="142" t="s">
        <v>135</v>
      </c>
      <c r="D278" s="143"/>
      <c r="E278" s="143"/>
      <c r="F278" s="153"/>
      <c r="G278" s="144"/>
      <c r="H278" s="143"/>
      <c r="I278" s="136" t="str">
        <f t="shared" si="33"/>
        <v xml:space="preserve"> </v>
      </c>
      <c r="J278" s="136" t="str">
        <f t="shared" si="34"/>
        <v xml:space="preserve">, </v>
      </c>
    </row>
    <row r="279" spans="1:10" x14ac:dyDescent="0.2">
      <c r="A279" s="142" t="str">
        <f t="shared" si="32"/>
        <v>L</v>
      </c>
      <c r="B279" s="136" t="str">
        <f t="shared" si="31"/>
        <v>L13</v>
      </c>
      <c r="C279" s="142" t="s">
        <v>497</v>
      </c>
      <c r="D279" s="143"/>
      <c r="E279" s="143"/>
      <c r="F279" s="153"/>
      <c r="G279" s="144"/>
      <c r="H279" s="143"/>
      <c r="I279" s="136" t="str">
        <f t="shared" si="33"/>
        <v xml:space="preserve"> </v>
      </c>
      <c r="J279" s="136" t="str">
        <f t="shared" si="34"/>
        <v xml:space="preserve">, </v>
      </c>
    </row>
    <row r="280" spans="1:10" x14ac:dyDescent="0.2">
      <c r="A280" s="142" t="str">
        <f t="shared" si="32"/>
        <v>L</v>
      </c>
      <c r="B280" s="136" t="str">
        <f t="shared" si="31"/>
        <v>L14</v>
      </c>
      <c r="C280" s="142" t="s">
        <v>498</v>
      </c>
      <c r="D280" s="143"/>
      <c r="E280" s="143"/>
      <c r="F280" s="153"/>
      <c r="G280" s="144"/>
      <c r="H280" s="143"/>
      <c r="I280" s="136" t="str">
        <f t="shared" si="33"/>
        <v xml:space="preserve"> </v>
      </c>
      <c r="J280" s="136" t="str">
        <f t="shared" si="34"/>
        <v xml:space="preserve">, </v>
      </c>
    </row>
    <row r="281" spans="1:10" x14ac:dyDescent="0.2">
      <c r="A281" s="142" t="str">
        <f t="shared" si="32"/>
        <v>L</v>
      </c>
      <c r="B281" s="136" t="str">
        <f t="shared" si="31"/>
        <v>L15</v>
      </c>
      <c r="C281" s="142" t="s">
        <v>499</v>
      </c>
      <c r="D281" s="143"/>
      <c r="E281" s="143"/>
      <c r="F281" s="153"/>
      <c r="G281" s="144"/>
      <c r="H281" s="143"/>
      <c r="I281" s="136" t="str">
        <f t="shared" si="33"/>
        <v xml:space="preserve"> </v>
      </c>
      <c r="J281" s="136" t="str">
        <f t="shared" si="34"/>
        <v xml:space="preserve">, </v>
      </c>
    </row>
    <row r="282" spans="1:10" x14ac:dyDescent="0.2">
      <c r="A282" s="142" t="str">
        <f t="shared" si="32"/>
        <v>L</v>
      </c>
      <c r="B282" s="136" t="str">
        <f t="shared" si="31"/>
        <v>L16</v>
      </c>
      <c r="C282" s="142" t="s">
        <v>500</v>
      </c>
      <c r="D282" s="143"/>
      <c r="E282" s="143"/>
      <c r="F282" s="153"/>
      <c r="G282" s="144"/>
      <c r="H282" s="143"/>
      <c r="I282" s="136" t="str">
        <f t="shared" si="33"/>
        <v xml:space="preserve"> </v>
      </c>
      <c r="J282" s="136" t="str">
        <f t="shared" si="34"/>
        <v xml:space="preserve">, </v>
      </c>
    </row>
    <row r="283" spans="1:10" x14ac:dyDescent="0.2">
      <c r="A283" s="142" t="str">
        <f t="shared" si="32"/>
        <v>L</v>
      </c>
      <c r="B283" s="136" t="str">
        <f>A283&amp;"17"</f>
        <v>L17</v>
      </c>
      <c r="C283" s="142" t="s">
        <v>523</v>
      </c>
      <c r="D283" s="143"/>
      <c r="E283" s="143"/>
      <c r="F283" s="153"/>
      <c r="G283" s="144"/>
      <c r="H283" s="143"/>
      <c r="I283" s="136" t="str">
        <f t="shared" si="33"/>
        <v xml:space="preserve"> </v>
      </c>
      <c r="J283" s="136" t="str">
        <f t="shared" si="34"/>
        <v xml:space="preserve">, </v>
      </c>
    </row>
    <row r="284" spans="1:10" x14ac:dyDescent="0.2">
      <c r="A284" s="142" t="str">
        <f t="shared" si="32"/>
        <v>L</v>
      </c>
      <c r="B284" s="136" t="str">
        <f>A284&amp;"18"</f>
        <v>L18</v>
      </c>
      <c r="C284" s="142" t="s">
        <v>523</v>
      </c>
      <c r="D284" s="143"/>
      <c r="E284" s="143"/>
      <c r="F284" s="153"/>
      <c r="G284" s="144"/>
      <c r="H284" s="143"/>
      <c r="I284" s="136" t="str">
        <f t="shared" si="33"/>
        <v xml:space="preserve"> </v>
      </c>
      <c r="J284" s="136" t="str">
        <f t="shared" si="34"/>
        <v xml:space="preserve">, </v>
      </c>
    </row>
    <row r="285" spans="1:10" x14ac:dyDescent="0.2">
      <c r="A285" s="142" t="str">
        <f t="shared" si="32"/>
        <v>L</v>
      </c>
      <c r="B285" s="136" t="str">
        <f>A285&amp;"19"</f>
        <v>L19</v>
      </c>
      <c r="C285" s="142" t="s">
        <v>523</v>
      </c>
      <c r="D285" s="143"/>
      <c r="E285" s="143"/>
      <c r="F285" s="153"/>
      <c r="G285" s="144"/>
      <c r="H285" s="143"/>
      <c r="I285" s="136" t="str">
        <f t="shared" si="33"/>
        <v xml:space="preserve"> </v>
      </c>
      <c r="J285" s="136" t="str">
        <f t="shared" si="34"/>
        <v xml:space="preserve">, </v>
      </c>
    </row>
    <row r="286" spans="1:10" x14ac:dyDescent="0.2">
      <c r="A286" s="142" t="str">
        <f t="shared" si="32"/>
        <v>L</v>
      </c>
      <c r="B286" s="136" t="str">
        <f>A286&amp;"20"</f>
        <v>L20</v>
      </c>
      <c r="C286" s="142" t="s">
        <v>523</v>
      </c>
      <c r="D286" s="143"/>
      <c r="E286" s="143"/>
      <c r="F286" s="153"/>
      <c r="G286" s="144"/>
      <c r="H286" s="143"/>
      <c r="I286" s="136" t="str">
        <f t="shared" si="33"/>
        <v xml:space="preserve"> </v>
      </c>
      <c r="J286" s="136" t="str">
        <f t="shared" si="34"/>
        <v xml:space="preserve">, </v>
      </c>
    </row>
    <row r="287" spans="1:10" x14ac:dyDescent="0.2">
      <c r="A287" s="142" t="str">
        <f t="shared" si="32"/>
        <v>L</v>
      </c>
      <c r="B287" s="136" t="str">
        <f>A287&amp;"21"</f>
        <v>L21</v>
      </c>
      <c r="C287" s="142" t="s">
        <v>523</v>
      </c>
      <c r="D287" s="143"/>
      <c r="E287" s="143"/>
      <c r="F287" s="153"/>
      <c r="G287" s="144"/>
      <c r="H287" s="143"/>
      <c r="I287" s="136" t="str">
        <f t="shared" si="33"/>
        <v xml:space="preserve"> </v>
      </c>
      <c r="J287" s="136" t="str">
        <f t="shared" si="34"/>
        <v xml:space="preserve">, </v>
      </c>
    </row>
    <row r="288" spans="1:10" x14ac:dyDescent="0.2">
      <c r="A288" s="142" t="str">
        <f t="shared" si="32"/>
        <v>L</v>
      </c>
      <c r="B288" s="136" t="str">
        <f>A288&amp;"22"</f>
        <v>L22</v>
      </c>
      <c r="C288" s="142" t="s">
        <v>523</v>
      </c>
      <c r="D288" s="143"/>
      <c r="E288" s="143"/>
      <c r="F288" s="153"/>
      <c r="G288" s="144"/>
      <c r="H288" s="143"/>
      <c r="I288" s="136" t="str">
        <f t="shared" si="33"/>
        <v xml:space="preserve"> </v>
      </c>
      <c r="J288" s="136" t="str">
        <f t="shared" si="34"/>
        <v xml:space="preserve">, </v>
      </c>
    </row>
    <row r="289" spans="1:10" x14ac:dyDescent="0.2">
      <c r="A289" s="142" t="str">
        <f t="shared" si="32"/>
        <v>L</v>
      </c>
      <c r="B289" s="136" t="str">
        <f>A289&amp;"23"</f>
        <v>L23</v>
      </c>
      <c r="C289" s="142" t="s">
        <v>523</v>
      </c>
      <c r="D289" s="143"/>
      <c r="E289" s="143"/>
      <c r="F289" s="153"/>
      <c r="G289" s="144"/>
      <c r="H289" s="143"/>
      <c r="I289" s="136" t="str">
        <f t="shared" si="33"/>
        <v xml:space="preserve"> </v>
      </c>
      <c r="J289" s="136" t="str">
        <f t="shared" si="34"/>
        <v xml:space="preserve">, </v>
      </c>
    </row>
    <row r="290" spans="1:10" x14ac:dyDescent="0.2">
      <c r="A290" s="142" t="str">
        <f t="shared" si="32"/>
        <v>L</v>
      </c>
      <c r="B290" s="136" t="str">
        <f>A290&amp;"24"</f>
        <v>L24</v>
      </c>
      <c r="C290" s="142" t="s">
        <v>523</v>
      </c>
      <c r="D290" s="143"/>
      <c r="E290" s="143"/>
      <c r="F290" s="153"/>
      <c r="G290" s="144"/>
      <c r="H290" s="143"/>
      <c r="I290" s="136" t="str">
        <f t="shared" si="33"/>
        <v xml:space="preserve"> </v>
      </c>
      <c r="J290" s="136" t="str">
        <f t="shared" si="34"/>
        <v xml:space="preserve">, </v>
      </c>
    </row>
    <row r="291" spans="1:10" x14ac:dyDescent="0.2">
      <c r="A291" s="142" t="s">
        <v>173</v>
      </c>
      <c r="B291" s="136" t="str">
        <f t="shared" ref="B291:B306" si="35">A291&amp;C291</f>
        <v>M01</v>
      </c>
      <c r="C291" s="142" t="s">
        <v>124</v>
      </c>
      <c r="D291" s="143"/>
      <c r="E291" s="143"/>
      <c r="F291" s="153"/>
      <c r="G291" s="144"/>
      <c r="H291" s="143"/>
      <c r="I291" s="136" t="str">
        <f t="shared" si="33"/>
        <v xml:space="preserve"> </v>
      </c>
      <c r="J291" s="136" t="str">
        <f t="shared" si="34"/>
        <v xml:space="preserve">, </v>
      </c>
    </row>
    <row r="292" spans="1:10" x14ac:dyDescent="0.2">
      <c r="A292" s="142" t="str">
        <f t="shared" ref="A292:A314" si="36">A291</f>
        <v>M</v>
      </c>
      <c r="B292" s="136" t="str">
        <f t="shared" si="35"/>
        <v>M02</v>
      </c>
      <c r="C292" s="142" t="s">
        <v>125</v>
      </c>
      <c r="D292" s="143"/>
      <c r="E292" s="143"/>
      <c r="F292" s="153"/>
      <c r="G292" s="144"/>
      <c r="H292" s="143"/>
      <c r="I292" s="136" t="str">
        <f t="shared" si="33"/>
        <v xml:space="preserve"> </v>
      </c>
      <c r="J292" s="136" t="str">
        <f t="shared" si="34"/>
        <v xml:space="preserve">, </v>
      </c>
    </row>
    <row r="293" spans="1:10" x14ac:dyDescent="0.2">
      <c r="A293" s="142" t="str">
        <f t="shared" si="36"/>
        <v>M</v>
      </c>
      <c r="B293" s="136" t="str">
        <f t="shared" si="35"/>
        <v>M03</v>
      </c>
      <c r="C293" s="142" t="s">
        <v>126</v>
      </c>
      <c r="D293" s="143"/>
      <c r="E293" s="143"/>
      <c r="F293" s="153"/>
      <c r="G293" s="144"/>
      <c r="H293" s="143"/>
      <c r="I293" s="136" t="str">
        <f t="shared" si="33"/>
        <v xml:space="preserve"> </v>
      </c>
      <c r="J293" s="136" t="str">
        <f t="shared" si="34"/>
        <v xml:space="preserve">, </v>
      </c>
    </row>
    <row r="294" spans="1:10" x14ac:dyDescent="0.2">
      <c r="A294" s="142" t="str">
        <f t="shared" si="36"/>
        <v>M</v>
      </c>
      <c r="B294" s="136" t="str">
        <f t="shared" si="35"/>
        <v>M04</v>
      </c>
      <c r="C294" s="142" t="s">
        <v>127</v>
      </c>
      <c r="D294" s="143"/>
      <c r="E294" s="143"/>
      <c r="F294" s="153"/>
      <c r="G294" s="144"/>
      <c r="H294" s="143"/>
      <c r="I294" s="136" t="str">
        <f t="shared" si="33"/>
        <v xml:space="preserve"> </v>
      </c>
      <c r="J294" s="136" t="str">
        <f t="shared" si="34"/>
        <v xml:space="preserve">, </v>
      </c>
    </row>
    <row r="295" spans="1:10" x14ac:dyDescent="0.2">
      <c r="A295" s="142" t="str">
        <f t="shared" si="36"/>
        <v>M</v>
      </c>
      <c r="B295" s="136" t="str">
        <f t="shared" si="35"/>
        <v>M05</v>
      </c>
      <c r="C295" s="142" t="s">
        <v>128</v>
      </c>
      <c r="D295" s="143"/>
      <c r="E295" s="143"/>
      <c r="F295" s="153"/>
      <c r="G295" s="144"/>
      <c r="H295" s="143"/>
      <c r="I295" s="136" t="str">
        <f t="shared" si="33"/>
        <v xml:space="preserve"> </v>
      </c>
      <c r="J295" s="136" t="str">
        <f t="shared" si="34"/>
        <v xml:space="preserve">, </v>
      </c>
    </row>
    <row r="296" spans="1:10" x14ac:dyDescent="0.2">
      <c r="A296" s="142" t="str">
        <f t="shared" si="36"/>
        <v>M</v>
      </c>
      <c r="B296" s="136" t="str">
        <f t="shared" si="35"/>
        <v>M06</v>
      </c>
      <c r="C296" s="142" t="s">
        <v>129</v>
      </c>
      <c r="D296" s="143"/>
      <c r="E296" s="143"/>
      <c r="F296" s="153"/>
      <c r="G296" s="144"/>
      <c r="H296" s="143"/>
      <c r="I296" s="136" t="str">
        <f t="shared" si="33"/>
        <v xml:space="preserve"> </v>
      </c>
      <c r="J296" s="136" t="str">
        <f t="shared" si="34"/>
        <v xml:space="preserve">, </v>
      </c>
    </row>
    <row r="297" spans="1:10" x14ac:dyDescent="0.2">
      <c r="A297" s="142" t="str">
        <f t="shared" si="36"/>
        <v>M</v>
      </c>
      <c r="B297" s="136" t="str">
        <f t="shared" si="35"/>
        <v>M07</v>
      </c>
      <c r="C297" s="142" t="s">
        <v>130</v>
      </c>
      <c r="D297" s="143"/>
      <c r="E297" s="143"/>
      <c r="F297" s="153"/>
      <c r="G297" s="144"/>
      <c r="H297" s="143"/>
      <c r="I297" s="136" t="str">
        <f t="shared" si="33"/>
        <v xml:space="preserve"> </v>
      </c>
      <c r="J297" s="136" t="str">
        <f t="shared" si="34"/>
        <v xml:space="preserve">, </v>
      </c>
    </row>
    <row r="298" spans="1:10" x14ac:dyDescent="0.2">
      <c r="A298" s="142" t="str">
        <f t="shared" si="36"/>
        <v>M</v>
      </c>
      <c r="B298" s="136" t="str">
        <f t="shared" si="35"/>
        <v>M08</v>
      </c>
      <c r="C298" s="142" t="s">
        <v>131</v>
      </c>
      <c r="D298" s="143"/>
      <c r="E298" s="143"/>
      <c r="F298" s="153"/>
      <c r="G298" s="144"/>
      <c r="H298" s="143"/>
      <c r="I298" s="136" t="str">
        <f t="shared" si="33"/>
        <v xml:space="preserve"> </v>
      </c>
      <c r="J298" s="136" t="str">
        <f t="shared" si="34"/>
        <v xml:space="preserve">, </v>
      </c>
    </row>
    <row r="299" spans="1:10" x14ac:dyDescent="0.2">
      <c r="A299" s="142" t="str">
        <f t="shared" si="36"/>
        <v>M</v>
      </c>
      <c r="B299" s="136" t="str">
        <f t="shared" si="35"/>
        <v>M09</v>
      </c>
      <c r="C299" s="142" t="s">
        <v>132</v>
      </c>
      <c r="D299" s="143"/>
      <c r="E299" s="143"/>
      <c r="F299" s="153"/>
      <c r="G299" s="144"/>
      <c r="H299" s="143"/>
      <c r="I299" s="136" t="str">
        <f t="shared" si="33"/>
        <v xml:space="preserve"> </v>
      </c>
      <c r="J299" s="136" t="str">
        <f t="shared" si="34"/>
        <v xml:space="preserve">, </v>
      </c>
    </row>
    <row r="300" spans="1:10" x14ac:dyDescent="0.2">
      <c r="A300" s="142" t="str">
        <f t="shared" si="36"/>
        <v>M</v>
      </c>
      <c r="B300" s="136" t="str">
        <f t="shared" si="35"/>
        <v>M10</v>
      </c>
      <c r="C300" s="142" t="s">
        <v>133</v>
      </c>
      <c r="D300" s="143"/>
      <c r="E300" s="143"/>
      <c r="F300" s="153"/>
      <c r="G300" s="144"/>
      <c r="H300" s="143"/>
      <c r="I300" s="136" t="str">
        <f t="shared" si="33"/>
        <v xml:space="preserve"> </v>
      </c>
      <c r="J300" s="136" t="str">
        <f t="shared" si="34"/>
        <v xml:space="preserve">, </v>
      </c>
    </row>
    <row r="301" spans="1:10" x14ac:dyDescent="0.2">
      <c r="A301" s="142" t="str">
        <f t="shared" si="36"/>
        <v>M</v>
      </c>
      <c r="B301" s="136" t="str">
        <f t="shared" si="35"/>
        <v>M11</v>
      </c>
      <c r="C301" s="142" t="s">
        <v>134</v>
      </c>
      <c r="D301" s="143"/>
      <c r="E301" s="143"/>
      <c r="F301" s="153"/>
      <c r="G301" s="144"/>
      <c r="H301" s="143"/>
      <c r="I301" s="136" t="str">
        <f t="shared" si="33"/>
        <v xml:space="preserve"> </v>
      </c>
      <c r="J301" s="136" t="str">
        <f t="shared" si="34"/>
        <v xml:space="preserve">, </v>
      </c>
    </row>
    <row r="302" spans="1:10" x14ac:dyDescent="0.2">
      <c r="A302" s="142" t="str">
        <f t="shared" si="36"/>
        <v>M</v>
      </c>
      <c r="B302" s="136" t="str">
        <f t="shared" si="35"/>
        <v>M12</v>
      </c>
      <c r="C302" s="142" t="s">
        <v>135</v>
      </c>
      <c r="D302" s="143"/>
      <c r="E302" s="143"/>
      <c r="F302" s="153"/>
      <c r="G302" s="144"/>
      <c r="H302" s="143"/>
      <c r="I302" s="136" t="str">
        <f t="shared" si="33"/>
        <v xml:space="preserve"> </v>
      </c>
      <c r="J302" s="136" t="str">
        <f t="shared" si="34"/>
        <v xml:space="preserve">, </v>
      </c>
    </row>
    <row r="303" spans="1:10" x14ac:dyDescent="0.2">
      <c r="A303" s="142" t="str">
        <f t="shared" si="36"/>
        <v>M</v>
      </c>
      <c r="B303" s="136" t="str">
        <f t="shared" si="35"/>
        <v>M13</v>
      </c>
      <c r="C303" s="142" t="s">
        <v>497</v>
      </c>
      <c r="D303" s="143"/>
      <c r="E303" s="143"/>
      <c r="F303" s="153"/>
      <c r="G303" s="144"/>
      <c r="H303" s="143"/>
      <c r="I303" s="136" t="str">
        <f t="shared" si="33"/>
        <v xml:space="preserve"> </v>
      </c>
      <c r="J303" s="136" t="str">
        <f t="shared" si="34"/>
        <v xml:space="preserve">, </v>
      </c>
    </row>
    <row r="304" spans="1:10" x14ac:dyDescent="0.2">
      <c r="A304" s="142" t="str">
        <f t="shared" si="36"/>
        <v>M</v>
      </c>
      <c r="B304" s="136" t="str">
        <f t="shared" si="35"/>
        <v>M14</v>
      </c>
      <c r="C304" s="142" t="s">
        <v>498</v>
      </c>
      <c r="D304" s="143"/>
      <c r="E304" s="143"/>
      <c r="F304" s="153"/>
      <c r="G304" s="144"/>
      <c r="H304" s="143"/>
      <c r="I304" s="136" t="str">
        <f t="shared" si="33"/>
        <v xml:space="preserve"> </v>
      </c>
      <c r="J304" s="136" t="str">
        <f t="shared" si="34"/>
        <v xml:space="preserve">, </v>
      </c>
    </row>
    <row r="305" spans="1:10" x14ac:dyDescent="0.2">
      <c r="A305" s="142" t="str">
        <f t="shared" si="36"/>
        <v>M</v>
      </c>
      <c r="B305" s="136" t="str">
        <f t="shared" si="35"/>
        <v>M15</v>
      </c>
      <c r="C305" s="142" t="s">
        <v>499</v>
      </c>
      <c r="D305" s="143"/>
      <c r="E305" s="143"/>
      <c r="F305" s="153"/>
      <c r="G305" s="144"/>
      <c r="H305" s="143"/>
      <c r="I305" s="136" t="str">
        <f t="shared" si="33"/>
        <v xml:space="preserve"> </v>
      </c>
      <c r="J305" s="136" t="str">
        <f t="shared" si="34"/>
        <v xml:space="preserve">, </v>
      </c>
    </row>
    <row r="306" spans="1:10" x14ac:dyDescent="0.2">
      <c r="A306" s="142" t="str">
        <f t="shared" si="36"/>
        <v>M</v>
      </c>
      <c r="B306" s="136" t="str">
        <f t="shared" si="35"/>
        <v>M16</v>
      </c>
      <c r="C306" s="142" t="s">
        <v>500</v>
      </c>
      <c r="D306" s="143"/>
      <c r="E306" s="143"/>
      <c r="F306" s="153"/>
      <c r="G306" s="144"/>
      <c r="H306" s="143"/>
      <c r="I306" s="136" t="str">
        <f t="shared" si="33"/>
        <v xml:space="preserve"> </v>
      </c>
      <c r="J306" s="136" t="str">
        <f t="shared" si="34"/>
        <v xml:space="preserve">, </v>
      </c>
    </row>
    <row r="307" spans="1:10" x14ac:dyDescent="0.2">
      <c r="A307" s="142" t="str">
        <f t="shared" si="36"/>
        <v>M</v>
      </c>
      <c r="B307" s="136" t="str">
        <f>A307&amp;"17"</f>
        <v>M17</v>
      </c>
      <c r="C307" s="142" t="s">
        <v>523</v>
      </c>
      <c r="D307" s="143"/>
      <c r="E307" s="143"/>
      <c r="F307" s="153"/>
      <c r="G307" s="144"/>
      <c r="H307" s="143"/>
      <c r="I307" s="136" t="str">
        <f t="shared" si="33"/>
        <v xml:space="preserve"> </v>
      </c>
      <c r="J307" s="136" t="str">
        <f t="shared" si="34"/>
        <v xml:space="preserve">, </v>
      </c>
    </row>
    <row r="308" spans="1:10" x14ac:dyDescent="0.2">
      <c r="A308" s="142" t="str">
        <f t="shared" si="36"/>
        <v>M</v>
      </c>
      <c r="B308" s="136" t="str">
        <f>A308&amp;"18"</f>
        <v>M18</v>
      </c>
      <c r="C308" s="142" t="s">
        <v>523</v>
      </c>
      <c r="D308" s="143"/>
      <c r="E308" s="143"/>
      <c r="F308" s="153"/>
      <c r="G308" s="144"/>
      <c r="H308" s="143"/>
      <c r="I308" s="136" t="str">
        <f t="shared" si="33"/>
        <v xml:space="preserve"> </v>
      </c>
      <c r="J308" s="136" t="str">
        <f t="shared" si="34"/>
        <v xml:space="preserve">, </v>
      </c>
    </row>
    <row r="309" spans="1:10" x14ac:dyDescent="0.2">
      <c r="A309" s="142" t="str">
        <f t="shared" si="36"/>
        <v>M</v>
      </c>
      <c r="B309" s="136" t="str">
        <f>A309&amp;"19"</f>
        <v>M19</v>
      </c>
      <c r="C309" s="142" t="s">
        <v>523</v>
      </c>
      <c r="D309" s="143"/>
      <c r="E309" s="143"/>
      <c r="F309" s="153"/>
      <c r="G309" s="144"/>
      <c r="H309" s="143"/>
      <c r="I309" s="136" t="str">
        <f t="shared" si="33"/>
        <v xml:space="preserve"> </v>
      </c>
      <c r="J309" s="136" t="str">
        <f t="shared" si="34"/>
        <v xml:space="preserve">, </v>
      </c>
    </row>
    <row r="310" spans="1:10" x14ac:dyDescent="0.2">
      <c r="A310" s="142" t="str">
        <f t="shared" si="36"/>
        <v>M</v>
      </c>
      <c r="B310" s="136" t="str">
        <f>A310&amp;"20"</f>
        <v>M20</v>
      </c>
      <c r="C310" s="142" t="s">
        <v>523</v>
      </c>
      <c r="D310" s="143"/>
      <c r="E310" s="143"/>
      <c r="F310" s="153"/>
      <c r="G310" s="144"/>
      <c r="H310" s="143"/>
      <c r="I310" s="136" t="str">
        <f t="shared" si="33"/>
        <v xml:space="preserve"> </v>
      </c>
      <c r="J310" s="136" t="str">
        <f t="shared" si="34"/>
        <v xml:space="preserve">, </v>
      </c>
    </row>
    <row r="311" spans="1:10" x14ac:dyDescent="0.2">
      <c r="A311" s="142" t="str">
        <f t="shared" si="36"/>
        <v>M</v>
      </c>
      <c r="B311" s="136" t="str">
        <f>A311&amp;"21"</f>
        <v>M21</v>
      </c>
      <c r="C311" s="142" t="s">
        <v>523</v>
      </c>
      <c r="D311" s="143"/>
      <c r="E311" s="143"/>
      <c r="F311" s="153"/>
      <c r="G311" s="144"/>
      <c r="H311" s="143"/>
      <c r="I311" s="136" t="str">
        <f t="shared" si="33"/>
        <v xml:space="preserve"> </v>
      </c>
      <c r="J311" s="136" t="str">
        <f t="shared" si="34"/>
        <v xml:space="preserve">, </v>
      </c>
    </row>
    <row r="312" spans="1:10" x14ac:dyDescent="0.2">
      <c r="A312" s="142" t="str">
        <f t="shared" si="36"/>
        <v>M</v>
      </c>
      <c r="B312" s="136" t="str">
        <f>A312&amp;"22"</f>
        <v>M22</v>
      </c>
      <c r="C312" s="142" t="s">
        <v>523</v>
      </c>
      <c r="D312" s="143"/>
      <c r="E312" s="143"/>
      <c r="F312" s="153"/>
      <c r="G312" s="144"/>
      <c r="H312" s="143"/>
      <c r="I312" s="136" t="str">
        <f t="shared" si="33"/>
        <v xml:space="preserve"> </v>
      </c>
      <c r="J312" s="136" t="str">
        <f t="shared" si="34"/>
        <v xml:space="preserve">, </v>
      </c>
    </row>
    <row r="313" spans="1:10" x14ac:dyDescent="0.2">
      <c r="A313" s="142" t="str">
        <f t="shared" si="36"/>
        <v>M</v>
      </c>
      <c r="B313" s="136" t="str">
        <f>A313&amp;"23"</f>
        <v>M23</v>
      </c>
      <c r="C313" s="142" t="s">
        <v>523</v>
      </c>
      <c r="D313" s="143"/>
      <c r="E313" s="143"/>
      <c r="F313" s="153"/>
      <c r="G313" s="144"/>
      <c r="H313" s="143"/>
      <c r="I313" s="136" t="str">
        <f t="shared" si="33"/>
        <v xml:space="preserve"> </v>
      </c>
      <c r="J313" s="136" t="str">
        <f t="shared" si="34"/>
        <v xml:space="preserve">, </v>
      </c>
    </row>
    <row r="314" spans="1:10" x14ac:dyDescent="0.2">
      <c r="A314" s="142" t="str">
        <f t="shared" si="36"/>
        <v>M</v>
      </c>
      <c r="B314" s="136" t="str">
        <f>A314&amp;"24"</f>
        <v>M24</v>
      </c>
      <c r="C314" s="142" t="s">
        <v>523</v>
      </c>
      <c r="D314" s="143"/>
      <c r="E314" s="143"/>
      <c r="F314" s="153"/>
      <c r="G314" s="144"/>
      <c r="H314" s="143"/>
      <c r="I314" s="136" t="str">
        <f t="shared" si="33"/>
        <v xml:space="preserve"> </v>
      </c>
      <c r="J314" s="136" t="str">
        <f t="shared" si="34"/>
        <v xml:space="preserve">, </v>
      </c>
    </row>
    <row r="315" spans="1:10" x14ac:dyDescent="0.2">
      <c r="A315" s="142" t="s">
        <v>174</v>
      </c>
      <c r="B315" s="136" t="str">
        <f t="shared" ref="B315:B330" si="37">A315&amp;C315</f>
        <v>N01</v>
      </c>
      <c r="C315" s="142" t="s">
        <v>124</v>
      </c>
      <c r="D315" s="143"/>
      <c r="E315" s="143"/>
      <c r="F315" s="153"/>
      <c r="G315" s="144"/>
      <c r="H315" s="143"/>
      <c r="I315" s="136" t="str">
        <f t="shared" si="33"/>
        <v xml:space="preserve"> </v>
      </c>
      <c r="J315" s="136" t="str">
        <f t="shared" si="34"/>
        <v xml:space="preserve">, </v>
      </c>
    </row>
    <row r="316" spans="1:10" x14ac:dyDescent="0.2">
      <c r="A316" s="142" t="str">
        <f t="shared" ref="A316:A338" si="38">A315</f>
        <v>N</v>
      </c>
      <c r="B316" s="136" t="str">
        <f t="shared" si="37"/>
        <v>N02</v>
      </c>
      <c r="C316" s="142" t="s">
        <v>125</v>
      </c>
      <c r="D316" s="143"/>
      <c r="E316" s="143"/>
      <c r="F316" s="153"/>
      <c r="G316" s="144"/>
      <c r="H316" s="143"/>
      <c r="I316" s="136" t="str">
        <f t="shared" si="33"/>
        <v xml:space="preserve"> </v>
      </c>
      <c r="J316" s="136" t="str">
        <f t="shared" si="34"/>
        <v xml:space="preserve">, </v>
      </c>
    </row>
    <row r="317" spans="1:10" x14ac:dyDescent="0.2">
      <c r="A317" s="142" t="str">
        <f t="shared" si="38"/>
        <v>N</v>
      </c>
      <c r="B317" s="136" t="str">
        <f t="shared" si="37"/>
        <v>N03</v>
      </c>
      <c r="C317" s="142" t="s">
        <v>126</v>
      </c>
      <c r="D317" s="143"/>
      <c r="E317" s="143"/>
      <c r="F317" s="153"/>
      <c r="G317" s="144"/>
      <c r="H317" s="143"/>
      <c r="I317" s="136" t="str">
        <f t="shared" si="33"/>
        <v xml:space="preserve"> </v>
      </c>
      <c r="J317" s="136" t="str">
        <f t="shared" si="34"/>
        <v xml:space="preserve">, </v>
      </c>
    </row>
    <row r="318" spans="1:10" x14ac:dyDescent="0.2">
      <c r="A318" s="142" t="str">
        <f t="shared" si="38"/>
        <v>N</v>
      </c>
      <c r="B318" s="136" t="str">
        <f t="shared" si="37"/>
        <v>N04</v>
      </c>
      <c r="C318" s="142" t="s">
        <v>127</v>
      </c>
      <c r="D318" s="143"/>
      <c r="E318" s="143"/>
      <c r="F318" s="153"/>
      <c r="G318" s="144"/>
      <c r="H318" s="143"/>
      <c r="I318" s="136" t="str">
        <f t="shared" si="33"/>
        <v xml:space="preserve"> </v>
      </c>
      <c r="J318" s="136" t="str">
        <f t="shared" si="34"/>
        <v xml:space="preserve">, </v>
      </c>
    </row>
    <row r="319" spans="1:10" x14ac:dyDescent="0.2">
      <c r="A319" s="142" t="str">
        <f t="shared" si="38"/>
        <v>N</v>
      </c>
      <c r="B319" s="136" t="str">
        <f t="shared" si="37"/>
        <v>N05</v>
      </c>
      <c r="C319" s="142" t="s">
        <v>128</v>
      </c>
      <c r="D319" s="143"/>
      <c r="E319" s="143"/>
      <c r="F319" s="153"/>
      <c r="G319" s="144"/>
      <c r="H319" s="143"/>
      <c r="I319" s="136" t="str">
        <f t="shared" si="33"/>
        <v xml:space="preserve"> </v>
      </c>
      <c r="J319" s="136" t="str">
        <f t="shared" si="34"/>
        <v xml:space="preserve">, </v>
      </c>
    </row>
    <row r="320" spans="1:10" x14ac:dyDescent="0.2">
      <c r="A320" s="142" t="str">
        <f t="shared" si="38"/>
        <v>N</v>
      </c>
      <c r="B320" s="136" t="str">
        <f t="shared" si="37"/>
        <v>N06</v>
      </c>
      <c r="C320" s="142" t="s">
        <v>129</v>
      </c>
      <c r="D320" s="143"/>
      <c r="E320" s="143"/>
      <c r="F320" s="153"/>
      <c r="G320" s="144"/>
      <c r="H320" s="143"/>
      <c r="I320" s="136" t="str">
        <f t="shared" si="33"/>
        <v xml:space="preserve"> </v>
      </c>
      <c r="J320" s="136" t="str">
        <f t="shared" si="34"/>
        <v xml:space="preserve">, </v>
      </c>
    </row>
    <row r="321" spans="1:10" x14ac:dyDescent="0.2">
      <c r="A321" s="142" t="str">
        <f t="shared" si="38"/>
        <v>N</v>
      </c>
      <c r="B321" s="136" t="str">
        <f t="shared" si="37"/>
        <v>N07</v>
      </c>
      <c r="C321" s="142" t="s">
        <v>130</v>
      </c>
      <c r="D321" s="143"/>
      <c r="E321" s="143"/>
      <c r="F321" s="153"/>
      <c r="G321" s="144"/>
      <c r="H321" s="143"/>
      <c r="I321" s="136" t="str">
        <f t="shared" si="33"/>
        <v xml:space="preserve"> </v>
      </c>
      <c r="J321" s="136" t="str">
        <f t="shared" si="34"/>
        <v xml:space="preserve">, </v>
      </c>
    </row>
    <row r="322" spans="1:10" x14ac:dyDescent="0.2">
      <c r="A322" s="142" t="str">
        <f t="shared" si="38"/>
        <v>N</v>
      </c>
      <c r="B322" s="136" t="str">
        <f t="shared" si="37"/>
        <v>N08</v>
      </c>
      <c r="C322" s="142" t="s">
        <v>131</v>
      </c>
      <c r="D322" s="143"/>
      <c r="E322" s="143"/>
      <c r="F322" s="153"/>
      <c r="G322" s="144"/>
      <c r="H322" s="143"/>
      <c r="I322" s="136" t="str">
        <f t="shared" si="33"/>
        <v xml:space="preserve"> </v>
      </c>
      <c r="J322" s="136" t="str">
        <f t="shared" si="34"/>
        <v xml:space="preserve">, </v>
      </c>
    </row>
    <row r="323" spans="1:10" x14ac:dyDescent="0.2">
      <c r="A323" s="142" t="str">
        <f t="shared" si="38"/>
        <v>N</v>
      </c>
      <c r="B323" s="136" t="str">
        <f t="shared" si="37"/>
        <v>N09</v>
      </c>
      <c r="C323" s="142" t="s">
        <v>132</v>
      </c>
      <c r="D323" s="143"/>
      <c r="E323" s="143"/>
      <c r="F323" s="153"/>
      <c r="G323" s="144"/>
      <c r="H323" s="143"/>
      <c r="I323" s="136" t="str">
        <f t="shared" si="33"/>
        <v xml:space="preserve"> </v>
      </c>
      <c r="J323" s="136" t="str">
        <f t="shared" si="34"/>
        <v xml:space="preserve">, </v>
      </c>
    </row>
    <row r="324" spans="1:10" x14ac:dyDescent="0.2">
      <c r="A324" s="142" t="str">
        <f t="shared" si="38"/>
        <v>N</v>
      </c>
      <c r="B324" s="136" t="str">
        <f t="shared" si="37"/>
        <v>N10</v>
      </c>
      <c r="C324" s="142" t="s">
        <v>133</v>
      </c>
      <c r="D324" s="143"/>
      <c r="E324" s="143"/>
      <c r="F324" s="153"/>
      <c r="G324" s="144"/>
      <c r="H324" s="143"/>
      <c r="I324" s="136" t="str">
        <f t="shared" si="33"/>
        <v xml:space="preserve"> </v>
      </c>
      <c r="J324" s="136" t="str">
        <f t="shared" si="34"/>
        <v xml:space="preserve">, </v>
      </c>
    </row>
    <row r="325" spans="1:10" x14ac:dyDescent="0.2">
      <c r="A325" s="142" t="str">
        <f t="shared" si="38"/>
        <v>N</v>
      </c>
      <c r="B325" s="136" t="str">
        <f t="shared" si="37"/>
        <v>N11</v>
      </c>
      <c r="C325" s="142" t="s">
        <v>134</v>
      </c>
      <c r="D325" s="143"/>
      <c r="E325" s="143"/>
      <c r="F325" s="153"/>
      <c r="G325" s="144"/>
      <c r="H325" s="143"/>
      <c r="I325" s="136" t="str">
        <f t="shared" si="33"/>
        <v xml:space="preserve"> </v>
      </c>
      <c r="J325" s="136" t="str">
        <f t="shared" si="34"/>
        <v xml:space="preserve">, </v>
      </c>
    </row>
    <row r="326" spans="1:10" x14ac:dyDescent="0.2">
      <c r="A326" s="142" t="str">
        <f t="shared" si="38"/>
        <v>N</v>
      </c>
      <c r="B326" s="136" t="str">
        <f t="shared" si="37"/>
        <v>N12</v>
      </c>
      <c r="C326" s="142" t="s">
        <v>135</v>
      </c>
      <c r="D326" s="143"/>
      <c r="E326" s="143"/>
      <c r="F326" s="153"/>
      <c r="G326" s="144"/>
      <c r="H326" s="143"/>
      <c r="I326" s="136" t="str">
        <f t="shared" si="33"/>
        <v xml:space="preserve"> </v>
      </c>
      <c r="J326" s="136" t="str">
        <f t="shared" si="34"/>
        <v xml:space="preserve">, </v>
      </c>
    </row>
    <row r="327" spans="1:10" x14ac:dyDescent="0.2">
      <c r="A327" s="142" t="str">
        <f t="shared" si="38"/>
        <v>N</v>
      </c>
      <c r="B327" s="136" t="str">
        <f t="shared" si="37"/>
        <v>N13</v>
      </c>
      <c r="C327" s="142" t="s">
        <v>497</v>
      </c>
      <c r="D327" s="143"/>
      <c r="E327" s="143"/>
      <c r="F327" s="153"/>
      <c r="G327" s="144"/>
      <c r="H327" s="143"/>
      <c r="I327" s="136" t="str">
        <f t="shared" si="33"/>
        <v xml:space="preserve"> </v>
      </c>
      <c r="J327" s="136" t="str">
        <f t="shared" si="34"/>
        <v xml:space="preserve">, </v>
      </c>
    </row>
    <row r="328" spans="1:10" x14ac:dyDescent="0.2">
      <c r="A328" s="142" t="str">
        <f t="shared" si="38"/>
        <v>N</v>
      </c>
      <c r="B328" s="136" t="str">
        <f t="shared" si="37"/>
        <v>N14</v>
      </c>
      <c r="C328" s="142" t="s">
        <v>498</v>
      </c>
      <c r="D328" s="143"/>
      <c r="E328" s="143"/>
      <c r="F328" s="153"/>
      <c r="G328" s="144"/>
      <c r="H328" s="143"/>
      <c r="I328" s="136" t="str">
        <f t="shared" si="33"/>
        <v xml:space="preserve"> </v>
      </c>
      <c r="J328" s="136" t="str">
        <f t="shared" si="34"/>
        <v xml:space="preserve">, </v>
      </c>
    </row>
    <row r="329" spans="1:10" x14ac:dyDescent="0.2">
      <c r="A329" s="142" t="str">
        <f t="shared" si="38"/>
        <v>N</v>
      </c>
      <c r="B329" s="136" t="str">
        <f t="shared" si="37"/>
        <v>N15</v>
      </c>
      <c r="C329" s="142" t="s">
        <v>499</v>
      </c>
      <c r="D329" s="143"/>
      <c r="E329" s="143"/>
      <c r="F329" s="153"/>
      <c r="G329" s="144"/>
      <c r="H329" s="143"/>
      <c r="I329" s="136" t="str">
        <f t="shared" si="33"/>
        <v xml:space="preserve"> </v>
      </c>
      <c r="J329" s="136" t="str">
        <f t="shared" si="34"/>
        <v xml:space="preserve">, </v>
      </c>
    </row>
    <row r="330" spans="1:10" x14ac:dyDescent="0.2">
      <c r="A330" s="142" t="str">
        <f t="shared" si="38"/>
        <v>N</v>
      </c>
      <c r="B330" s="136" t="str">
        <f t="shared" si="37"/>
        <v>N16</v>
      </c>
      <c r="C330" s="142" t="s">
        <v>500</v>
      </c>
      <c r="D330" s="143"/>
      <c r="E330" s="143"/>
      <c r="F330" s="153"/>
      <c r="G330" s="144"/>
      <c r="H330" s="143"/>
      <c r="I330" s="136" t="str">
        <f t="shared" si="33"/>
        <v xml:space="preserve"> </v>
      </c>
      <c r="J330" s="136" t="str">
        <f t="shared" si="34"/>
        <v xml:space="preserve">, </v>
      </c>
    </row>
    <row r="331" spans="1:10" x14ac:dyDescent="0.2">
      <c r="A331" s="142" t="str">
        <f t="shared" si="38"/>
        <v>N</v>
      </c>
      <c r="B331" s="136" t="str">
        <f>A331&amp;"17"</f>
        <v>N17</v>
      </c>
      <c r="C331" s="142" t="s">
        <v>523</v>
      </c>
      <c r="D331" s="143"/>
      <c r="E331" s="143"/>
      <c r="F331" s="153"/>
      <c r="G331" s="144"/>
      <c r="H331" s="143"/>
      <c r="I331" s="136" t="str">
        <f t="shared" ref="I331:I394" si="39">D331&amp;" "&amp;E331</f>
        <v xml:space="preserve"> </v>
      </c>
      <c r="J331" s="136" t="str">
        <f t="shared" ref="J331:J394" si="40">E331&amp;", "&amp;D331</f>
        <v xml:space="preserve">, </v>
      </c>
    </row>
    <row r="332" spans="1:10" x14ac:dyDescent="0.2">
      <c r="A332" s="142" t="str">
        <f t="shared" si="38"/>
        <v>N</v>
      </c>
      <c r="B332" s="136" t="str">
        <f>A332&amp;"18"</f>
        <v>N18</v>
      </c>
      <c r="C332" s="142" t="s">
        <v>523</v>
      </c>
      <c r="D332" s="143"/>
      <c r="E332" s="143"/>
      <c r="F332" s="153"/>
      <c r="G332" s="144"/>
      <c r="H332" s="143"/>
      <c r="I332" s="136" t="str">
        <f t="shared" si="39"/>
        <v xml:space="preserve"> </v>
      </c>
      <c r="J332" s="136" t="str">
        <f t="shared" si="40"/>
        <v xml:space="preserve">, </v>
      </c>
    </row>
    <row r="333" spans="1:10" x14ac:dyDescent="0.2">
      <c r="A333" s="142" t="str">
        <f t="shared" si="38"/>
        <v>N</v>
      </c>
      <c r="B333" s="136" t="str">
        <f>A333&amp;"19"</f>
        <v>N19</v>
      </c>
      <c r="C333" s="142" t="s">
        <v>523</v>
      </c>
      <c r="D333" s="143"/>
      <c r="E333" s="143"/>
      <c r="F333" s="153"/>
      <c r="G333" s="144"/>
      <c r="H333" s="143"/>
      <c r="I333" s="136" t="str">
        <f t="shared" si="39"/>
        <v xml:space="preserve"> </v>
      </c>
      <c r="J333" s="136" t="str">
        <f t="shared" si="40"/>
        <v xml:space="preserve">, </v>
      </c>
    </row>
    <row r="334" spans="1:10" x14ac:dyDescent="0.2">
      <c r="A334" s="142" t="str">
        <f t="shared" si="38"/>
        <v>N</v>
      </c>
      <c r="B334" s="136" t="str">
        <f>A334&amp;"20"</f>
        <v>N20</v>
      </c>
      <c r="C334" s="142" t="s">
        <v>523</v>
      </c>
      <c r="D334" s="143"/>
      <c r="E334" s="143"/>
      <c r="F334" s="153"/>
      <c r="G334" s="144"/>
      <c r="H334" s="143"/>
      <c r="I334" s="136" t="str">
        <f t="shared" si="39"/>
        <v xml:space="preserve"> </v>
      </c>
      <c r="J334" s="136" t="str">
        <f t="shared" si="40"/>
        <v xml:space="preserve">, </v>
      </c>
    </row>
    <row r="335" spans="1:10" x14ac:dyDescent="0.2">
      <c r="A335" s="142" t="str">
        <f t="shared" si="38"/>
        <v>N</v>
      </c>
      <c r="B335" s="136" t="str">
        <f>A335&amp;"21"</f>
        <v>N21</v>
      </c>
      <c r="C335" s="142" t="s">
        <v>523</v>
      </c>
      <c r="D335" s="143"/>
      <c r="E335" s="143"/>
      <c r="F335" s="153"/>
      <c r="G335" s="144"/>
      <c r="H335" s="143"/>
      <c r="I335" s="136" t="str">
        <f t="shared" si="39"/>
        <v xml:space="preserve"> </v>
      </c>
      <c r="J335" s="136" t="str">
        <f t="shared" si="40"/>
        <v xml:space="preserve">, </v>
      </c>
    </row>
    <row r="336" spans="1:10" x14ac:dyDescent="0.2">
      <c r="A336" s="142" t="str">
        <f t="shared" si="38"/>
        <v>N</v>
      </c>
      <c r="B336" s="136" t="str">
        <f>A336&amp;"22"</f>
        <v>N22</v>
      </c>
      <c r="C336" s="142" t="s">
        <v>523</v>
      </c>
      <c r="D336" s="143"/>
      <c r="E336" s="143"/>
      <c r="F336" s="153"/>
      <c r="G336" s="144"/>
      <c r="H336" s="143"/>
      <c r="I336" s="136" t="str">
        <f t="shared" si="39"/>
        <v xml:space="preserve"> </v>
      </c>
      <c r="J336" s="136" t="str">
        <f t="shared" si="40"/>
        <v xml:space="preserve">, </v>
      </c>
    </row>
    <row r="337" spans="1:10" x14ac:dyDescent="0.2">
      <c r="A337" s="142" t="str">
        <f t="shared" si="38"/>
        <v>N</v>
      </c>
      <c r="B337" s="136" t="str">
        <f>A337&amp;"23"</f>
        <v>N23</v>
      </c>
      <c r="C337" s="142" t="s">
        <v>523</v>
      </c>
      <c r="D337" s="143"/>
      <c r="E337" s="143"/>
      <c r="F337" s="153"/>
      <c r="G337" s="144"/>
      <c r="H337" s="143"/>
      <c r="I337" s="136" t="str">
        <f t="shared" si="39"/>
        <v xml:space="preserve"> </v>
      </c>
      <c r="J337" s="136" t="str">
        <f t="shared" si="40"/>
        <v xml:space="preserve">, </v>
      </c>
    </row>
    <row r="338" spans="1:10" x14ac:dyDescent="0.2">
      <c r="A338" s="142" t="str">
        <f t="shared" si="38"/>
        <v>N</v>
      </c>
      <c r="B338" s="136" t="str">
        <f>A338&amp;"24"</f>
        <v>N24</v>
      </c>
      <c r="C338" s="142" t="s">
        <v>523</v>
      </c>
      <c r="D338" s="143"/>
      <c r="E338" s="143"/>
      <c r="F338" s="153"/>
      <c r="G338" s="144"/>
      <c r="H338" s="143"/>
      <c r="I338" s="136" t="str">
        <f t="shared" si="39"/>
        <v xml:space="preserve"> </v>
      </c>
      <c r="J338" s="136" t="str">
        <f t="shared" si="40"/>
        <v xml:space="preserve">, </v>
      </c>
    </row>
    <row r="339" spans="1:10" x14ac:dyDescent="0.2">
      <c r="A339" s="142" t="s">
        <v>175</v>
      </c>
      <c r="B339" s="136" t="str">
        <f t="shared" ref="B339:B354" si="41">A339&amp;C339</f>
        <v>O01</v>
      </c>
      <c r="C339" s="142" t="s">
        <v>124</v>
      </c>
      <c r="D339" s="143"/>
      <c r="E339" s="143"/>
      <c r="F339" s="153"/>
      <c r="G339" s="144"/>
      <c r="H339" s="143"/>
      <c r="I339" s="136" t="str">
        <f t="shared" si="39"/>
        <v xml:space="preserve"> </v>
      </c>
      <c r="J339" s="136" t="str">
        <f t="shared" si="40"/>
        <v xml:space="preserve">, </v>
      </c>
    </row>
    <row r="340" spans="1:10" x14ac:dyDescent="0.2">
      <c r="A340" s="142" t="str">
        <f t="shared" ref="A340:A362" si="42">A339</f>
        <v>O</v>
      </c>
      <c r="B340" s="136" t="str">
        <f t="shared" si="41"/>
        <v>O02</v>
      </c>
      <c r="C340" s="142" t="s">
        <v>125</v>
      </c>
      <c r="D340" s="143"/>
      <c r="E340" s="143"/>
      <c r="F340" s="153"/>
      <c r="G340" s="144"/>
      <c r="H340" s="143"/>
      <c r="I340" s="136" t="str">
        <f t="shared" si="39"/>
        <v xml:space="preserve"> </v>
      </c>
      <c r="J340" s="136" t="str">
        <f t="shared" si="40"/>
        <v xml:space="preserve">, </v>
      </c>
    </row>
    <row r="341" spans="1:10" x14ac:dyDescent="0.2">
      <c r="A341" s="142" t="str">
        <f t="shared" si="42"/>
        <v>O</v>
      </c>
      <c r="B341" s="136" t="str">
        <f t="shared" si="41"/>
        <v>O03</v>
      </c>
      <c r="C341" s="142" t="s">
        <v>126</v>
      </c>
      <c r="D341" s="143"/>
      <c r="E341" s="143"/>
      <c r="F341" s="153"/>
      <c r="G341" s="144"/>
      <c r="H341" s="143"/>
      <c r="I341" s="136" t="str">
        <f t="shared" si="39"/>
        <v xml:space="preserve"> </v>
      </c>
      <c r="J341" s="136" t="str">
        <f t="shared" si="40"/>
        <v xml:space="preserve">, </v>
      </c>
    </row>
    <row r="342" spans="1:10" x14ac:dyDescent="0.2">
      <c r="A342" s="142" t="str">
        <f t="shared" si="42"/>
        <v>O</v>
      </c>
      <c r="B342" s="136" t="str">
        <f t="shared" si="41"/>
        <v>O04</v>
      </c>
      <c r="C342" s="142" t="s">
        <v>127</v>
      </c>
      <c r="D342" s="143"/>
      <c r="E342" s="143"/>
      <c r="F342" s="153"/>
      <c r="G342" s="144"/>
      <c r="H342" s="143"/>
      <c r="I342" s="136" t="str">
        <f t="shared" si="39"/>
        <v xml:space="preserve"> </v>
      </c>
      <c r="J342" s="136" t="str">
        <f t="shared" si="40"/>
        <v xml:space="preserve">, </v>
      </c>
    </row>
    <row r="343" spans="1:10" x14ac:dyDescent="0.2">
      <c r="A343" s="142" t="str">
        <f t="shared" si="42"/>
        <v>O</v>
      </c>
      <c r="B343" s="136" t="str">
        <f t="shared" si="41"/>
        <v>O05</v>
      </c>
      <c r="C343" s="142" t="s">
        <v>128</v>
      </c>
      <c r="D343" s="143"/>
      <c r="E343" s="143"/>
      <c r="F343" s="153"/>
      <c r="G343" s="144"/>
      <c r="H343" s="143"/>
      <c r="I343" s="136" t="str">
        <f t="shared" si="39"/>
        <v xml:space="preserve"> </v>
      </c>
      <c r="J343" s="136" t="str">
        <f t="shared" si="40"/>
        <v xml:space="preserve">, </v>
      </c>
    </row>
    <row r="344" spans="1:10" x14ac:dyDescent="0.2">
      <c r="A344" s="142" t="str">
        <f t="shared" si="42"/>
        <v>O</v>
      </c>
      <c r="B344" s="136" t="str">
        <f t="shared" si="41"/>
        <v>O06</v>
      </c>
      <c r="C344" s="142" t="s">
        <v>129</v>
      </c>
      <c r="D344" s="143"/>
      <c r="E344" s="143"/>
      <c r="F344" s="153"/>
      <c r="G344" s="144"/>
      <c r="H344" s="143"/>
      <c r="I344" s="136" t="str">
        <f t="shared" si="39"/>
        <v xml:space="preserve"> </v>
      </c>
      <c r="J344" s="136" t="str">
        <f t="shared" si="40"/>
        <v xml:space="preserve">, </v>
      </c>
    </row>
    <row r="345" spans="1:10" x14ac:dyDescent="0.2">
      <c r="A345" s="142" t="str">
        <f t="shared" si="42"/>
        <v>O</v>
      </c>
      <c r="B345" s="136" t="str">
        <f t="shared" si="41"/>
        <v>O07</v>
      </c>
      <c r="C345" s="142" t="s">
        <v>130</v>
      </c>
      <c r="D345" s="143"/>
      <c r="E345" s="143"/>
      <c r="F345" s="153"/>
      <c r="G345" s="144"/>
      <c r="H345" s="143"/>
      <c r="I345" s="136" t="str">
        <f t="shared" si="39"/>
        <v xml:space="preserve"> </v>
      </c>
      <c r="J345" s="136" t="str">
        <f t="shared" si="40"/>
        <v xml:space="preserve">, </v>
      </c>
    </row>
    <row r="346" spans="1:10" x14ac:dyDescent="0.2">
      <c r="A346" s="142" t="str">
        <f t="shared" si="42"/>
        <v>O</v>
      </c>
      <c r="B346" s="136" t="str">
        <f t="shared" si="41"/>
        <v>O08</v>
      </c>
      <c r="C346" s="142" t="s">
        <v>131</v>
      </c>
      <c r="D346" s="143"/>
      <c r="E346" s="143"/>
      <c r="F346" s="153"/>
      <c r="G346" s="144"/>
      <c r="H346" s="143"/>
      <c r="I346" s="136" t="str">
        <f t="shared" si="39"/>
        <v xml:space="preserve"> </v>
      </c>
      <c r="J346" s="136" t="str">
        <f t="shared" si="40"/>
        <v xml:space="preserve">, </v>
      </c>
    </row>
    <row r="347" spans="1:10" x14ac:dyDescent="0.2">
      <c r="A347" s="142" t="str">
        <f t="shared" si="42"/>
        <v>O</v>
      </c>
      <c r="B347" s="136" t="str">
        <f t="shared" si="41"/>
        <v>O09</v>
      </c>
      <c r="C347" s="142" t="s">
        <v>132</v>
      </c>
      <c r="D347" s="143"/>
      <c r="E347" s="143"/>
      <c r="F347" s="153"/>
      <c r="G347" s="144"/>
      <c r="H347" s="143"/>
      <c r="I347" s="136" t="str">
        <f t="shared" si="39"/>
        <v xml:space="preserve"> </v>
      </c>
      <c r="J347" s="136" t="str">
        <f t="shared" si="40"/>
        <v xml:space="preserve">, </v>
      </c>
    </row>
    <row r="348" spans="1:10" x14ac:dyDescent="0.2">
      <c r="A348" s="142" t="str">
        <f t="shared" si="42"/>
        <v>O</v>
      </c>
      <c r="B348" s="136" t="str">
        <f t="shared" si="41"/>
        <v>O10</v>
      </c>
      <c r="C348" s="142" t="s">
        <v>133</v>
      </c>
      <c r="D348" s="143"/>
      <c r="E348" s="143"/>
      <c r="F348" s="153"/>
      <c r="G348" s="144"/>
      <c r="H348" s="143"/>
      <c r="I348" s="136" t="str">
        <f t="shared" si="39"/>
        <v xml:space="preserve"> </v>
      </c>
      <c r="J348" s="136" t="str">
        <f t="shared" si="40"/>
        <v xml:space="preserve">, </v>
      </c>
    </row>
    <row r="349" spans="1:10" x14ac:dyDescent="0.2">
      <c r="A349" s="142" t="str">
        <f t="shared" si="42"/>
        <v>O</v>
      </c>
      <c r="B349" s="136" t="str">
        <f t="shared" si="41"/>
        <v>O11</v>
      </c>
      <c r="C349" s="142" t="s">
        <v>134</v>
      </c>
      <c r="D349" s="143"/>
      <c r="E349" s="143"/>
      <c r="F349" s="153"/>
      <c r="G349" s="144"/>
      <c r="H349" s="143"/>
      <c r="I349" s="136" t="str">
        <f t="shared" si="39"/>
        <v xml:space="preserve"> </v>
      </c>
      <c r="J349" s="136" t="str">
        <f t="shared" si="40"/>
        <v xml:space="preserve">, </v>
      </c>
    </row>
    <row r="350" spans="1:10" x14ac:dyDescent="0.2">
      <c r="A350" s="142" t="str">
        <f t="shared" si="42"/>
        <v>O</v>
      </c>
      <c r="B350" s="136" t="str">
        <f t="shared" si="41"/>
        <v>O12</v>
      </c>
      <c r="C350" s="142" t="s">
        <v>135</v>
      </c>
      <c r="D350" s="143"/>
      <c r="E350" s="143"/>
      <c r="F350" s="153"/>
      <c r="G350" s="144"/>
      <c r="H350" s="143"/>
      <c r="I350" s="136" t="str">
        <f t="shared" si="39"/>
        <v xml:space="preserve"> </v>
      </c>
      <c r="J350" s="136" t="str">
        <f t="shared" si="40"/>
        <v xml:space="preserve">, </v>
      </c>
    </row>
    <row r="351" spans="1:10" x14ac:dyDescent="0.2">
      <c r="A351" s="142" t="str">
        <f t="shared" si="42"/>
        <v>O</v>
      </c>
      <c r="B351" s="136" t="str">
        <f t="shared" si="41"/>
        <v>O13</v>
      </c>
      <c r="C351" s="142" t="s">
        <v>497</v>
      </c>
      <c r="D351" s="143"/>
      <c r="E351" s="143"/>
      <c r="F351" s="153"/>
      <c r="G351" s="144"/>
      <c r="H351" s="143"/>
      <c r="I351" s="136" t="str">
        <f t="shared" si="39"/>
        <v xml:space="preserve"> </v>
      </c>
      <c r="J351" s="136" t="str">
        <f t="shared" si="40"/>
        <v xml:space="preserve">, </v>
      </c>
    </row>
    <row r="352" spans="1:10" x14ac:dyDescent="0.2">
      <c r="A352" s="142" t="str">
        <f t="shared" si="42"/>
        <v>O</v>
      </c>
      <c r="B352" s="136" t="str">
        <f t="shared" si="41"/>
        <v>O14</v>
      </c>
      <c r="C352" s="142" t="s">
        <v>498</v>
      </c>
      <c r="D352" s="143"/>
      <c r="E352" s="143"/>
      <c r="F352" s="153"/>
      <c r="G352" s="144"/>
      <c r="H352" s="143"/>
      <c r="I352" s="136" t="str">
        <f t="shared" si="39"/>
        <v xml:space="preserve"> </v>
      </c>
      <c r="J352" s="136" t="str">
        <f t="shared" si="40"/>
        <v xml:space="preserve">, </v>
      </c>
    </row>
    <row r="353" spans="1:10" x14ac:dyDescent="0.2">
      <c r="A353" s="142" t="str">
        <f t="shared" si="42"/>
        <v>O</v>
      </c>
      <c r="B353" s="136" t="str">
        <f t="shared" si="41"/>
        <v>O15</v>
      </c>
      <c r="C353" s="142" t="s">
        <v>499</v>
      </c>
      <c r="D353" s="143"/>
      <c r="E353" s="143"/>
      <c r="F353" s="153"/>
      <c r="G353" s="144"/>
      <c r="H353" s="143"/>
      <c r="I353" s="136" t="str">
        <f t="shared" si="39"/>
        <v xml:space="preserve"> </v>
      </c>
      <c r="J353" s="136" t="str">
        <f t="shared" si="40"/>
        <v xml:space="preserve">, </v>
      </c>
    </row>
    <row r="354" spans="1:10" x14ac:dyDescent="0.2">
      <c r="A354" s="142" t="str">
        <f t="shared" si="42"/>
        <v>O</v>
      </c>
      <c r="B354" s="136" t="str">
        <f t="shared" si="41"/>
        <v>O16</v>
      </c>
      <c r="C354" s="142" t="s">
        <v>500</v>
      </c>
      <c r="D354" s="143"/>
      <c r="E354" s="143"/>
      <c r="F354" s="153"/>
      <c r="G354" s="144"/>
      <c r="H354" s="143"/>
      <c r="I354" s="136" t="str">
        <f t="shared" si="39"/>
        <v xml:space="preserve"> </v>
      </c>
      <c r="J354" s="136" t="str">
        <f t="shared" si="40"/>
        <v xml:space="preserve">, </v>
      </c>
    </row>
    <row r="355" spans="1:10" x14ac:dyDescent="0.2">
      <c r="A355" s="142" t="str">
        <f t="shared" si="42"/>
        <v>O</v>
      </c>
      <c r="B355" s="136" t="str">
        <f>A355&amp;"17"</f>
        <v>O17</v>
      </c>
      <c r="C355" s="142" t="s">
        <v>523</v>
      </c>
      <c r="D355" s="143"/>
      <c r="E355" s="143"/>
      <c r="F355" s="153"/>
      <c r="G355" s="144"/>
      <c r="H355" s="143"/>
      <c r="I355" s="136" t="str">
        <f t="shared" si="39"/>
        <v xml:space="preserve"> </v>
      </c>
      <c r="J355" s="136" t="str">
        <f t="shared" si="40"/>
        <v xml:space="preserve">, </v>
      </c>
    </row>
    <row r="356" spans="1:10" x14ac:dyDescent="0.2">
      <c r="A356" s="142" t="str">
        <f t="shared" si="42"/>
        <v>O</v>
      </c>
      <c r="B356" s="136" t="str">
        <f>A356&amp;"18"</f>
        <v>O18</v>
      </c>
      <c r="C356" s="142" t="s">
        <v>523</v>
      </c>
      <c r="D356" s="143"/>
      <c r="E356" s="143"/>
      <c r="F356" s="153"/>
      <c r="G356" s="144"/>
      <c r="H356" s="143"/>
      <c r="I356" s="136" t="str">
        <f t="shared" si="39"/>
        <v xml:space="preserve"> </v>
      </c>
      <c r="J356" s="136" t="str">
        <f t="shared" si="40"/>
        <v xml:space="preserve">, </v>
      </c>
    </row>
    <row r="357" spans="1:10" x14ac:dyDescent="0.2">
      <c r="A357" s="142" t="str">
        <f t="shared" si="42"/>
        <v>O</v>
      </c>
      <c r="B357" s="136" t="str">
        <f>A357&amp;"19"</f>
        <v>O19</v>
      </c>
      <c r="C357" s="142" t="s">
        <v>523</v>
      </c>
      <c r="D357" s="143"/>
      <c r="E357" s="143"/>
      <c r="F357" s="153"/>
      <c r="G357" s="144"/>
      <c r="H357" s="143"/>
      <c r="I357" s="136" t="str">
        <f t="shared" si="39"/>
        <v xml:space="preserve"> </v>
      </c>
      <c r="J357" s="136" t="str">
        <f t="shared" si="40"/>
        <v xml:space="preserve">, </v>
      </c>
    </row>
    <row r="358" spans="1:10" x14ac:dyDescent="0.2">
      <c r="A358" s="142" t="str">
        <f t="shared" si="42"/>
        <v>O</v>
      </c>
      <c r="B358" s="136" t="str">
        <f>A358&amp;"20"</f>
        <v>O20</v>
      </c>
      <c r="C358" s="142" t="s">
        <v>523</v>
      </c>
      <c r="D358" s="143"/>
      <c r="E358" s="143"/>
      <c r="F358" s="153"/>
      <c r="G358" s="144"/>
      <c r="H358" s="143"/>
      <c r="I358" s="136" t="str">
        <f t="shared" si="39"/>
        <v xml:space="preserve"> </v>
      </c>
      <c r="J358" s="136" t="str">
        <f t="shared" si="40"/>
        <v xml:space="preserve">, </v>
      </c>
    </row>
    <row r="359" spans="1:10" x14ac:dyDescent="0.2">
      <c r="A359" s="142" t="str">
        <f t="shared" si="42"/>
        <v>O</v>
      </c>
      <c r="B359" s="136" t="str">
        <f>A359&amp;"21"</f>
        <v>O21</v>
      </c>
      <c r="C359" s="142" t="s">
        <v>523</v>
      </c>
      <c r="D359" s="143"/>
      <c r="E359" s="143"/>
      <c r="F359" s="153"/>
      <c r="G359" s="144"/>
      <c r="H359" s="143"/>
      <c r="I359" s="136" t="str">
        <f t="shared" si="39"/>
        <v xml:space="preserve"> </v>
      </c>
      <c r="J359" s="136" t="str">
        <f t="shared" si="40"/>
        <v xml:space="preserve">, </v>
      </c>
    </row>
    <row r="360" spans="1:10" x14ac:dyDescent="0.2">
      <c r="A360" s="142" t="str">
        <f t="shared" si="42"/>
        <v>O</v>
      </c>
      <c r="B360" s="136" t="str">
        <f>A360&amp;"22"</f>
        <v>O22</v>
      </c>
      <c r="C360" s="142" t="s">
        <v>523</v>
      </c>
      <c r="D360" s="143"/>
      <c r="E360" s="143"/>
      <c r="F360" s="153"/>
      <c r="G360" s="144"/>
      <c r="H360" s="143"/>
      <c r="I360" s="136" t="str">
        <f t="shared" si="39"/>
        <v xml:space="preserve"> </v>
      </c>
      <c r="J360" s="136" t="str">
        <f t="shared" si="40"/>
        <v xml:space="preserve">, </v>
      </c>
    </row>
    <row r="361" spans="1:10" x14ac:dyDescent="0.2">
      <c r="A361" s="142" t="str">
        <f t="shared" si="42"/>
        <v>O</v>
      </c>
      <c r="B361" s="136" t="str">
        <f>A361&amp;"23"</f>
        <v>O23</v>
      </c>
      <c r="C361" s="142" t="s">
        <v>523</v>
      </c>
      <c r="D361" s="143"/>
      <c r="E361" s="143"/>
      <c r="F361" s="153"/>
      <c r="G361" s="144"/>
      <c r="H361" s="143"/>
      <c r="I361" s="136" t="str">
        <f t="shared" si="39"/>
        <v xml:space="preserve"> </v>
      </c>
      <c r="J361" s="136" t="str">
        <f t="shared" si="40"/>
        <v xml:space="preserve">, </v>
      </c>
    </row>
    <row r="362" spans="1:10" x14ac:dyDescent="0.2">
      <c r="A362" s="142" t="str">
        <f t="shared" si="42"/>
        <v>O</v>
      </c>
      <c r="B362" s="136" t="str">
        <f>A362&amp;"24"</f>
        <v>O24</v>
      </c>
      <c r="C362" s="142" t="s">
        <v>523</v>
      </c>
      <c r="D362" s="143"/>
      <c r="E362" s="143"/>
      <c r="F362" s="153"/>
      <c r="G362" s="144"/>
      <c r="H362" s="143"/>
      <c r="I362" s="136" t="str">
        <f t="shared" si="39"/>
        <v xml:space="preserve"> </v>
      </c>
      <c r="J362" s="136" t="str">
        <f t="shared" si="40"/>
        <v xml:space="preserve">, </v>
      </c>
    </row>
    <row r="363" spans="1:10" x14ac:dyDescent="0.2">
      <c r="A363" s="142" t="s">
        <v>176</v>
      </c>
      <c r="B363" s="136" t="str">
        <f t="shared" ref="B363:B378" si="43">A363&amp;C363</f>
        <v>P01</v>
      </c>
      <c r="C363" s="142" t="s">
        <v>124</v>
      </c>
      <c r="D363" s="143"/>
      <c r="E363" s="143"/>
      <c r="F363" s="153"/>
      <c r="G363" s="144"/>
      <c r="H363" s="143"/>
      <c r="I363" s="136" t="str">
        <f t="shared" si="39"/>
        <v xml:space="preserve"> </v>
      </c>
      <c r="J363" s="136" t="str">
        <f t="shared" si="40"/>
        <v xml:space="preserve">, </v>
      </c>
    </row>
    <row r="364" spans="1:10" x14ac:dyDescent="0.2">
      <c r="A364" s="142" t="str">
        <f t="shared" ref="A364:A386" si="44">A363</f>
        <v>P</v>
      </c>
      <c r="B364" s="136" t="str">
        <f t="shared" si="43"/>
        <v>P02</v>
      </c>
      <c r="C364" s="142" t="s">
        <v>125</v>
      </c>
      <c r="D364" s="143"/>
      <c r="E364" s="143"/>
      <c r="F364" s="153"/>
      <c r="G364" s="144"/>
      <c r="H364" s="143"/>
      <c r="I364" s="136" t="str">
        <f t="shared" si="39"/>
        <v xml:space="preserve"> </v>
      </c>
      <c r="J364" s="136" t="str">
        <f t="shared" si="40"/>
        <v xml:space="preserve">, </v>
      </c>
    </row>
    <row r="365" spans="1:10" x14ac:dyDescent="0.2">
      <c r="A365" s="142" t="str">
        <f t="shared" si="44"/>
        <v>P</v>
      </c>
      <c r="B365" s="136" t="str">
        <f t="shared" si="43"/>
        <v>P03</v>
      </c>
      <c r="C365" s="142" t="s">
        <v>126</v>
      </c>
      <c r="D365" s="143"/>
      <c r="E365" s="143"/>
      <c r="F365" s="153"/>
      <c r="G365" s="144"/>
      <c r="H365" s="143"/>
      <c r="I365" s="136" t="str">
        <f t="shared" si="39"/>
        <v xml:space="preserve"> </v>
      </c>
      <c r="J365" s="136" t="str">
        <f t="shared" si="40"/>
        <v xml:space="preserve">, </v>
      </c>
    </row>
    <row r="366" spans="1:10" x14ac:dyDescent="0.2">
      <c r="A366" s="142" t="str">
        <f t="shared" si="44"/>
        <v>P</v>
      </c>
      <c r="B366" s="136" t="str">
        <f t="shared" si="43"/>
        <v>P04</v>
      </c>
      <c r="C366" s="142" t="s">
        <v>127</v>
      </c>
      <c r="D366" s="143"/>
      <c r="E366" s="143"/>
      <c r="F366" s="153"/>
      <c r="G366" s="144"/>
      <c r="H366" s="143"/>
      <c r="I366" s="136" t="str">
        <f t="shared" si="39"/>
        <v xml:space="preserve"> </v>
      </c>
      <c r="J366" s="136" t="str">
        <f t="shared" si="40"/>
        <v xml:space="preserve">, </v>
      </c>
    </row>
    <row r="367" spans="1:10" x14ac:dyDescent="0.2">
      <c r="A367" s="142" t="str">
        <f t="shared" si="44"/>
        <v>P</v>
      </c>
      <c r="B367" s="136" t="str">
        <f t="shared" si="43"/>
        <v>P05</v>
      </c>
      <c r="C367" s="142" t="s">
        <v>128</v>
      </c>
      <c r="D367" s="143"/>
      <c r="E367" s="143"/>
      <c r="F367" s="153"/>
      <c r="G367" s="144"/>
      <c r="H367" s="143"/>
      <c r="I367" s="136" t="str">
        <f t="shared" si="39"/>
        <v xml:space="preserve"> </v>
      </c>
      <c r="J367" s="136" t="str">
        <f t="shared" si="40"/>
        <v xml:space="preserve">, </v>
      </c>
    </row>
    <row r="368" spans="1:10" x14ac:dyDescent="0.2">
      <c r="A368" s="142" t="str">
        <f t="shared" si="44"/>
        <v>P</v>
      </c>
      <c r="B368" s="136" t="str">
        <f t="shared" si="43"/>
        <v>P06</v>
      </c>
      <c r="C368" s="142" t="s">
        <v>129</v>
      </c>
      <c r="D368" s="143"/>
      <c r="E368" s="143"/>
      <c r="F368" s="153"/>
      <c r="G368" s="144"/>
      <c r="H368" s="143"/>
      <c r="I368" s="136" t="str">
        <f t="shared" si="39"/>
        <v xml:space="preserve"> </v>
      </c>
      <c r="J368" s="136" t="str">
        <f t="shared" si="40"/>
        <v xml:space="preserve">, </v>
      </c>
    </row>
    <row r="369" spans="1:10" x14ac:dyDescent="0.2">
      <c r="A369" s="142" t="str">
        <f t="shared" si="44"/>
        <v>P</v>
      </c>
      <c r="B369" s="136" t="str">
        <f t="shared" si="43"/>
        <v>P07</v>
      </c>
      <c r="C369" s="142" t="s">
        <v>130</v>
      </c>
      <c r="D369" s="143"/>
      <c r="E369" s="143"/>
      <c r="F369" s="153"/>
      <c r="G369" s="144"/>
      <c r="H369" s="143"/>
      <c r="I369" s="136" t="str">
        <f t="shared" si="39"/>
        <v xml:space="preserve"> </v>
      </c>
      <c r="J369" s="136" t="str">
        <f t="shared" si="40"/>
        <v xml:space="preserve">, </v>
      </c>
    </row>
    <row r="370" spans="1:10" x14ac:dyDescent="0.2">
      <c r="A370" s="142" t="str">
        <f t="shared" si="44"/>
        <v>P</v>
      </c>
      <c r="B370" s="136" t="str">
        <f t="shared" si="43"/>
        <v>P08</v>
      </c>
      <c r="C370" s="142" t="s">
        <v>131</v>
      </c>
      <c r="D370" s="143"/>
      <c r="E370" s="143"/>
      <c r="F370" s="153"/>
      <c r="G370" s="144"/>
      <c r="H370" s="143"/>
      <c r="I370" s="136" t="str">
        <f t="shared" si="39"/>
        <v xml:space="preserve"> </v>
      </c>
      <c r="J370" s="136" t="str">
        <f t="shared" si="40"/>
        <v xml:space="preserve">, </v>
      </c>
    </row>
    <row r="371" spans="1:10" x14ac:dyDescent="0.2">
      <c r="A371" s="142" t="str">
        <f t="shared" si="44"/>
        <v>P</v>
      </c>
      <c r="B371" s="136" t="str">
        <f t="shared" si="43"/>
        <v>P09</v>
      </c>
      <c r="C371" s="142" t="s">
        <v>132</v>
      </c>
      <c r="D371" s="143"/>
      <c r="E371" s="143"/>
      <c r="F371" s="153"/>
      <c r="G371" s="144"/>
      <c r="H371" s="143"/>
      <c r="I371" s="136" t="str">
        <f t="shared" si="39"/>
        <v xml:space="preserve"> </v>
      </c>
      <c r="J371" s="136" t="str">
        <f t="shared" si="40"/>
        <v xml:space="preserve">, </v>
      </c>
    </row>
    <row r="372" spans="1:10" x14ac:dyDescent="0.2">
      <c r="A372" s="142" t="str">
        <f t="shared" si="44"/>
        <v>P</v>
      </c>
      <c r="B372" s="136" t="str">
        <f t="shared" si="43"/>
        <v>P10</v>
      </c>
      <c r="C372" s="142" t="s">
        <v>133</v>
      </c>
      <c r="D372" s="143"/>
      <c r="E372" s="143"/>
      <c r="F372" s="153"/>
      <c r="G372" s="144"/>
      <c r="H372" s="143"/>
      <c r="I372" s="136" t="str">
        <f t="shared" si="39"/>
        <v xml:space="preserve"> </v>
      </c>
      <c r="J372" s="136" t="str">
        <f t="shared" si="40"/>
        <v xml:space="preserve">, </v>
      </c>
    </row>
    <row r="373" spans="1:10" x14ac:dyDescent="0.2">
      <c r="A373" s="142" t="str">
        <f t="shared" si="44"/>
        <v>P</v>
      </c>
      <c r="B373" s="136" t="str">
        <f t="shared" si="43"/>
        <v>P11</v>
      </c>
      <c r="C373" s="142" t="s">
        <v>134</v>
      </c>
      <c r="D373" s="143"/>
      <c r="E373" s="143"/>
      <c r="F373" s="153"/>
      <c r="G373" s="144"/>
      <c r="H373" s="143"/>
      <c r="I373" s="136" t="str">
        <f t="shared" si="39"/>
        <v xml:space="preserve"> </v>
      </c>
      <c r="J373" s="136" t="str">
        <f t="shared" si="40"/>
        <v xml:space="preserve">, </v>
      </c>
    </row>
    <row r="374" spans="1:10" x14ac:dyDescent="0.2">
      <c r="A374" s="142" t="str">
        <f t="shared" si="44"/>
        <v>P</v>
      </c>
      <c r="B374" s="136" t="str">
        <f t="shared" si="43"/>
        <v>P12</v>
      </c>
      <c r="C374" s="142" t="s">
        <v>135</v>
      </c>
      <c r="D374" s="143"/>
      <c r="E374" s="143"/>
      <c r="F374" s="153"/>
      <c r="G374" s="144"/>
      <c r="H374" s="143"/>
      <c r="I374" s="136" t="str">
        <f t="shared" si="39"/>
        <v xml:space="preserve"> </v>
      </c>
      <c r="J374" s="136" t="str">
        <f t="shared" si="40"/>
        <v xml:space="preserve">, </v>
      </c>
    </row>
    <row r="375" spans="1:10" x14ac:dyDescent="0.2">
      <c r="A375" s="142" t="str">
        <f t="shared" si="44"/>
        <v>P</v>
      </c>
      <c r="B375" s="136" t="str">
        <f t="shared" si="43"/>
        <v>P13</v>
      </c>
      <c r="C375" s="142" t="s">
        <v>497</v>
      </c>
      <c r="D375" s="143"/>
      <c r="E375" s="143"/>
      <c r="F375" s="153"/>
      <c r="G375" s="144"/>
      <c r="H375" s="143"/>
      <c r="I375" s="136" t="str">
        <f t="shared" si="39"/>
        <v xml:space="preserve"> </v>
      </c>
      <c r="J375" s="136" t="str">
        <f t="shared" si="40"/>
        <v xml:space="preserve">, </v>
      </c>
    </row>
    <row r="376" spans="1:10" x14ac:dyDescent="0.2">
      <c r="A376" s="142" t="str">
        <f t="shared" si="44"/>
        <v>P</v>
      </c>
      <c r="B376" s="136" t="str">
        <f t="shared" si="43"/>
        <v>P14</v>
      </c>
      <c r="C376" s="142" t="s">
        <v>498</v>
      </c>
      <c r="D376" s="143"/>
      <c r="E376" s="143"/>
      <c r="F376" s="153"/>
      <c r="G376" s="144"/>
      <c r="H376" s="143"/>
      <c r="I376" s="136" t="str">
        <f t="shared" si="39"/>
        <v xml:space="preserve"> </v>
      </c>
      <c r="J376" s="136" t="str">
        <f t="shared" si="40"/>
        <v xml:space="preserve">, </v>
      </c>
    </row>
    <row r="377" spans="1:10" x14ac:dyDescent="0.2">
      <c r="A377" s="142" t="str">
        <f t="shared" si="44"/>
        <v>P</v>
      </c>
      <c r="B377" s="136" t="str">
        <f t="shared" si="43"/>
        <v>P15</v>
      </c>
      <c r="C377" s="142" t="s">
        <v>499</v>
      </c>
      <c r="D377" s="143"/>
      <c r="E377" s="143"/>
      <c r="F377" s="153"/>
      <c r="G377" s="144"/>
      <c r="H377" s="143"/>
      <c r="I377" s="136" t="str">
        <f t="shared" si="39"/>
        <v xml:space="preserve"> </v>
      </c>
      <c r="J377" s="136" t="str">
        <f t="shared" si="40"/>
        <v xml:space="preserve">, </v>
      </c>
    </row>
    <row r="378" spans="1:10" x14ac:dyDescent="0.2">
      <c r="A378" s="142" t="str">
        <f t="shared" si="44"/>
        <v>P</v>
      </c>
      <c r="B378" s="136" t="str">
        <f t="shared" si="43"/>
        <v>P16</v>
      </c>
      <c r="C378" s="142" t="s">
        <v>500</v>
      </c>
      <c r="D378" s="143"/>
      <c r="E378" s="143"/>
      <c r="F378" s="153"/>
      <c r="G378" s="144"/>
      <c r="H378" s="143"/>
      <c r="I378" s="136" t="str">
        <f t="shared" si="39"/>
        <v xml:space="preserve"> </v>
      </c>
      <c r="J378" s="136" t="str">
        <f t="shared" si="40"/>
        <v xml:space="preserve">, </v>
      </c>
    </row>
    <row r="379" spans="1:10" x14ac:dyDescent="0.2">
      <c r="A379" s="142" t="str">
        <f t="shared" si="44"/>
        <v>P</v>
      </c>
      <c r="B379" s="136" t="str">
        <f>A379&amp;"17"</f>
        <v>P17</v>
      </c>
      <c r="C379" s="142" t="s">
        <v>523</v>
      </c>
      <c r="D379" s="143"/>
      <c r="E379" s="143"/>
      <c r="F379" s="153"/>
      <c r="G379" s="144"/>
      <c r="H379" s="143"/>
      <c r="I379" s="136" t="str">
        <f t="shared" si="39"/>
        <v xml:space="preserve"> </v>
      </c>
      <c r="J379" s="136" t="str">
        <f t="shared" si="40"/>
        <v xml:space="preserve">, </v>
      </c>
    </row>
    <row r="380" spans="1:10" x14ac:dyDescent="0.2">
      <c r="A380" s="142" t="str">
        <f t="shared" si="44"/>
        <v>P</v>
      </c>
      <c r="B380" s="136" t="str">
        <f>A380&amp;"18"</f>
        <v>P18</v>
      </c>
      <c r="C380" s="142" t="s">
        <v>523</v>
      </c>
      <c r="D380" s="143"/>
      <c r="E380" s="143"/>
      <c r="F380" s="153"/>
      <c r="G380" s="144"/>
      <c r="H380" s="143"/>
      <c r="I380" s="136" t="str">
        <f t="shared" si="39"/>
        <v xml:space="preserve"> </v>
      </c>
      <c r="J380" s="136" t="str">
        <f t="shared" si="40"/>
        <v xml:space="preserve">, </v>
      </c>
    </row>
    <row r="381" spans="1:10" x14ac:dyDescent="0.2">
      <c r="A381" s="142" t="str">
        <f t="shared" si="44"/>
        <v>P</v>
      </c>
      <c r="B381" s="136" t="str">
        <f>A381&amp;"19"</f>
        <v>P19</v>
      </c>
      <c r="C381" s="142" t="s">
        <v>523</v>
      </c>
      <c r="D381" s="143"/>
      <c r="E381" s="143"/>
      <c r="F381" s="153"/>
      <c r="G381" s="144"/>
      <c r="H381" s="143"/>
      <c r="I381" s="136" t="str">
        <f t="shared" si="39"/>
        <v xml:space="preserve"> </v>
      </c>
      <c r="J381" s="136" t="str">
        <f t="shared" si="40"/>
        <v xml:space="preserve">, </v>
      </c>
    </row>
    <row r="382" spans="1:10" x14ac:dyDescent="0.2">
      <c r="A382" s="142" t="str">
        <f t="shared" si="44"/>
        <v>P</v>
      </c>
      <c r="B382" s="136" t="str">
        <f>A382&amp;"20"</f>
        <v>P20</v>
      </c>
      <c r="C382" s="142" t="s">
        <v>523</v>
      </c>
      <c r="D382" s="143"/>
      <c r="E382" s="143"/>
      <c r="F382" s="153"/>
      <c r="G382" s="144"/>
      <c r="H382" s="143"/>
      <c r="I382" s="136" t="str">
        <f t="shared" si="39"/>
        <v xml:space="preserve"> </v>
      </c>
      <c r="J382" s="136" t="str">
        <f t="shared" si="40"/>
        <v xml:space="preserve">, </v>
      </c>
    </row>
    <row r="383" spans="1:10" x14ac:dyDescent="0.2">
      <c r="A383" s="142" t="str">
        <f t="shared" si="44"/>
        <v>P</v>
      </c>
      <c r="B383" s="136" t="str">
        <f>A383&amp;"21"</f>
        <v>P21</v>
      </c>
      <c r="C383" s="142" t="s">
        <v>523</v>
      </c>
      <c r="D383" s="143"/>
      <c r="E383" s="143"/>
      <c r="F383" s="153"/>
      <c r="G383" s="144"/>
      <c r="H383" s="143"/>
      <c r="I383" s="136" t="str">
        <f t="shared" si="39"/>
        <v xml:space="preserve"> </v>
      </c>
      <c r="J383" s="136" t="str">
        <f t="shared" si="40"/>
        <v xml:space="preserve">, </v>
      </c>
    </row>
    <row r="384" spans="1:10" x14ac:dyDescent="0.2">
      <c r="A384" s="142" t="str">
        <f t="shared" si="44"/>
        <v>P</v>
      </c>
      <c r="B384" s="136" t="str">
        <f>A384&amp;"22"</f>
        <v>P22</v>
      </c>
      <c r="C384" s="142" t="s">
        <v>523</v>
      </c>
      <c r="D384" s="143"/>
      <c r="E384" s="143"/>
      <c r="F384" s="153"/>
      <c r="G384" s="144"/>
      <c r="H384" s="143"/>
      <c r="I384" s="136" t="str">
        <f t="shared" si="39"/>
        <v xml:space="preserve"> </v>
      </c>
      <c r="J384" s="136" t="str">
        <f t="shared" si="40"/>
        <v xml:space="preserve">, </v>
      </c>
    </row>
    <row r="385" spans="1:10" x14ac:dyDescent="0.2">
      <c r="A385" s="142" t="str">
        <f t="shared" si="44"/>
        <v>P</v>
      </c>
      <c r="B385" s="136" t="str">
        <f>A385&amp;"23"</f>
        <v>P23</v>
      </c>
      <c r="C385" s="142" t="s">
        <v>523</v>
      </c>
      <c r="D385" s="143"/>
      <c r="E385" s="143"/>
      <c r="F385" s="153"/>
      <c r="G385" s="144"/>
      <c r="H385" s="143"/>
      <c r="I385" s="136" t="str">
        <f t="shared" si="39"/>
        <v xml:space="preserve"> </v>
      </c>
      <c r="J385" s="136" t="str">
        <f t="shared" si="40"/>
        <v xml:space="preserve">, </v>
      </c>
    </row>
    <row r="386" spans="1:10" x14ac:dyDescent="0.2">
      <c r="A386" s="142" t="str">
        <f t="shared" si="44"/>
        <v>P</v>
      </c>
      <c r="B386" s="136" t="str">
        <f>A386&amp;"24"</f>
        <v>P24</v>
      </c>
      <c r="C386" s="142" t="s">
        <v>523</v>
      </c>
      <c r="D386" s="143"/>
      <c r="E386" s="143"/>
      <c r="F386" s="153"/>
      <c r="G386" s="144"/>
      <c r="H386" s="143"/>
      <c r="I386" s="136" t="str">
        <f t="shared" si="39"/>
        <v xml:space="preserve"> </v>
      </c>
      <c r="J386" s="136" t="str">
        <f t="shared" si="40"/>
        <v xml:space="preserve">, </v>
      </c>
    </row>
    <row r="387" spans="1:10" x14ac:dyDescent="0.2">
      <c r="A387" s="142" t="s">
        <v>307</v>
      </c>
      <c r="B387" s="136" t="str">
        <f t="shared" ref="B387:B402" si="45">A387&amp;C387</f>
        <v>Q01</v>
      </c>
      <c r="C387" s="142" t="s">
        <v>124</v>
      </c>
      <c r="D387" s="143"/>
      <c r="E387" s="143"/>
      <c r="F387" s="153"/>
      <c r="G387" s="144"/>
      <c r="H387" s="143"/>
      <c r="I387" s="136" t="str">
        <f t="shared" si="39"/>
        <v xml:space="preserve"> </v>
      </c>
      <c r="J387" s="136" t="str">
        <f t="shared" si="40"/>
        <v xml:space="preserve">, </v>
      </c>
    </row>
    <row r="388" spans="1:10" x14ac:dyDescent="0.2">
      <c r="A388" s="142" t="str">
        <f t="shared" ref="A388:A410" si="46">A387</f>
        <v>Q</v>
      </c>
      <c r="B388" s="136" t="str">
        <f t="shared" si="45"/>
        <v>Q02</v>
      </c>
      <c r="C388" s="142" t="s">
        <v>125</v>
      </c>
      <c r="D388" s="143"/>
      <c r="E388" s="143"/>
      <c r="F388" s="153"/>
      <c r="G388" s="144"/>
      <c r="H388" s="143"/>
      <c r="I388" s="136" t="str">
        <f t="shared" si="39"/>
        <v xml:space="preserve"> </v>
      </c>
      <c r="J388" s="136" t="str">
        <f t="shared" si="40"/>
        <v xml:space="preserve">, </v>
      </c>
    </row>
    <row r="389" spans="1:10" x14ac:dyDescent="0.2">
      <c r="A389" s="142" t="str">
        <f t="shared" si="46"/>
        <v>Q</v>
      </c>
      <c r="B389" s="136" t="str">
        <f t="shared" si="45"/>
        <v>Q03</v>
      </c>
      <c r="C389" s="142" t="s">
        <v>126</v>
      </c>
      <c r="D389" s="143"/>
      <c r="E389" s="143"/>
      <c r="F389" s="153"/>
      <c r="G389" s="144"/>
      <c r="H389" s="143"/>
      <c r="I389" s="136" t="str">
        <f t="shared" si="39"/>
        <v xml:space="preserve"> </v>
      </c>
      <c r="J389" s="136" t="str">
        <f t="shared" si="40"/>
        <v xml:space="preserve">, </v>
      </c>
    </row>
    <row r="390" spans="1:10" x14ac:dyDescent="0.2">
      <c r="A390" s="142" t="str">
        <f t="shared" si="46"/>
        <v>Q</v>
      </c>
      <c r="B390" s="136" t="str">
        <f t="shared" si="45"/>
        <v>Q04</v>
      </c>
      <c r="C390" s="142" t="s">
        <v>127</v>
      </c>
      <c r="D390" s="143"/>
      <c r="E390" s="143"/>
      <c r="F390" s="153"/>
      <c r="G390" s="144"/>
      <c r="H390" s="143"/>
      <c r="I390" s="136" t="str">
        <f t="shared" si="39"/>
        <v xml:space="preserve"> </v>
      </c>
      <c r="J390" s="136" t="str">
        <f t="shared" si="40"/>
        <v xml:space="preserve">, </v>
      </c>
    </row>
    <row r="391" spans="1:10" x14ac:dyDescent="0.2">
      <c r="A391" s="142" t="str">
        <f t="shared" si="46"/>
        <v>Q</v>
      </c>
      <c r="B391" s="136" t="str">
        <f t="shared" si="45"/>
        <v>Q05</v>
      </c>
      <c r="C391" s="142" t="s">
        <v>128</v>
      </c>
      <c r="D391" s="143"/>
      <c r="E391" s="143"/>
      <c r="F391" s="153"/>
      <c r="G391" s="144"/>
      <c r="H391" s="143"/>
      <c r="I391" s="136" t="str">
        <f t="shared" si="39"/>
        <v xml:space="preserve"> </v>
      </c>
      <c r="J391" s="136" t="str">
        <f t="shared" si="40"/>
        <v xml:space="preserve">, </v>
      </c>
    </row>
    <row r="392" spans="1:10" x14ac:dyDescent="0.2">
      <c r="A392" s="142" t="str">
        <f t="shared" si="46"/>
        <v>Q</v>
      </c>
      <c r="B392" s="136" t="str">
        <f t="shared" si="45"/>
        <v>Q06</v>
      </c>
      <c r="C392" s="142" t="s">
        <v>129</v>
      </c>
      <c r="D392" s="143"/>
      <c r="E392" s="143"/>
      <c r="F392" s="153"/>
      <c r="G392" s="144"/>
      <c r="H392" s="143"/>
      <c r="I392" s="136" t="str">
        <f t="shared" si="39"/>
        <v xml:space="preserve"> </v>
      </c>
      <c r="J392" s="136" t="str">
        <f t="shared" si="40"/>
        <v xml:space="preserve">, </v>
      </c>
    </row>
    <row r="393" spans="1:10" x14ac:dyDescent="0.2">
      <c r="A393" s="142" t="str">
        <f t="shared" si="46"/>
        <v>Q</v>
      </c>
      <c r="B393" s="136" t="str">
        <f t="shared" si="45"/>
        <v>Q07</v>
      </c>
      <c r="C393" s="142" t="s">
        <v>130</v>
      </c>
      <c r="D393" s="143"/>
      <c r="E393" s="143"/>
      <c r="F393" s="153"/>
      <c r="G393" s="144"/>
      <c r="H393" s="143"/>
      <c r="I393" s="136" t="str">
        <f t="shared" si="39"/>
        <v xml:space="preserve"> </v>
      </c>
      <c r="J393" s="136" t="str">
        <f t="shared" si="40"/>
        <v xml:space="preserve">, </v>
      </c>
    </row>
    <row r="394" spans="1:10" x14ac:dyDescent="0.2">
      <c r="A394" s="142" t="str">
        <f t="shared" si="46"/>
        <v>Q</v>
      </c>
      <c r="B394" s="136" t="str">
        <f t="shared" si="45"/>
        <v>Q08</v>
      </c>
      <c r="C394" s="142" t="s">
        <v>131</v>
      </c>
      <c r="D394" s="143"/>
      <c r="E394" s="143"/>
      <c r="F394" s="153"/>
      <c r="G394" s="144"/>
      <c r="H394" s="143"/>
      <c r="I394" s="136" t="str">
        <f t="shared" si="39"/>
        <v xml:space="preserve"> </v>
      </c>
      <c r="J394" s="136" t="str">
        <f t="shared" si="40"/>
        <v xml:space="preserve">, </v>
      </c>
    </row>
    <row r="395" spans="1:10" x14ac:dyDescent="0.2">
      <c r="A395" s="142" t="str">
        <f t="shared" si="46"/>
        <v>Q</v>
      </c>
      <c r="B395" s="136" t="str">
        <f t="shared" si="45"/>
        <v>Q09</v>
      </c>
      <c r="C395" s="142" t="s">
        <v>132</v>
      </c>
      <c r="D395" s="143"/>
      <c r="E395" s="143"/>
      <c r="F395" s="153"/>
      <c r="G395" s="144"/>
      <c r="H395" s="143"/>
      <c r="I395" s="136" t="str">
        <f t="shared" ref="I395:I458" si="47">D395&amp;" "&amp;E395</f>
        <v xml:space="preserve"> </v>
      </c>
      <c r="J395" s="136" t="str">
        <f t="shared" ref="J395:J458" si="48">E395&amp;", "&amp;D395</f>
        <v xml:space="preserve">, </v>
      </c>
    </row>
    <row r="396" spans="1:10" x14ac:dyDescent="0.2">
      <c r="A396" s="142" t="str">
        <f t="shared" si="46"/>
        <v>Q</v>
      </c>
      <c r="B396" s="136" t="str">
        <f t="shared" si="45"/>
        <v>Q10</v>
      </c>
      <c r="C396" s="142" t="s">
        <v>133</v>
      </c>
      <c r="D396" s="143"/>
      <c r="E396" s="143"/>
      <c r="F396" s="153"/>
      <c r="G396" s="144"/>
      <c r="H396" s="143"/>
      <c r="I396" s="136" t="str">
        <f t="shared" si="47"/>
        <v xml:space="preserve"> </v>
      </c>
      <c r="J396" s="136" t="str">
        <f t="shared" si="48"/>
        <v xml:space="preserve">, </v>
      </c>
    </row>
    <row r="397" spans="1:10" x14ac:dyDescent="0.2">
      <c r="A397" s="142" t="str">
        <f t="shared" si="46"/>
        <v>Q</v>
      </c>
      <c r="B397" s="136" t="str">
        <f t="shared" si="45"/>
        <v>Q11</v>
      </c>
      <c r="C397" s="142" t="s">
        <v>134</v>
      </c>
      <c r="D397" s="143"/>
      <c r="E397" s="143"/>
      <c r="F397" s="153"/>
      <c r="G397" s="144"/>
      <c r="H397" s="143"/>
      <c r="I397" s="136" t="str">
        <f t="shared" si="47"/>
        <v xml:space="preserve"> </v>
      </c>
      <c r="J397" s="136" t="str">
        <f t="shared" si="48"/>
        <v xml:space="preserve">, </v>
      </c>
    </row>
    <row r="398" spans="1:10" x14ac:dyDescent="0.2">
      <c r="A398" s="142" t="str">
        <f t="shared" si="46"/>
        <v>Q</v>
      </c>
      <c r="B398" s="136" t="str">
        <f t="shared" si="45"/>
        <v>Q12</v>
      </c>
      <c r="C398" s="142" t="s">
        <v>135</v>
      </c>
      <c r="D398" s="143"/>
      <c r="E398" s="143"/>
      <c r="F398" s="153"/>
      <c r="G398" s="144"/>
      <c r="H398" s="143"/>
      <c r="I398" s="136" t="str">
        <f t="shared" si="47"/>
        <v xml:space="preserve"> </v>
      </c>
      <c r="J398" s="136" t="str">
        <f t="shared" si="48"/>
        <v xml:space="preserve">, </v>
      </c>
    </row>
    <row r="399" spans="1:10" x14ac:dyDescent="0.2">
      <c r="A399" s="142" t="str">
        <f t="shared" si="46"/>
        <v>Q</v>
      </c>
      <c r="B399" s="136" t="str">
        <f t="shared" si="45"/>
        <v>Q13</v>
      </c>
      <c r="C399" s="142" t="s">
        <v>497</v>
      </c>
      <c r="D399" s="143"/>
      <c r="E399" s="143"/>
      <c r="F399" s="153"/>
      <c r="G399" s="144"/>
      <c r="H399" s="143"/>
      <c r="I399" s="136" t="str">
        <f t="shared" si="47"/>
        <v xml:space="preserve"> </v>
      </c>
      <c r="J399" s="136" t="str">
        <f t="shared" si="48"/>
        <v xml:space="preserve">, </v>
      </c>
    </row>
    <row r="400" spans="1:10" x14ac:dyDescent="0.2">
      <c r="A400" s="142" t="str">
        <f t="shared" si="46"/>
        <v>Q</v>
      </c>
      <c r="B400" s="136" t="str">
        <f t="shared" si="45"/>
        <v>Q14</v>
      </c>
      <c r="C400" s="142" t="s">
        <v>498</v>
      </c>
      <c r="D400" s="143"/>
      <c r="E400" s="143"/>
      <c r="F400" s="153"/>
      <c r="G400" s="144"/>
      <c r="H400" s="143"/>
      <c r="I400" s="136" t="str">
        <f t="shared" si="47"/>
        <v xml:space="preserve"> </v>
      </c>
      <c r="J400" s="136" t="str">
        <f t="shared" si="48"/>
        <v xml:space="preserve">, </v>
      </c>
    </row>
    <row r="401" spans="1:10" x14ac:dyDescent="0.2">
      <c r="A401" s="142" t="str">
        <f t="shared" si="46"/>
        <v>Q</v>
      </c>
      <c r="B401" s="136" t="str">
        <f t="shared" si="45"/>
        <v>Q15</v>
      </c>
      <c r="C401" s="142" t="s">
        <v>499</v>
      </c>
      <c r="D401" s="143"/>
      <c r="E401" s="143"/>
      <c r="F401" s="153"/>
      <c r="G401" s="144"/>
      <c r="H401" s="143"/>
      <c r="I401" s="136" t="str">
        <f t="shared" si="47"/>
        <v xml:space="preserve"> </v>
      </c>
      <c r="J401" s="136" t="str">
        <f t="shared" si="48"/>
        <v xml:space="preserve">, </v>
      </c>
    </row>
    <row r="402" spans="1:10" x14ac:dyDescent="0.2">
      <c r="A402" s="142" t="str">
        <f t="shared" si="46"/>
        <v>Q</v>
      </c>
      <c r="B402" s="136" t="str">
        <f t="shared" si="45"/>
        <v>Q16</v>
      </c>
      <c r="C402" s="142" t="s">
        <v>500</v>
      </c>
      <c r="D402" s="143"/>
      <c r="E402" s="143"/>
      <c r="F402" s="153"/>
      <c r="G402" s="144"/>
      <c r="H402" s="143"/>
      <c r="I402" s="136" t="str">
        <f t="shared" si="47"/>
        <v xml:space="preserve"> </v>
      </c>
      <c r="J402" s="136" t="str">
        <f t="shared" si="48"/>
        <v xml:space="preserve">, </v>
      </c>
    </row>
    <row r="403" spans="1:10" x14ac:dyDescent="0.2">
      <c r="A403" s="142" t="str">
        <f t="shared" si="46"/>
        <v>Q</v>
      </c>
      <c r="B403" s="136" t="str">
        <f>A403&amp;"17"</f>
        <v>Q17</v>
      </c>
      <c r="C403" s="142" t="s">
        <v>523</v>
      </c>
      <c r="D403" s="143"/>
      <c r="E403" s="143"/>
      <c r="F403" s="153"/>
      <c r="G403" s="144"/>
      <c r="H403" s="143"/>
      <c r="I403" s="136" t="str">
        <f t="shared" si="47"/>
        <v xml:space="preserve"> </v>
      </c>
      <c r="J403" s="136" t="str">
        <f t="shared" si="48"/>
        <v xml:space="preserve">, </v>
      </c>
    </row>
    <row r="404" spans="1:10" x14ac:dyDescent="0.2">
      <c r="A404" s="142" t="str">
        <f t="shared" si="46"/>
        <v>Q</v>
      </c>
      <c r="B404" s="136" t="str">
        <f>A404&amp;"18"</f>
        <v>Q18</v>
      </c>
      <c r="C404" s="142" t="s">
        <v>523</v>
      </c>
      <c r="D404" s="143"/>
      <c r="E404" s="143"/>
      <c r="F404" s="153"/>
      <c r="G404" s="144"/>
      <c r="H404" s="143"/>
      <c r="I404" s="136" t="str">
        <f t="shared" si="47"/>
        <v xml:space="preserve"> </v>
      </c>
      <c r="J404" s="136" t="str">
        <f t="shared" si="48"/>
        <v xml:space="preserve">, </v>
      </c>
    </row>
    <row r="405" spans="1:10" x14ac:dyDescent="0.2">
      <c r="A405" s="142" t="str">
        <f t="shared" si="46"/>
        <v>Q</v>
      </c>
      <c r="B405" s="136" t="str">
        <f>A405&amp;"19"</f>
        <v>Q19</v>
      </c>
      <c r="C405" s="142" t="s">
        <v>523</v>
      </c>
      <c r="D405" s="143"/>
      <c r="E405" s="143"/>
      <c r="F405" s="153"/>
      <c r="G405" s="144"/>
      <c r="H405" s="143"/>
      <c r="I405" s="136" t="str">
        <f t="shared" si="47"/>
        <v xml:space="preserve"> </v>
      </c>
      <c r="J405" s="136" t="str">
        <f t="shared" si="48"/>
        <v xml:space="preserve">, </v>
      </c>
    </row>
    <row r="406" spans="1:10" x14ac:dyDescent="0.2">
      <c r="A406" s="142" t="str">
        <f t="shared" si="46"/>
        <v>Q</v>
      </c>
      <c r="B406" s="136" t="str">
        <f>A406&amp;"20"</f>
        <v>Q20</v>
      </c>
      <c r="C406" s="142" t="s">
        <v>523</v>
      </c>
      <c r="D406" s="143"/>
      <c r="E406" s="143"/>
      <c r="F406" s="153"/>
      <c r="G406" s="144"/>
      <c r="H406" s="143"/>
      <c r="I406" s="136" t="str">
        <f t="shared" si="47"/>
        <v xml:space="preserve"> </v>
      </c>
      <c r="J406" s="136" t="str">
        <f t="shared" si="48"/>
        <v xml:space="preserve">, </v>
      </c>
    </row>
    <row r="407" spans="1:10" x14ac:dyDescent="0.2">
      <c r="A407" s="142" t="str">
        <f t="shared" si="46"/>
        <v>Q</v>
      </c>
      <c r="B407" s="136" t="str">
        <f>A407&amp;"21"</f>
        <v>Q21</v>
      </c>
      <c r="C407" s="142" t="s">
        <v>523</v>
      </c>
      <c r="D407" s="143"/>
      <c r="E407" s="143"/>
      <c r="F407" s="153"/>
      <c r="G407" s="144"/>
      <c r="H407" s="143"/>
      <c r="I407" s="136" t="str">
        <f t="shared" si="47"/>
        <v xml:space="preserve"> </v>
      </c>
      <c r="J407" s="136" t="str">
        <f t="shared" si="48"/>
        <v xml:space="preserve">, </v>
      </c>
    </row>
    <row r="408" spans="1:10" x14ac:dyDescent="0.2">
      <c r="A408" s="142" t="str">
        <f t="shared" si="46"/>
        <v>Q</v>
      </c>
      <c r="B408" s="136" t="str">
        <f>A408&amp;"22"</f>
        <v>Q22</v>
      </c>
      <c r="C408" s="142" t="s">
        <v>523</v>
      </c>
      <c r="D408" s="143"/>
      <c r="E408" s="143"/>
      <c r="F408" s="153"/>
      <c r="G408" s="144"/>
      <c r="H408" s="143"/>
      <c r="I408" s="136" t="str">
        <f t="shared" si="47"/>
        <v xml:space="preserve"> </v>
      </c>
      <c r="J408" s="136" t="str">
        <f t="shared" si="48"/>
        <v xml:space="preserve">, </v>
      </c>
    </row>
    <row r="409" spans="1:10" x14ac:dyDescent="0.2">
      <c r="A409" s="142" t="str">
        <f t="shared" si="46"/>
        <v>Q</v>
      </c>
      <c r="B409" s="136" t="str">
        <f>A409&amp;"23"</f>
        <v>Q23</v>
      </c>
      <c r="C409" s="142" t="s">
        <v>523</v>
      </c>
      <c r="D409" s="143"/>
      <c r="E409" s="143"/>
      <c r="F409" s="153"/>
      <c r="G409" s="144"/>
      <c r="H409" s="143"/>
      <c r="I409" s="136" t="str">
        <f t="shared" si="47"/>
        <v xml:space="preserve"> </v>
      </c>
      <c r="J409" s="136" t="str">
        <f t="shared" si="48"/>
        <v xml:space="preserve">, </v>
      </c>
    </row>
    <row r="410" spans="1:10" x14ac:dyDescent="0.2">
      <c r="A410" s="142" t="str">
        <f t="shared" si="46"/>
        <v>Q</v>
      </c>
      <c r="B410" s="136" t="str">
        <f>A410&amp;"24"</f>
        <v>Q24</v>
      </c>
      <c r="C410" s="142" t="s">
        <v>523</v>
      </c>
      <c r="D410" s="143"/>
      <c r="E410" s="143"/>
      <c r="F410" s="153"/>
      <c r="G410" s="144"/>
      <c r="H410" s="143"/>
      <c r="I410" s="136" t="str">
        <f t="shared" si="47"/>
        <v xml:space="preserve"> </v>
      </c>
      <c r="J410" s="136" t="str">
        <f t="shared" si="48"/>
        <v xml:space="preserve">, </v>
      </c>
    </row>
    <row r="411" spans="1:10" x14ac:dyDescent="0.2">
      <c r="A411" s="142" t="s">
        <v>308</v>
      </c>
      <c r="B411" s="136" t="str">
        <f t="shared" ref="B411:B426" si="49">A411&amp;C411</f>
        <v>R01</v>
      </c>
      <c r="C411" s="142" t="s">
        <v>124</v>
      </c>
      <c r="D411" s="143"/>
      <c r="E411" s="143"/>
      <c r="F411" s="153"/>
      <c r="G411" s="144"/>
      <c r="H411" s="143"/>
      <c r="I411" s="136" t="str">
        <f t="shared" si="47"/>
        <v xml:space="preserve"> </v>
      </c>
      <c r="J411" s="136" t="str">
        <f t="shared" si="48"/>
        <v xml:space="preserve">, </v>
      </c>
    </row>
    <row r="412" spans="1:10" x14ac:dyDescent="0.2">
      <c r="A412" s="142" t="str">
        <f t="shared" ref="A412:A434" si="50">A411</f>
        <v>R</v>
      </c>
      <c r="B412" s="136" t="str">
        <f t="shared" si="49"/>
        <v>R02</v>
      </c>
      <c r="C412" s="142" t="s">
        <v>125</v>
      </c>
      <c r="D412" s="143"/>
      <c r="E412" s="143"/>
      <c r="F412" s="153"/>
      <c r="G412" s="144"/>
      <c r="H412" s="143"/>
      <c r="I412" s="136" t="str">
        <f t="shared" si="47"/>
        <v xml:space="preserve"> </v>
      </c>
      <c r="J412" s="136" t="str">
        <f t="shared" si="48"/>
        <v xml:space="preserve">, </v>
      </c>
    </row>
    <row r="413" spans="1:10" x14ac:dyDescent="0.2">
      <c r="A413" s="142" t="str">
        <f t="shared" si="50"/>
        <v>R</v>
      </c>
      <c r="B413" s="136" t="str">
        <f t="shared" si="49"/>
        <v>R03</v>
      </c>
      <c r="C413" s="142" t="s">
        <v>126</v>
      </c>
      <c r="D413" s="143"/>
      <c r="E413" s="143"/>
      <c r="F413" s="153"/>
      <c r="G413" s="144"/>
      <c r="H413" s="143"/>
      <c r="I413" s="136" t="str">
        <f t="shared" si="47"/>
        <v xml:space="preserve"> </v>
      </c>
      <c r="J413" s="136" t="str">
        <f t="shared" si="48"/>
        <v xml:space="preserve">, </v>
      </c>
    </row>
    <row r="414" spans="1:10" x14ac:dyDescent="0.2">
      <c r="A414" s="142" t="str">
        <f t="shared" si="50"/>
        <v>R</v>
      </c>
      <c r="B414" s="136" t="str">
        <f t="shared" si="49"/>
        <v>R04</v>
      </c>
      <c r="C414" s="142" t="s">
        <v>127</v>
      </c>
      <c r="D414" s="143"/>
      <c r="E414" s="143"/>
      <c r="F414" s="153"/>
      <c r="G414" s="144"/>
      <c r="H414" s="143"/>
      <c r="I414" s="136" t="str">
        <f t="shared" si="47"/>
        <v xml:space="preserve"> </v>
      </c>
      <c r="J414" s="136" t="str">
        <f t="shared" si="48"/>
        <v xml:space="preserve">, </v>
      </c>
    </row>
    <row r="415" spans="1:10" x14ac:dyDescent="0.2">
      <c r="A415" s="142" t="str">
        <f t="shared" si="50"/>
        <v>R</v>
      </c>
      <c r="B415" s="136" t="str">
        <f t="shared" si="49"/>
        <v>R05</v>
      </c>
      <c r="C415" s="142" t="s">
        <v>128</v>
      </c>
      <c r="D415" s="143"/>
      <c r="E415" s="143"/>
      <c r="F415" s="153"/>
      <c r="G415" s="144"/>
      <c r="H415" s="143"/>
      <c r="I415" s="136" t="str">
        <f t="shared" si="47"/>
        <v xml:space="preserve"> </v>
      </c>
      <c r="J415" s="136" t="str">
        <f t="shared" si="48"/>
        <v xml:space="preserve">, </v>
      </c>
    </row>
    <row r="416" spans="1:10" x14ac:dyDescent="0.2">
      <c r="A416" s="142" t="str">
        <f t="shared" si="50"/>
        <v>R</v>
      </c>
      <c r="B416" s="136" t="str">
        <f t="shared" si="49"/>
        <v>R06</v>
      </c>
      <c r="C416" s="142" t="s">
        <v>129</v>
      </c>
      <c r="D416" s="143"/>
      <c r="E416" s="143"/>
      <c r="F416" s="153"/>
      <c r="G416" s="144"/>
      <c r="H416" s="143"/>
      <c r="I416" s="136" t="str">
        <f t="shared" si="47"/>
        <v xml:space="preserve"> </v>
      </c>
      <c r="J416" s="136" t="str">
        <f t="shared" si="48"/>
        <v xml:space="preserve">, </v>
      </c>
    </row>
    <row r="417" spans="1:10" x14ac:dyDescent="0.2">
      <c r="A417" s="142" t="str">
        <f t="shared" si="50"/>
        <v>R</v>
      </c>
      <c r="B417" s="136" t="str">
        <f t="shared" si="49"/>
        <v>R07</v>
      </c>
      <c r="C417" s="142" t="s">
        <v>130</v>
      </c>
      <c r="D417" s="143"/>
      <c r="E417" s="143"/>
      <c r="F417" s="153"/>
      <c r="G417" s="144"/>
      <c r="H417" s="143"/>
      <c r="I417" s="136" t="str">
        <f t="shared" si="47"/>
        <v xml:space="preserve"> </v>
      </c>
      <c r="J417" s="136" t="str">
        <f t="shared" si="48"/>
        <v xml:space="preserve">, </v>
      </c>
    </row>
    <row r="418" spans="1:10" x14ac:dyDescent="0.2">
      <c r="A418" s="142" t="str">
        <f t="shared" si="50"/>
        <v>R</v>
      </c>
      <c r="B418" s="136" t="str">
        <f t="shared" si="49"/>
        <v>R08</v>
      </c>
      <c r="C418" s="142" t="s">
        <v>131</v>
      </c>
      <c r="D418" s="143"/>
      <c r="E418" s="143"/>
      <c r="F418" s="153"/>
      <c r="G418" s="144"/>
      <c r="H418" s="143"/>
      <c r="I418" s="136" t="str">
        <f t="shared" si="47"/>
        <v xml:space="preserve"> </v>
      </c>
      <c r="J418" s="136" t="str">
        <f t="shared" si="48"/>
        <v xml:space="preserve">, </v>
      </c>
    </row>
    <row r="419" spans="1:10" x14ac:dyDescent="0.2">
      <c r="A419" s="142" t="str">
        <f t="shared" si="50"/>
        <v>R</v>
      </c>
      <c r="B419" s="136" t="str">
        <f t="shared" si="49"/>
        <v>R09</v>
      </c>
      <c r="C419" s="142" t="s">
        <v>132</v>
      </c>
      <c r="D419" s="143"/>
      <c r="E419" s="143"/>
      <c r="F419" s="153"/>
      <c r="G419" s="144"/>
      <c r="H419" s="143"/>
      <c r="I419" s="136" t="str">
        <f t="shared" si="47"/>
        <v xml:space="preserve"> </v>
      </c>
      <c r="J419" s="136" t="str">
        <f t="shared" si="48"/>
        <v xml:space="preserve">, </v>
      </c>
    </row>
    <row r="420" spans="1:10" x14ac:dyDescent="0.2">
      <c r="A420" s="142" t="str">
        <f t="shared" si="50"/>
        <v>R</v>
      </c>
      <c r="B420" s="136" t="str">
        <f t="shared" si="49"/>
        <v>R10</v>
      </c>
      <c r="C420" s="142" t="s">
        <v>133</v>
      </c>
      <c r="D420" s="143"/>
      <c r="E420" s="143"/>
      <c r="F420" s="153"/>
      <c r="G420" s="144"/>
      <c r="H420" s="143"/>
      <c r="I420" s="136" t="str">
        <f t="shared" si="47"/>
        <v xml:space="preserve"> </v>
      </c>
      <c r="J420" s="136" t="str">
        <f t="shared" si="48"/>
        <v xml:space="preserve">, </v>
      </c>
    </row>
    <row r="421" spans="1:10" x14ac:dyDescent="0.2">
      <c r="A421" s="142" t="str">
        <f t="shared" si="50"/>
        <v>R</v>
      </c>
      <c r="B421" s="136" t="str">
        <f t="shared" si="49"/>
        <v>R11</v>
      </c>
      <c r="C421" s="142" t="s">
        <v>134</v>
      </c>
      <c r="D421" s="143"/>
      <c r="E421" s="143"/>
      <c r="F421" s="153"/>
      <c r="G421" s="144"/>
      <c r="H421" s="143"/>
      <c r="I421" s="136" t="str">
        <f t="shared" si="47"/>
        <v xml:space="preserve"> </v>
      </c>
      <c r="J421" s="136" t="str">
        <f t="shared" si="48"/>
        <v xml:space="preserve">, </v>
      </c>
    </row>
    <row r="422" spans="1:10" x14ac:dyDescent="0.2">
      <c r="A422" s="142" t="str">
        <f t="shared" si="50"/>
        <v>R</v>
      </c>
      <c r="B422" s="136" t="str">
        <f t="shared" si="49"/>
        <v>R12</v>
      </c>
      <c r="C422" s="142" t="s">
        <v>135</v>
      </c>
      <c r="D422" s="143"/>
      <c r="E422" s="143"/>
      <c r="F422" s="153"/>
      <c r="G422" s="144"/>
      <c r="H422" s="143"/>
      <c r="I422" s="136" t="str">
        <f t="shared" si="47"/>
        <v xml:space="preserve"> </v>
      </c>
      <c r="J422" s="136" t="str">
        <f t="shared" si="48"/>
        <v xml:space="preserve">, </v>
      </c>
    </row>
    <row r="423" spans="1:10" x14ac:dyDescent="0.2">
      <c r="A423" s="142" t="str">
        <f t="shared" si="50"/>
        <v>R</v>
      </c>
      <c r="B423" s="136" t="str">
        <f t="shared" si="49"/>
        <v>R13</v>
      </c>
      <c r="C423" s="142" t="s">
        <v>497</v>
      </c>
      <c r="D423" s="143"/>
      <c r="E423" s="143"/>
      <c r="F423" s="153"/>
      <c r="G423" s="144"/>
      <c r="H423" s="143"/>
      <c r="I423" s="136" t="str">
        <f t="shared" si="47"/>
        <v xml:space="preserve"> </v>
      </c>
      <c r="J423" s="136" t="str">
        <f t="shared" si="48"/>
        <v xml:space="preserve">, </v>
      </c>
    </row>
    <row r="424" spans="1:10" x14ac:dyDescent="0.2">
      <c r="A424" s="142" t="str">
        <f t="shared" si="50"/>
        <v>R</v>
      </c>
      <c r="B424" s="136" t="str">
        <f t="shared" si="49"/>
        <v>R14</v>
      </c>
      <c r="C424" s="142" t="s">
        <v>498</v>
      </c>
      <c r="D424" s="143"/>
      <c r="E424" s="143"/>
      <c r="F424" s="153"/>
      <c r="G424" s="144"/>
      <c r="H424" s="143"/>
      <c r="I424" s="136" t="str">
        <f t="shared" si="47"/>
        <v xml:space="preserve"> </v>
      </c>
      <c r="J424" s="136" t="str">
        <f t="shared" si="48"/>
        <v xml:space="preserve">, </v>
      </c>
    </row>
    <row r="425" spans="1:10" x14ac:dyDescent="0.2">
      <c r="A425" s="142" t="str">
        <f t="shared" si="50"/>
        <v>R</v>
      </c>
      <c r="B425" s="136" t="str">
        <f t="shared" si="49"/>
        <v>R15</v>
      </c>
      <c r="C425" s="142" t="s">
        <v>499</v>
      </c>
      <c r="D425" s="143"/>
      <c r="E425" s="143"/>
      <c r="F425" s="153"/>
      <c r="G425" s="144"/>
      <c r="H425" s="143"/>
      <c r="I425" s="136" t="str">
        <f t="shared" si="47"/>
        <v xml:space="preserve"> </v>
      </c>
      <c r="J425" s="136" t="str">
        <f t="shared" si="48"/>
        <v xml:space="preserve">, </v>
      </c>
    </row>
    <row r="426" spans="1:10" x14ac:dyDescent="0.2">
      <c r="A426" s="142" t="str">
        <f t="shared" si="50"/>
        <v>R</v>
      </c>
      <c r="B426" s="136" t="str">
        <f t="shared" si="49"/>
        <v>R16</v>
      </c>
      <c r="C426" s="142" t="s">
        <v>500</v>
      </c>
      <c r="D426" s="143"/>
      <c r="E426" s="143"/>
      <c r="F426" s="153"/>
      <c r="G426" s="144"/>
      <c r="H426" s="143"/>
      <c r="I426" s="136" t="str">
        <f t="shared" si="47"/>
        <v xml:space="preserve"> </v>
      </c>
      <c r="J426" s="136" t="str">
        <f t="shared" si="48"/>
        <v xml:space="preserve">, </v>
      </c>
    </row>
    <row r="427" spans="1:10" x14ac:dyDescent="0.2">
      <c r="A427" s="142" t="str">
        <f t="shared" si="50"/>
        <v>R</v>
      </c>
      <c r="B427" s="136" t="str">
        <f>A427&amp;"17"</f>
        <v>R17</v>
      </c>
      <c r="C427" s="142" t="s">
        <v>523</v>
      </c>
      <c r="D427" s="143"/>
      <c r="E427" s="143"/>
      <c r="F427" s="153"/>
      <c r="G427" s="144"/>
      <c r="H427" s="143"/>
      <c r="I427" s="136" t="str">
        <f t="shared" si="47"/>
        <v xml:space="preserve"> </v>
      </c>
      <c r="J427" s="136" t="str">
        <f t="shared" si="48"/>
        <v xml:space="preserve">, </v>
      </c>
    </row>
    <row r="428" spans="1:10" x14ac:dyDescent="0.2">
      <c r="A428" s="142" t="str">
        <f t="shared" si="50"/>
        <v>R</v>
      </c>
      <c r="B428" s="136" t="str">
        <f>A428&amp;"18"</f>
        <v>R18</v>
      </c>
      <c r="C428" s="142" t="s">
        <v>523</v>
      </c>
      <c r="D428" s="143"/>
      <c r="E428" s="143"/>
      <c r="F428" s="153"/>
      <c r="G428" s="144"/>
      <c r="H428" s="143"/>
      <c r="I428" s="136" t="str">
        <f t="shared" si="47"/>
        <v xml:space="preserve"> </v>
      </c>
      <c r="J428" s="136" t="str">
        <f t="shared" si="48"/>
        <v xml:space="preserve">, </v>
      </c>
    </row>
    <row r="429" spans="1:10" x14ac:dyDescent="0.2">
      <c r="A429" s="142" t="str">
        <f t="shared" si="50"/>
        <v>R</v>
      </c>
      <c r="B429" s="136" t="str">
        <f>A429&amp;"19"</f>
        <v>R19</v>
      </c>
      <c r="C429" s="142" t="s">
        <v>523</v>
      </c>
      <c r="D429" s="143"/>
      <c r="E429" s="143"/>
      <c r="F429" s="153"/>
      <c r="G429" s="144"/>
      <c r="H429" s="143"/>
      <c r="I429" s="136" t="str">
        <f t="shared" si="47"/>
        <v xml:space="preserve"> </v>
      </c>
      <c r="J429" s="136" t="str">
        <f t="shared" si="48"/>
        <v xml:space="preserve">, </v>
      </c>
    </row>
    <row r="430" spans="1:10" x14ac:dyDescent="0.2">
      <c r="A430" s="142" t="str">
        <f t="shared" si="50"/>
        <v>R</v>
      </c>
      <c r="B430" s="136" t="str">
        <f>A430&amp;"20"</f>
        <v>R20</v>
      </c>
      <c r="C430" s="142" t="s">
        <v>523</v>
      </c>
      <c r="D430" s="143"/>
      <c r="E430" s="143"/>
      <c r="F430" s="153"/>
      <c r="G430" s="144"/>
      <c r="H430" s="143"/>
      <c r="I430" s="136" t="str">
        <f t="shared" si="47"/>
        <v xml:space="preserve"> </v>
      </c>
      <c r="J430" s="136" t="str">
        <f t="shared" si="48"/>
        <v xml:space="preserve">, </v>
      </c>
    </row>
    <row r="431" spans="1:10" x14ac:dyDescent="0.2">
      <c r="A431" s="142" t="str">
        <f t="shared" si="50"/>
        <v>R</v>
      </c>
      <c r="B431" s="136" t="str">
        <f>A431&amp;"21"</f>
        <v>R21</v>
      </c>
      <c r="C431" s="142" t="s">
        <v>523</v>
      </c>
      <c r="D431" s="143"/>
      <c r="E431" s="143"/>
      <c r="F431" s="153"/>
      <c r="G431" s="144"/>
      <c r="H431" s="143"/>
      <c r="I431" s="136" t="str">
        <f t="shared" si="47"/>
        <v xml:space="preserve"> </v>
      </c>
      <c r="J431" s="136" t="str">
        <f t="shared" si="48"/>
        <v xml:space="preserve">, </v>
      </c>
    </row>
    <row r="432" spans="1:10" x14ac:dyDescent="0.2">
      <c r="A432" s="142" t="str">
        <f t="shared" si="50"/>
        <v>R</v>
      </c>
      <c r="B432" s="136" t="str">
        <f>A432&amp;"22"</f>
        <v>R22</v>
      </c>
      <c r="C432" s="142" t="s">
        <v>523</v>
      </c>
      <c r="D432" s="143"/>
      <c r="E432" s="143"/>
      <c r="F432" s="153"/>
      <c r="G432" s="144"/>
      <c r="H432" s="143"/>
      <c r="I432" s="136" t="str">
        <f t="shared" si="47"/>
        <v xml:space="preserve"> </v>
      </c>
      <c r="J432" s="136" t="str">
        <f t="shared" si="48"/>
        <v xml:space="preserve">, </v>
      </c>
    </row>
    <row r="433" spans="1:10" x14ac:dyDescent="0.2">
      <c r="A433" s="142" t="str">
        <f t="shared" si="50"/>
        <v>R</v>
      </c>
      <c r="B433" s="136" t="str">
        <f>A433&amp;"23"</f>
        <v>R23</v>
      </c>
      <c r="C433" s="142" t="s">
        <v>523</v>
      </c>
      <c r="D433" s="143"/>
      <c r="E433" s="143"/>
      <c r="F433" s="153"/>
      <c r="G433" s="144"/>
      <c r="H433" s="143"/>
      <c r="I433" s="136" t="str">
        <f t="shared" si="47"/>
        <v xml:space="preserve"> </v>
      </c>
      <c r="J433" s="136" t="str">
        <f t="shared" si="48"/>
        <v xml:space="preserve">, </v>
      </c>
    </row>
    <row r="434" spans="1:10" x14ac:dyDescent="0.2">
      <c r="A434" s="142" t="str">
        <f t="shared" si="50"/>
        <v>R</v>
      </c>
      <c r="B434" s="136" t="str">
        <f>A434&amp;"24"</f>
        <v>R24</v>
      </c>
      <c r="C434" s="142" t="s">
        <v>523</v>
      </c>
      <c r="D434" s="143"/>
      <c r="E434" s="143"/>
      <c r="F434" s="153"/>
      <c r="G434" s="144"/>
      <c r="H434" s="143"/>
      <c r="I434" s="136" t="str">
        <f t="shared" si="47"/>
        <v xml:space="preserve"> </v>
      </c>
      <c r="J434" s="136" t="str">
        <f t="shared" si="48"/>
        <v xml:space="preserve">, </v>
      </c>
    </row>
    <row r="435" spans="1:10" x14ac:dyDescent="0.2">
      <c r="A435" s="142" t="s">
        <v>309</v>
      </c>
      <c r="B435" s="136" t="str">
        <f t="shared" ref="B435:B450" si="51">A435&amp;C435</f>
        <v>S01</v>
      </c>
      <c r="C435" s="142" t="s">
        <v>124</v>
      </c>
      <c r="D435" s="143"/>
      <c r="E435" s="143"/>
      <c r="F435" s="153"/>
      <c r="G435" s="144"/>
      <c r="H435" s="143"/>
      <c r="I435" s="136" t="str">
        <f t="shared" si="47"/>
        <v xml:space="preserve"> </v>
      </c>
      <c r="J435" s="136" t="str">
        <f t="shared" si="48"/>
        <v xml:space="preserve">, </v>
      </c>
    </row>
    <row r="436" spans="1:10" x14ac:dyDescent="0.2">
      <c r="A436" s="142" t="str">
        <f t="shared" ref="A436:A458" si="52">A435</f>
        <v>S</v>
      </c>
      <c r="B436" s="136" t="str">
        <f t="shared" si="51"/>
        <v>S02</v>
      </c>
      <c r="C436" s="142" t="s">
        <v>125</v>
      </c>
      <c r="D436" s="143"/>
      <c r="E436" s="143"/>
      <c r="F436" s="153"/>
      <c r="G436" s="144"/>
      <c r="H436" s="143"/>
      <c r="I436" s="136" t="str">
        <f t="shared" si="47"/>
        <v xml:space="preserve"> </v>
      </c>
      <c r="J436" s="136" t="str">
        <f t="shared" si="48"/>
        <v xml:space="preserve">, </v>
      </c>
    </row>
    <row r="437" spans="1:10" x14ac:dyDescent="0.2">
      <c r="A437" s="142" t="str">
        <f t="shared" si="52"/>
        <v>S</v>
      </c>
      <c r="B437" s="136" t="str">
        <f t="shared" si="51"/>
        <v>S03</v>
      </c>
      <c r="C437" s="142" t="s">
        <v>126</v>
      </c>
      <c r="D437" s="143"/>
      <c r="E437" s="143"/>
      <c r="F437" s="153"/>
      <c r="G437" s="144"/>
      <c r="H437" s="143"/>
      <c r="I437" s="136" t="str">
        <f t="shared" si="47"/>
        <v xml:space="preserve"> </v>
      </c>
      <c r="J437" s="136" t="str">
        <f t="shared" si="48"/>
        <v xml:space="preserve">, </v>
      </c>
    </row>
    <row r="438" spans="1:10" x14ac:dyDescent="0.2">
      <c r="A438" s="142" t="str">
        <f t="shared" si="52"/>
        <v>S</v>
      </c>
      <c r="B438" s="136" t="str">
        <f t="shared" si="51"/>
        <v>S04</v>
      </c>
      <c r="C438" s="142" t="s">
        <v>127</v>
      </c>
      <c r="D438" s="143"/>
      <c r="E438" s="143"/>
      <c r="F438" s="153"/>
      <c r="G438" s="144"/>
      <c r="H438" s="143"/>
      <c r="I438" s="136" t="str">
        <f t="shared" si="47"/>
        <v xml:space="preserve"> </v>
      </c>
      <c r="J438" s="136" t="str">
        <f t="shared" si="48"/>
        <v xml:space="preserve">, </v>
      </c>
    </row>
    <row r="439" spans="1:10" x14ac:dyDescent="0.2">
      <c r="A439" s="142" t="str">
        <f t="shared" si="52"/>
        <v>S</v>
      </c>
      <c r="B439" s="136" t="str">
        <f t="shared" si="51"/>
        <v>S05</v>
      </c>
      <c r="C439" s="142" t="s">
        <v>128</v>
      </c>
      <c r="D439" s="143"/>
      <c r="E439" s="143"/>
      <c r="F439" s="153"/>
      <c r="G439" s="144"/>
      <c r="H439" s="143"/>
      <c r="I439" s="136" t="str">
        <f t="shared" si="47"/>
        <v xml:space="preserve"> </v>
      </c>
      <c r="J439" s="136" t="str">
        <f t="shared" si="48"/>
        <v xml:space="preserve">, </v>
      </c>
    </row>
    <row r="440" spans="1:10" x14ac:dyDescent="0.2">
      <c r="A440" s="142" t="str">
        <f t="shared" si="52"/>
        <v>S</v>
      </c>
      <c r="B440" s="136" t="str">
        <f t="shared" si="51"/>
        <v>S06</v>
      </c>
      <c r="C440" s="142" t="s">
        <v>129</v>
      </c>
      <c r="D440" s="143"/>
      <c r="E440" s="143"/>
      <c r="F440" s="153"/>
      <c r="G440" s="144"/>
      <c r="H440" s="143"/>
      <c r="I440" s="136" t="str">
        <f t="shared" si="47"/>
        <v xml:space="preserve"> </v>
      </c>
      <c r="J440" s="136" t="str">
        <f t="shared" si="48"/>
        <v xml:space="preserve">, </v>
      </c>
    </row>
    <row r="441" spans="1:10" x14ac:dyDescent="0.2">
      <c r="A441" s="142" t="str">
        <f t="shared" si="52"/>
        <v>S</v>
      </c>
      <c r="B441" s="136" t="str">
        <f t="shared" si="51"/>
        <v>S07</v>
      </c>
      <c r="C441" s="142" t="s">
        <v>130</v>
      </c>
      <c r="D441" s="143"/>
      <c r="E441" s="143"/>
      <c r="F441" s="153"/>
      <c r="G441" s="144"/>
      <c r="H441" s="143"/>
      <c r="I441" s="136" t="str">
        <f t="shared" si="47"/>
        <v xml:space="preserve"> </v>
      </c>
      <c r="J441" s="136" t="str">
        <f t="shared" si="48"/>
        <v xml:space="preserve">, </v>
      </c>
    </row>
    <row r="442" spans="1:10" x14ac:dyDescent="0.2">
      <c r="A442" s="142" t="str">
        <f t="shared" si="52"/>
        <v>S</v>
      </c>
      <c r="B442" s="136" t="str">
        <f t="shared" si="51"/>
        <v>S08</v>
      </c>
      <c r="C442" s="142" t="s">
        <v>131</v>
      </c>
      <c r="D442" s="143"/>
      <c r="E442" s="143"/>
      <c r="F442" s="153"/>
      <c r="G442" s="144"/>
      <c r="H442" s="143"/>
      <c r="I442" s="136" t="str">
        <f t="shared" si="47"/>
        <v xml:space="preserve"> </v>
      </c>
      <c r="J442" s="136" t="str">
        <f t="shared" si="48"/>
        <v xml:space="preserve">, </v>
      </c>
    </row>
    <row r="443" spans="1:10" x14ac:dyDescent="0.2">
      <c r="A443" s="142" t="str">
        <f t="shared" si="52"/>
        <v>S</v>
      </c>
      <c r="B443" s="136" t="str">
        <f t="shared" si="51"/>
        <v>S09</v>
      </c>
      <c r="C443" s="142" t="s">
        <v>132</v>
      </c>
      <c r="D443" s="143"/>
      <c r="E443" s="143"/>
      <c r="F443" s="153"/>
      <c r="G443" s="144"/>
      <c r="H443" s="143"/>
      <c r="I443" s="136" t="str">
        <f t="shared" si="47"/>
        <v xml:space="preserve"> </v>
      </c>
      <c r="J443" s="136" t="str">
        <f t="shared" si="48"/>
        <v xml:space="preserve">, </v>
      </c>
    </row>
    <row r="444" spans="1:10" x14ac:dyDescent="0.2">
      <c r="A444" s="142" t="str">
        <f t="shared" si="52"/>
        <v>S</v>
      </c>
      <c r="B444" s="136" t="str">
        <f t="shared" si="51"/>
        <v>S10</v>
      </c>
      <c r="C444" s="142" t="s">
        <v>133</v>
      </c>
      <c r="D444" s="143"/>
      <c r="E444" s="143"/>
      <c r="F444" s="153"/>
      <c r="G444" s="144"/>
      <c r="H444" s="143"/>
      <c r="I444" s="136" t="str">
        <f t="shared" si="47"/>
        <v xml:space="preserve"> </v>
      </c>
      <c r="J444" s="136" t="str">
        <f t="shared" si="48"/>
        <v xml:space="preserve">, </v>
      </c>
    </row>
    <row r="445" spans="1:10" x14ac:dyDescent="0.2">
      <c r="A445" s="142" t="str">
        <f t="shared" si="52"/>
        <v>S</v>
      </c>
      <c r="B445" s="136" t="str">
        <f t="shared" si="51"/>
        <v>S11</v>
      </c>
      <c r="C445" s="142" t="s">
        <v>134</v>
      </c>
      <c r="D445" s="143"/>
      <c r="E445" s="143"/>
      <c r="F445" s="153"/>
      <c r="G445" s="144"/>
      <c r="H445" s="143"/>
      <c r="I445" s="136" t="str">
        <f t="shared" si="47"/>
        <v xml:space="preserve"> </v>
      </c>
      <c r="J445" s="136" t="str">
        <f t="shared" si="48"/>
        <v xml:space="preserve">, </v>
      </c>
    </row>
    <row r="446" spans="1:10" x14ac:dyDescent="0.2">
      <c r="A446" s="142" t="str">
        <f t="shared" si="52"/>
        <v>S</v>
      </c>
      <c r="B446" s="136" t="str">
        <f t="shared" si="51"/>
        <v>S12</v>
      </c>
      <c r="C446" s="142" t="s">
        <v>135</v>
      </c>
      <c r="D446" s="143"/>
      <c r="E446" s="143"/>
      <c r="F446" s="153"/>
      <c r="G446" s="144"/>
      <c r="H446" s="143"/>
      <c r="I446" s="136" t="str">
        <f t="shared" si="47"/>
        <v xml:space="preserve"> </v>
      </c>
      <c r="J446" s="136" t="str">
        <f t="shared" si="48"/>
        <v xml:space="preserve">, </v>
      </c>
    </row>
    <row r="447" spans="1:10" x14ac:dyDescent="0.2">
      <c r="A447" s="142" t="str">
        <f t="shared" si="52"/>
        <v>S</v>
      </c>
      <c r="B447" s="136" t="str">
        <f t="shared" si="51"/>
        <v>S13</v>
      </c>
      <c r="C447" s="142" t="s">
        <v>497</v>
      </c>
      <c r="D447" s="143"/>
      <c r="E447" s="143"/>
      <c r="F447" s="153"/>
      <c r="G447" s="144"/>
      <c r="H447" s="143"/>
      <c r="I447" s="136" t="str">
        <f t="shared" si="47"/>
        <v xml:space="preserve"> </v>
      </c>
      <c r="J447" s="136" t="str">
        <f t="shared" si="48"/>
        <v xml:space="preserve">, </v>
      </c>
    </row>
    <row r="448" spans="1:10" x14ac:dyDescent="0.2">
      <c r="A448" s="142" t="str">
        <f t="shared" si="52"/>
        <v>S</v>
      </c>
      <c r="B448" s="136" t="str">
        <f t="shared" si="51"/>
        <v>S14</v>
      </c>
      <c r="C448" s="142" t="s">
        <v>498</v>
      </c>
      <c r="D448" s="143"/>
      <c r="E448" s="143"/>
      <c r="F448" s="153"/>
      <c r="G448" s="144"/>
      <c r="H448" s="143"/>
      <c r="I448" s="136" t="str">
        <f t="shared" si="47"/>
        <v xml:space="preserve"> </v>
      </c>
      <c r="J448" s="136" t="str">
        <f t="shared" si="48"/>
        <v xml:space="preserve">, </v>
      </c>
    </row>
    <row r="449" spans="1:10" x14ac:dyDescent="0.2">
      <c r="A449" s="142" t="str">
        <f t="shared" si="52"/>
        <v>S</v>
      </c>
      <c r="B449" s="136" t="str">
        <f t="shared" si="51"/>
        <v>S15</v>
      </c>
      <c r="C449" s="142" t="s">
        <v>499</v>
      </c>
      <c r="D449" s="143"/>
      <c r="E449" s="143"/>
      <c r="F449" s="153"/>
      <c r="G449" s="144"/>
      <c r="H449" s="143"/>
      <c r="I449" s="136" t="str">
        <f t="shared" si="47"/>
        <v xml:space="preserve"> </v>
      </c>
      <c r="J449" s="136" t="str">
        <f t="shared" si="48"/>
        <v xml:space="preserve">, </v>
      </c>
    </row>
    <row r="450" spans="1:10" x14ac:dyDescent="0.2">
      <c r="A450" s="142" t="str">
        <f t="shared" si="52"/>
        <v>S</v>
      </c>
      <c r="B450" s="136" t="str">
        <f t="shared" si="51"/>
        <v>S16</v>
      </c>
      <c r="C450" s="142" t="s">
        <v>500</v>
      </c>
      <c r="D450" s="143"/>
      <c r="E450" s="143"/>
      <c r="F450" s="153"/>
      <c r="G450" s="144"/>
      <c r="H450" s="143"/>
      <c r="I450" s="136" t="str">
        <f t="shared" si="47"/>
        <v xml:space="preserve"> </v>
      </c>
      <c r="J450" s="136" t="str">
        <f t="shared" si="48"/>
        <v xml:space="preserve">, </v>
      </c>
    </row>
    <row r="451" spans="1:10" x14ac:dyDescent="0.2">
      <c r="A451" s="142" t="str">
        <f t="shared" si="52"/>
        <v>S</v>
      </c>
      <c r="B451" s="136" t="str">
        <f>A451&amp;"17"</f>
        <v>S17</v>
      </c>
      <c r="C451" s="142" t="s">
        <v>523</v>
      </c>
      <c r="D451" s="143"/>
      <c r="E451" s="143"/>
      <c r="F451" s="153"/>
      <c r="G451" s="144"/>
      <c r="H451" s="143"/>
      <c r="I451" s="136" t="str">
        <f t="shared" si="47"/>
        <v xml:space="preserve"> </v>
      </c>
      <c r="J451" s="136" t="str">
        <f t="shared" si="48"/>
        <v xml:space="preserve">, </v>
      </c>
    </row>
    <row r="452" spans="1:10" x14ac:dyDescent="0.2">
      <c r="A452" s="142" t="str">
        <f t="shared" si="52"/>
        <v>S</v>
      </c>
      <c r="B452" s="136" t="str">
        <f>A452&amp;"18"</f>
        <v>S18</v>
      </c>
      <c r="C452" s="142" t="s">
        <v>523</v>
      </c>
      <c r="D452" s="143"/>
      <c r="E452" s="143"/>
      <c r="F452" s="153"/>
      <c r="G452" s="144"/>
      <c r="H452" s="143"/>
      <c r="I452" s="136" t="str">
        <f t="shared" si="47"/>
        <v xml:space="preserve"> </v>
      </c>
      <c r="J452" s="136" t="str">
        <f t="shared" si="48"/>
        <v xml:space="preserve">, </v>
      </c>
    </row>
    <row r="453" spans="1:10" x14ac:dyDescent="0.2">
      <c r="A453" s="142" t="str">
        <f t="shared" si="52"/>
        <v>S</v>
      </c>
      <c r="B453" s="136" t="str">
        <f>A453&amp;"19"</f>
        <v>S19</v>
      </c>
      <c r="C453" s="142" t="s">
        <v>523</v>
      </c>
      <c r="D453" s="143"/>
      <c r="E453" s="143"/>
      <c r="F453" s="153"/>
      <c r="G453" s="144"/>
      <c r="H453" s="143"/>
      <c r="I453" s="136" t="str">
        <f t="shared" si="47"/>
        <v xml:space="preserve"> </v>
      </c>
      <c r="J453" s="136" t="str">
        <f t="shared" si="48"/>
        <v xml:space="preserve">, </v>
      </c>
    </row>
    <row r="454" spans="1:10" x14ac:dyDescent="0.2">
      <c r="A454" s="142" t="str">
        <f t="shared" si="52"/>
        <v>S</v>
      </c>
      <c r="B454" s="136" t="str">
        <f>A454&amp;"20"</f>
        <v>S20</v>
      </c>
      <c r="C454" s="142" t="s">
        <v>523</v>
      </c>
      <c r="D454" s="143"/>
      <c r="E454" s="143"/>
      <c r="F454" s="153"/>
      <c r="G454" s="144"/>
      <c r="H454" s="143"/>
      <c r="I454" s="136" t="str">
        <f t="shared" si="47"/>
        <v xml:space="preserve"> </v>
      </c>
      <c r="J454" s="136" t="str">
        <f t="shared" si="48"/>
        <v xml:space="preserve">, </v>
      </c>
    </row>
    <row r="455" spans="1:10" x14ac:dyDescent="0.2">
      <c r="A455" s="142" t="str">
        <f t="shared" si="52"/>
        <v>S</v>
      </c>
      <c r="B455" s="136" t="str">
        <f>A455&amp;"21"</f>
        <v>S21</v>
      </c>
      <c r="C455" s="142" t="s">
        <v>523</v>
      </c>
      <c r="D455" s="143"/>
      <c r="E455" s="143"/>
      <c r="F455" s="153"/>
      <c r="G455" s="144"/>
      <c r="H455" s="143"/>
      <c r="I455" s="136" t="str">
        <f t="shared" si="47"/>
        <v xml:space="preserve"> </v>
      </c>
      <c r="J455" s="136" t="str">
        <f t="shared" si="48"/>
        <v xml:space="preserve">, </v>
      </c>
    </row>
    <row r="456" spans="1:10" x14ac:dyDescent="0.2">
      <c r="A456" s="142" t="str">
        <f t="shared" si="52"/>
        <v>S</v>
      </c>
      <c r="B456" s="136" t="str">
        <f>A456&amp;"22"</f>
        <v>S22</v>
      </c>
      <c r="C456" s="142" t="s">
        <v>523</v>
      </c>
      <c r="D456" s="143"/>
      <c r="E456" s="143"/>
      <c r="F456" s="153"/>
      <c r="G456" s="144"/>
      <c r="H456" s="143"/>
      <c r="I456" s="136" t="str">
        <f t="shared" si="47"/>
        <v xml:space="preserve"> </v>
      </c>
      <c r="J456" s="136" t="str">
        <f t="shared" si="48"/>
        <v xml:space="preserve">, </v>
      </c>
    </row>
    <row r="457" spans="1:10" x14ac:dyDescent="0.2">
      <c r="A457" s="142" t="str">
        <f t="shared" si="52"/>
        <v>S</v>
      </c>
      <c r="B457" s="136" t="str">
        <f>A457&amp;"23"</f>
        <v>S23</v>
      </c>
      <c r="C457" s="142" t="s">
        <v>523</v>
      </c>
      <c r="D457" s="143"/>
      <c r="E457" s="143"/>
      <c r="F457" s="153"/>
      <c r="G457" s="144"/>
      <c r="H457" s="143"/>
      <c r="I457" s="136" t="str">
        <f t="shared" si="47"/>
        <v xml:space="preserve"> </v>
      </c>
      <c r="J457" s="136" t="str">
        <f t="shared" si="48"/>
        <v xml:space="preserve">, </v>
      </c>
    </row>
    <row r="458" spans="1:10" x14ac:dyDescent="0.2">
      <c r="A458" s="142" t="str">
        <f t="shared" si="52"/>
        <v>S</v>
      </c>
      <c r="B458" s="136" t="str">
        <f>A458&amp;"24"</f>
        <v>S24</v>
      </c>
      <c r="C458" s="142" t="s">
        <v>523</v>
      </c>
      <c r="D458" s="143"/>
      <c r="E458" s="143"/>
      <c r="F458" s="153"/>
      <c r="G458" s="144"/>
      <c r="H458" s="143"/>
      <c r="I458" s="136" t="str">
        <f t="shared" si="47"/>
        <v xml:space="preserve"> </v>
      </c>
      <c r="J458" s="136" t="str">
        <f t="shared" si="48"/>
        <v xml:space="preserve">, </v>
      </c>
    </row>
    <row r="459" spans="1:10" x14ac:dyDescent="0.2">
      <c r="A459" s="142" t="s">
        <v>310</v>
      </c>
      <c r="B459" s="136" t="str">
        <f t="shared" ref="B459:B474" si="53">A459&amp;C459</f>
        <v>T01</v>
      </c>
      <c r="C459" s="142" t="s">
        <v>124</v>
      </c>
      <c r="D459" s="143"/>
      <c r="E459" s="143"/>
      <c r="F459" s="153"/>
      <c r="G459" s="144"/>
      <c r="H459" s="143"/>
      <c r="I459" s="136" t="str">
        <f t="shared" ref="I459:I522" si="54">D459&amp;" "&amp;E459</f>
        <v xml:space="preserve"> </v>
      </c>
      <c r="J459" s="136" t="str">
        <f t="shared" ref="J459:J522" si="55">E459&amp;", "&amp;D459</f>
        <v xml:space="preserve">, </v>
      </c>
    </row>
    <row r="460" spans="1:10" x14ac:dyDescent="0.2">
      <c r="A460" s="142" t="str">
        <f t="shared" ref="A460:A482" si="56">A459</f>
        <v>T</v>
      </c>
      <c r="B460" s="136" t="str">
        <f t="shared" si="53"/>
        <v>T02</v>
      </c>
      <c r="C460" s="142" t="s">
        <v>125</v>
      </c>
      <c r="D460" s="143"/>
      <c r="E460" s="143"/>
      <c r="F460" s="153"/>
      <c r="G460" s="144"/>
      <c r="H460" s="143"/>
      <c r="I460" s="136" t="str">
        <f t="shared" si="54"/>
        <v xml:space="preserve"> </v>
      </c>
      <c r="J460" s="136" t="str">
        <f t="shared" si="55"/>
        <v xml:space="preserve">, </v>
      </c>
    </row>
    <row r="461" spans="1:10" x14ac:dyDescent="0.2">
      <c r="A461" s="142" t="str">
        <f t="shared" si="56"/>
        <v>T</v>
      </c>
      <c r="B461" s="136" t="str">
        <f t="shared" si="53"/>
        <v>T03</v>
      </c>
      <c r="C461" s="142" t="s">
        <v>126</v>
      </c>
      <c r="D461" s="143"/>
      <c r="E461" s="143"/>
      <c r="F461" s="153"/>
      <c r="G461" s="144"/>
      <c r="H461" s="143"/>
      <c r="I461" s="136" t="str">
        <f t="shared" si="54"/>
        <v xml:space="preserve"> </v>
      </c>
      <c r="J461" s="136" t="str">
        <f t="shared" si="55"/>
        <v xml:space="preserve">, </v>
      </c>
    </row>
    <row r="462" spans="1:10" x14ac:dyDescent="0.2">
      <c r="A462" s="142" t="str">
        <f t="shared" si="56"/>
        <v>T</v>
      </c>
      <c r="B462" s="136" t="str">
        <f t="shared" si="53"/>
        <v>T04</v>
      </c>
      <c r="C462" s="142" t="s">
        <v>127</v>
      </c>
      <c r="D462" s="143"/>
      <c r="E462" s="143"/>
      <c r="F462" s="153"/>
      <c r="G462" s="144"/>
      <c r="H462" s="143"/>
      <c r="I462" s="136" t="str">
        <f t="shared" si="54"/>
        <v xml:space="preserve"> </v>
      </c>
      <c r="J462" s="136" t="str">
        <f t="shared" si="55"/>
        <v xml:space="preserve">, </v>
      </c>
    </row>
    <row r="463" spans="1:10" x14ac:dyDescent="0.2">
      <c r="A463" s="142" t="str">
        <f t="shared" si="56"/>
        <v>T</v>
      </c>
      <c r="B463" s="136" t="str">
        <f t="shared" si="53"/>
        <v>T05</v>
      </c>
      <c r="C463" s="142" t="s">
        <v>128</v>
      </c>
      <c r="D463" s="143"/>
      <c r="E463" s="143"/>
      <c r="F463" s="153"/>
      <c r="G463" s="144"/>
      <c r="H463" s="143"/>
      <c r="I463" s="136" t="str">
        <f t="shared" si="54"/>
        <v xml:space="preserve"> </v>
      </c>
      <c r="J463" s="136" t="str">
        <f t="shared" si="55"/>
        <v xml:space="preserve">, </v>
      </c>
    </row>
    <row r="464" spans="1:10" x14ac:dyDescent="0.2">
      <c r="A464" s="142" t="str">
        <f t="shared" si="56"/>
        <v>T</v>
      </c>
      <c r="B464" s="136" t="str">
        <f t="shared" si="53"/>
        <v>T06</v>
      </c>
      <c r="C464" s="142" t="s">
        <v>129</v>
      </c>
      <c r="D464" s="143"/>
      <c r="E464" s="143"/>
      <c r="F464" s="153"/>
      <c r="G464" s="144"/>
      <c r="H464" s="143"/>
      <c r="I464" s="136" t="str">
        <f t="shared" si="54"/>
        <v xml:space="preserve"> </v>
      </c>
      <c r="J464" s="136" t="str">
        <f t="shared" si="55"/>
        <v xml:space="preserve">, </v>
      </c>
    </row>
    <row r="465" spans="1:10" x14ac:dyDescent="0.2">
      <c r="A465" s="142" t="str">
        <f t="shared" si="56"/>
        <v>T</v>
      </c>
      <c r="B465" s="136" t="str">
        <f t="shared" si="53"/>
        <v>T07</v>
      </c>
      <c r="C465" s="142" t="s">
        <v>130</v>
      </c>
      <c r="D465" s="143"/>
      <c r="E465" s="143"/>
      <c r="F465" s="153"/>
      <c r="G465" s="144"/>
      <c r="H465" s="143"/>
      <c r="I465" s="136" t="str">
        <f t="shared" si="54"/>
        <v xml:space="preserve"> </v>
      </c>
      <c r="J465" s="136" t="str">
        <f t="shared" si="55"/>
        <v xml:space="preserve">, </v>
      </c>
    </row>
    <row r="466" spans="1:10" x14ac:dyDescent="0.2">
      <c r="A466" s="142" t="str">
        <f t="shared" si="56"/>
        <v>T</v>
      </c>
      <c r="B466" s="136" t="str">
        <f t="shared" si="53"/>
        <v>T08</v>
      </c>
      <c r="C466" s="142" t="s">
        <v>131</v>
      </c>
      <c r="D466" s="143"/>
      <c r="E466" s="143"/>
      <c r="F466" s="153"/>
      <c r="G466" s="144"/>
      <c r="H466" s="143"/>
      <c r="I466" s="136" t="str">
        <f t="shared" si="54"/>
        <v xml:space="preserve"> </v>
      </c>
      <c r="J466" s="136" t="str">
        <f t="shared" si="55"/>
        <v xml:space="preserve">, </v>
      </c>
    </row>
    <row r="467" spans="1:10" x14ac:dyDescent="0.2">
      <c r="A467" s="142" t="str">
        <f t="shared" si="56"/>
        <v>T</v>
      </c>
      <c r="B467" s="136" t="str">
        <f t="shared" si="53"/>
        <v>T09</v>
      </c>
      <c r="C467" s="142" t="s">
        <v>132</v>
      </c>
      <c r="D467" s="143"/>
      <c r="E467" s="143"/>
      <c r="F467" s="153"/>
      <c r="G467" s="144"/>
      <c r="H467" s="143"/>
      <c r="I467" s="136" t="str">
        <f t="shared" si="54"/>
        <v xml:space="preserve"> </v>
      </c>
      <c r="J467" s="136" t="str">
        <f t="shared" si="55"/>
        <v xml:space="preserve">, </v>
      </c>
    </row>
    <row r="468" spans="1:10" x14ac:dyDescent="0.2">
      <c r="A468" s="142" t="str">
        <f t="shared" si="56"/>
        <v>T</v>
      </c>
      <c r="B468" s="136" t="str">
        <f t="shared" si="53"/>
        <v>T10</v>
      </c>
      <c r="C468" s="142" t="s">
        <v>133</v>
      </c>
      <c r="D468" s="143"/>
      <c r="E468" s="143"/>
      <c r="F468" s="153"/>
      <c r="G468" s="144"/>
      <c r="H468" s="143"/>
      <c r="I468" s="136" t="str">
        <f t="shared" si="54"/>
        <v xml:space="preserve"> </v>
      </c>
      <c r="J468" s="136" t="str">
        <f t="shared" si="55"/>
        <v xml:space="preserve">, </v>
      </c>
    </row>
    <row r="469" spans="1:10" x14ac:dyDescent="0.2">
      <c r="A469" s="142" t="str">
        <f t="shared" si="56"/>
        <v>T</v>
      </c>
      <c r="B469" s="136" t="str">
        <f t="shared" si="53"/>
        <v>T11</v>
      </c>
      <c r="C469" s="142" t="s">
        <v>134</v>
      </c>
      <c r="D469" s="143"/>
      <c r="E469" s="143"/>
      <c r="F469" s="153"/>
      <c r="G469" s="144"/>
      <c r="H469" s="143"/>
      <c r="I469" s="136" t="str">
        <f t="shared" si="54"/>
        <v xml:space="preserve"> </v>
      </c>
      <c r="J469" s="136" t="str">
        <f t="shared" si="55"/>
        <v xml:space="preserve">, </v>
      </c>
    </row>
    <row r="470" spans="1:10" x14ac:dyDescent="0.2">
      <c r="A470" s="142" t="str">
        <f t="shared" si="56"/>
        <v>T</v>
      </c>
      <c r="B470" s="136" t="str">
        <f t="shared" si="53"/>
        <v>T12</v>
      </c>
      <c r="C470" s="142" t="s">
        <v>135</v>
      </c>
      <c r="D470" s="143"/>
      <c r="E470" s="143"/>
      <c r="F470" s="153"/>
      <c r="G470" s="144"/>
      <c r="H470" s="143"/>
      <c r="I470" s="136" t="str">
        <f t="shared" si="54"/>
        <v xml:space="preserve"> </v>
      </c>
      <c r="J470" s="136" t="str">
        <f t="shared" si="55"/>
        <v xml:space="preserve">, </v>
      </c>
    </row>
    <row r="471" spans="1:10" x14ac:dyDescent="0.2">
      <c r="A471" s="142" t="str">
        <f t="shared" si="56"/>
        <v>T</v>
      </c>
      <c r="B471" s="136" t="str">
        <f t="shared" si="53"/>
        <v>T13</v>
      </c>
      <c r="C471" s="142" t="s">
        <v>497</v>
      </c>
      <c r="D471" s="143"/>
      <c r="E471" s="143"/>
      <c r="F471" s="153"/>
      <c r="G471" s="144"/>
      <c r="H471" s="143"/>
      <c r="I471" s="136" t="str">
        <f t="shared" si="54"/>
        <v xml:space="preserve"> </v>
      </c>
      <c r="J471" s="136" t="str">
        <f t="shared" si="55"/>
        <v xml:space="preserve">, </v>
      </c>
    </row>
    <row r="472" spans="1:10" x14ac:dyDescent="0.2">
      <c r="A472" s="142" t="str">
        <f t="shared" si="56"/>
        <v>T</v>
      </c>
      <c r="B472" s="136" t="str">
        <f t="shared" si="53"/>
        <v>T14</v>
      </c>
      <c r="C472" s="142" t="s">
        <v>498</v>
      </c>
      <c r="D472" s="143"/>
      <c r="E472" s="143"/>
      <c r="F472" s="153"/>
      <c r="G472" s="144"/>
      <c r="H472" s="143"/>
      <c r="I472" s="136" t="str">
        <f t="shared" si="54"/>
        <v xml:space="preserve"> </v>
      </c>
      <c r="J472" s="136" t="str">
        <f t="shared" si="55"/>
        <v xml:space="preserve">, </v>
      </c>
    </row>
    <row r="473" spans="1:10" x14ac:dyDescent="0.2">
      <c r="A473" s="142" t="str">
        <f t="shared" si="56"/>
        <v>T</v>
      </c>
      <c r="B473" s="136" t="str">
        <f t="shared" si="53"/>
        <v>T15</v>
      </c>
      <c r="C473" s="142" t="s">
        <v>499</v>
      </c>
      <c r="D473" s="143"/>
      <c r="E473" s="143"/>
      <c r="F473" s="153"/>
      <c r="G473" s="144"/>
      <c r="H473" s="143"/>
      <c r="I473" s="136" t="str">
        <f t="shared" si="54"/>
        <v xml:space="preserve"> </v>
      </c>
      <c r="J473" s="136" t="str">
        <f t="shared" si="55"/>
        <v xml:space="preserve">, </v>
      </c>
    </row>
    <row r="474" spans="1:10" x14ac:dyDescent="0.2">
      <c r="A474" s="142" t="str">
        <f t="shared" si="56"/>
        <v>T</v>
      </c>
      <c r="B474" s="136" t="str">
        <f t="shared" si="53"/>
        <v>T16</v>
      </c>
      <c r="C474" s="142" t="s">
        <v>500</v>
      </c>
      <c r="D474" s="143"/>
      <c r="E474" s="143"/>
      <c r="F474" s="153"/>
      <c r="G474" s="144"/>
      <c r="H474" s="143"/>
      <c r="I474" s="136" t="str">
        <f t="shared" si="54"/>
        <v xml:space="preserve"> </v>
      </c>
      <c r="J474" s="136" t="str">
        <f t="shared" si="55"/>
        <v xml:space="preserve">, </v>
      </c>
    </row>
    <row r="475" spans="1:10" x14ac:dyDescent="0.2">
      <c r="A475" s="142" t="str">
        <f t="shared" si="56"/>
        <v>T</v>
      </c>
      <c r="B475" s="136" t="str">
        <f>A475&amp;"17"</f>
        <v>T17</v>
      </c>
      <c r="C475" s="142" t="s">
        <v>523</v>
      </c>
      <c r="D475" s="143"/>
      <c r="E475" s="143"/>
      <c r="F475" s="153"/>
      <c r="G475" s="144"/>
      <c r="H475" s="143"/>
      <c r="I475" s="136" t="str">
        <f t="shared" si="54"/>
        <v xml:space="preserve"> </v>
      </c>
      <c r="J475" s="136" t="str">
        <f t="shared" si="55"/>
        <v xml:space="preserve">, </v>
      </c>
    </row>
    <row r="476" spans="1:10" x14ac:dyDescent="0.2">
      <c r="A476" s="142" t="str">
        <f t="shared" si="56"/>
        <v>T</v>
      </c>
      <c r="B476" s="136" t="str">
        <f>A476&amp;"18"</f>
        <v>T18</v>
      </c>
      <c r="C476" s="142" t="s">
        <v>523</v>
      </c>
      <c r="D476" s="143"/>
      <c r="E476" s="143"/>
      <c r="F476" s="153"/>
      <c r="G476" s="144"/>
      <c r="H476" s="143"/>
      <c r="I476" s="136" t="str">
        <f t="shared" si="54"/>
        <v xml:space="preserve"> </v>
      </c>
      <c r="J476" s="136" t="str">
        <f t="shared" si="55"/>
        <v xml:space="preserve">, </v>
      </c>
    </row>
    <row r="477" spans="1:10" x14ac:dyDescent="0.2">
      <c r="A477" s="142" t="str">
        <f t="shared" si="56"/>
        <v>T</v>
      </c>
      <c r="B477" s="136" t="str">
        <f>A477&amp;"19"</f>
        <v>T19</v>
      </c>
      <c r="C477" s="142" t="s">
        <v>523</v>
      </c>
      <c r="D477" s="143"/>
      <c r="E477" s="143"/>
      <c r="F477" s="153"/>
      <c r="G477" s="144"/>
      <c r="H477" s="143"/>
      <c r="I477" s="136" t="str">
        <f t="shared" si="54"/>
        <v xml:space="preserve"> </v>
      </c>
      <c r="J477" s="136" t="str">
        <f t="shared" si="55"/>
        <v xml:space="preserve">, </v>
      </c>
    </row>
    <row r="478" spans="1:10" x14ac:dyDescent="0.2">
      <c r="A478" s="142" t="str">
        <f t="shared" si="56"/>
        <v>T</v>
      </c>
      <c r="B478" s="136" t="str">
        <f>A478&amp;"20"</f>
        <v>T20</v>
      </c>
      <c r="C478" s="142" t="s">
        <v>523</v>
      </c>
      <c r="D478" s="143"/>
      <c r="E478" s="143"/>
      <c r="F478" s="153"/>
      <c r="G478" s="144"/>
      <c r="H478" s="143"/>
      <c r="I478" s="136" t="str">
        <f t="shared" si="54"/>
        <v xml:space="preserve"> </v>
      </c>
      <c r="J478" s="136" t="str">
        <f t="shared" si="55"/>
        <v xml:space="preserve">, </v>
      </c>
    </row>
    <row r="479" spans="1:10" x14ac:dyDescent="0.2">
      <c r="A479" s="142" t="str">
        <f t="shared" si="56"/>
        <v>T</v>
      </c>
      <c r="B479" s="136" t="str">
        <f>A479&amp;"21"</f>
        <v>T21</v>
      </c>
      <c r="C479" s="142" t="s">
        <v>523</v>
      </c>
      <c r="D479" s="143"/>
      <c r="E479" s="143"/>
      <c r="F479" s="153"/>
      <c r="G479" s="144"/>
      <c r="H479" s="143"/>
      <c r="I479" s="136" t="str">
        <f t="shared" si="54"/>
        <v xml:space="preserve"> </v>
      </c>
      <c r="J479" s="136" t="str">
        <f t="shared" si="55"/>
        <v xml:space="preserve">, </v>
      </c>
    </row>
    <row r="480" spans="1:10" x14ac:dyDescent="0.2">
      <c r="A480" s="142" t="str">
        <f t="shared" si="56"/>
        <v>T</v>
      </c>
      <c r="B480" s="136" t="str">
        <f>A480&amp;"22"</f>
        <v>T22</v>
      </c>
      <c r="C480" s="142" t="s">
        <v>523</v>
      </c>
      <c r="D480" s="143"/>
      <c r="E480" s="143"/>
      <c r="F480" s="153"/>
      <c r="G480" s="144"/>
      <c r="H480" s="143"/>
      <c r="I480" s="136" t="str">
        <f t="shared" si="54"/>
        <v xml:space="preserve"> </v>
      </c>
      <c r="J480" s="136" t="str">
        <f t="shared" si="55"/>
        <v xml:space="preserve">, </v>
      </c>
    </row>
    <row r="481" spans="1:10" x14ac:dyDescent="0.2">
      <c r="A481" s="142" t="str">
        <f t="shared" si="56"/>
        <v>T</v>
      </c>
      <c r="B481" s="136" t="str">
        <f>A481&amp;"23"</f>
        <v>T23</v>
      </c>
      <c r="C481" s="142" t="s">
        <v>523</v>
      </c>
      <c r="D481" s="143"/>
      <c r="E481" s="143"/>
      <c r="F481" s="153"/>
      <c r="G481" s="144"/>
      <c r="H481" s="143"/>
      <c r="I481" s="136" t="str">
        <f t="shared" si="54"/>
        <v xml:space="preserve"> </v>
      </c>
      <c r="J481" s="136" t="str">
        <f t="shared" si="55"/>
        <v xml:space="preserve">, </v>
      </c>
    </row>
    <row r="482" spans="1:10" x14ac:dyDescent="0.2">
      <c r="A482" s="142" t="str">
        <f t="shared" si="56"/>
        <v>T</v>
      </c>
      <c r="B482" s="136" t="str">
        <f>A482&amp;"24"</f>
        <v>T24</v>
      </c>
      <c r="C482" s="142" t="s">
        <v>523</v>
      </c>
      <c r="D482" s="143"/>
      <c r="E482" s="143"/>
      <c r="F482" s="153"/>
      <c r="G482" s="144"/>
      <c r="H482" s="143"/>
      <c r="I482" s="136" t="str">
        <f t="shared" si="54"/>
        <v xml:space="preserve"> </v>
      </c>
      <c r="J482" s="136" t="str">
        <f t="shared" si="55"/>
        <v xml:space="preserve">, </v>
      </c>
    </row>
    <row r="483" spans="1:10" x14ac:dyDescent="0.2">
      <c r="A483" s="142" t="s">
        <v>496</v>
      </c>
      <c r="B483" s="136" t="str">
        <f t="shared" ref="B483:B498" si="57">A483&amp;C483</f>
        <v>U01</v>
      </c>
      <c r="C483" s="142" t="s">
        <v>124</v>
      </c>
      <c r="D483" s="143"/>
      <c r="E483" s="143"/>
      <c r="F483" s="153"/>
      <c r="G483" s="144"/>
      <c r="H483" s="143"/>
      <c r="I483" s="136" t="str">
        <f t="shared" si="54"/>
        <v xml:space="preserve"> </v>
      </c>
      <c r="J483" s="136" t="str">
        <f t="shared" si="55"/>
        <v xml:space="preserve">, </v>
      </c>
    </row>
    <row r="484" spans="1:10" x14ac:dyDescent="0.2">
      <c r="A484" s="142" t="str">
        <f t="shared" ref="A484:A506" si="58">A483</f>
        <v>U</v>
      </c>
      <c r="B484" s="136" t="str">
        <f t="shared" si="57"/>
        <v>U02</v>
      </c>
      <c r="C484" s="142" t="s">
        <v>125</v>
      </c>
      <c r="D484" s="143"/>
      <c r="E484" s="143"/>
      <c r="F484" s="153"/>
      <c r="G484" s="144"/>
      <c r="H484" s="143"/>
      <c r="I484" s="136" t="str">
        <f t="shared" si="54"/>
        <v xml:space="preserve"> </v>
      </c>
      <c r="J484" s="136" t="str">
        <f t="shared" si="55"/>
        <v xml:space="preserve">, </v>
      </c>
    </row>
    <row r="485" spans="1:10" x14ac:dyDescent="0.2">
      <c r="A485" s="142" t="str">
        <f t="shared" si="58"/>
        <v>U</v>
      </c>
      <c r="B485" s="136" t="str">
        <f t="shared" si="57"/>
        <v>U03</v>
      </c>
      <c r="C485" s="142" t="s">
        <v>126</v>
      </c>
      <c r="D485" s="143"/>
      <c r="E485" s="143"/>
      <c r="F485" s="153"/>
      <c r="G485" s="144"/>
      <c r="H485" s="143"/>
      <c r="I485" s="136" t="str">
        <f t="shared" si="54"/>
        <v xml:space="preserve"> </v>
      </c>
      <c r="J485" s="136" t="str">
        <f t="shared" si="55"/>
        <v xml:space="preserve">, </v>
      </c>
    </row>
    <row r="486" spans="1:10" x14ac:dyDescent="0.2">
      <c r="A486" s="142" t="str">
        <f t="shared" si="58"/>
        <v>U</v>
      </c>
      <c r="B486" s="136" t="str">
        <f t="shared" si="57"/>
        <v>U04</v>
      </c>
      <c r="C486" s="142" t="s">
        <v>127</v>
      </c>
      <c r="D486" s="143"/>
      <c r="E486" s="143"/>
      <c r="F486" s="153"/>
      <c r="G486" s="144"/>
      <c r="H486" s="143"/>
      <c r="I486" s="136" t="str">
        <f t="shared" si="54"/>
        <v xml:space="preserve"> </v>
      </c>
      <c r="J486" s="136" t="str">
        <f t="shared" si="55"/>
        <v xml:space="preserve">, </v>
      </c>
    </row>
    <row r="487" spans="1:10" x14ac:dyDescent="0.2">
      <c r="A487" s="142" t="str">
        <f t="shared" si="58"/>
        <v>U</v>
      </c>
      <c r="B487" s="136" t="str">
        <f t="shared" si="57"/>
        <v>U05</v>
      </c>
      <c r="C487" s="142" t="s">
        <v>128</v>
      </c>
      <c r="D487" s="143"/>
      <c r="E487" s="143"/>
      <c r="F487" s="153"/>
      <c r="G487" s="144"/>
      <c r="H487" s="143"/>
      <c r="I487" s="136" t="str">
        <f t="shared" si="54"/>
        <v xml:space="preserve"> </v>
      </c>
      <c r="J487" s="136" t="str">
        <f t="shared" si="55"/>
        <v xml:space="preserve">, </v>
      </c>
    </row>
    <row r="488" spans="1:10" x14ac:dyDescent="0.2">
      <c r="A488" s="142" t="str">
        <f t="shared" si="58"/>
        <v>U</v>
      </c>
      <c r="B488" s="136" t="str">
        <f t="shared" si="57"/>
        <v>U06</v>
      </c>
      <c r="C488" s="142" t="s">
        <v>129</v>
      </c>
      <c r="D488" s="143"/>
      <c r="E488" s="143"/>
      <c r="F488" s="153"/>
      <c r="G488" s="144"/>
      <c r="H488" s="143"/>
      <c r="I488" s="136" t="str">
        <f t="shared" si="54"/>
        <v xml:space="preserve"> </v>
      </c>
      <c r="J488" s="136" t="str">
        <f t="shared" si="55"/>
        <v xml:space="preserve">, </v>
      </c>
    </row>
    <row r="489" spans="1:10" x14ac:dyDescent="0.2">
      <c r="A489" s="142" t="str">
        <f t="shared" si="58"/>
        <v>U</v>
      </c>
      <c r="B489" s="136" t="str">
        <f t="shared" si="57"/>
        <v>U07</v>
      </c>
      <c r="C489" s="142" t="s">
        <v>130</v>
      </c>
      <c r="D489" s="143"/>
      <c r="E489" s="143"/>
      <c r="F489" s="153"/>
      <c r="G489" s="144"/>
      <c r="H489" s="143"/>
      <c r="I489" s="136" t="str">
        <f t="shared" si="54"/>
        <v xml:space="preserve"> </v>
      </c>
      <c r="J489" s="136" t="str">
        <f t="shared" si="55"/>
        <v xml:space="preserve">, </v>
      </c>
    </row>
    <row r="490" spans="1:10" x14ac:dyDescent="0.2">
      <c r="A490" s="142" t="str">
        <f t="shared" si="58"/>
        <v>U</v>
      </c>
      <c r="B490" s="136" t="str">
        <f t="shared" si="57"/>
        <v>U08</v>
      </c>
      <c r="C490" s="142" t="s">
        <v>131</v>
      </c>
      <c r="D490" s="143"/>
      <c r="E490" s="143"/>
      <c r="F490" s="153"/>
      <c r="G490" s="144"/>
      <c r="H490" s="143"/>
      <c r="I490" s="136" t="str">
        <f t="shared" si="54"/>
        <v xml:space="preserve"> </v>
      </c>
      <c r="J490" s="136" t="str">
        <f t="shared" si="55"/>
        <v xml:space="preserve">, </v>
      </c>
    </row>
    <row r="491" spans="1:10" x14ac:dyDescent="0.2">
      <c r="A491" s="142" t="str">
        <f t="shared" si="58"/>
        <v>U</v>
      </c>
      <c r="B491" s="136" t="str">
        <f t="shared" si="57"/>
        <v>U09</v>
      </c>
      <c r="C491" s="142" t="s">
        <v>132</v>
      </c>
      <c r="D491" s="143"/>
      <c r="E491" s="143"/>
      <c r="F491" s="153"/>
      <c r="G491" s="144"/>
      <c r="H491" s="143"/>
      <c r="I491" s="136" t="str">
        <f t="shared" si="54"/>
        <v xml:space="preserve"> </v>
      </c>
      <c r="J491" s="136" t="str">
        <f t="shared" si="55"/>
        <v xml:space="preserve">, </v>
      </c>
    </row>
    <row r="492" spans="1:10" x14ac:dyDescent="0.2">
      <c r="A492" s="142" t="str">
        <f t="shared" si="58"/>
        <v>U</v>
      </c>
      <c r="B492" s="136" t="str">
        <f t="shared" si="57"/>
        <v>U10</v>
      </c>
      <c r="C492" s="142" t="s">
        <v>133</v>
      </c>
      <c r="D492" s="143"/>
      <c r="E492" s="143"/>
      <c r="F492" s="153"/>
      <c r="G492" s="144"/>
      <c r="H492" s="143"/>
      <c r="I492" s="136" t="str">
        <f t="shared" si="54"/>
        <v xml:space="preserve"> </v>
      </c>
      <c r="J492" s="136" t="str">
        <f t="shared" si="55"/>
        <v xml:space="preserve">, </v>
      </c>
    </row>
    <row r="493" spans="1:10" x14ac:dyDescent="0.2">
      <c r="A493" s="142" t="str">
        <f t="shared" si="58"/>
        <v>U</v>
      </c>
      <c r="B493" s="136" t="str">
        <f t="shared" si="57"/>
        <v>U11</v>
      </c>
      <c r="C493" s="142" t="s">
        <v>134</v>
      </c>
      <c r="D493" s="143"/>
      <c r="E493" s="143"/>
      <c r="F493" s="153"/>
      <c r="G493" s="144"/>
      <c r="H493" s="143"/>
      <c r="I493" s="136" t="str">
        <f t="shared" si="54"/>
        <v xml:space="preserve"> </v>
      </c>
      <c r="J493" s="136" t="str">
        <f t="shared" si="55"/>
        <v xml:space="preserve">, </v>
      </c>
    </row>
    <row r="494" spans="1:10" x14ac:dyDescent="0.2">
      <c r="A494" s="142" t="str">
        <f t="shared" si="58"/>
        <v>U</v>
      </c>
      <c r="B494" s="136" t="str">
        <f t="shared" si="57"/>
        <v>U12</v>
      </c>
      <c r="C494" s="142" t="s">
        <v>135</v>
      </c>
      <c r="D494" s="143"/>
      <c r="E494" s="143"/>
      <c r="F494" s="153"/>
      <c r="G494" s="144"/>
      <c r="H494" s="143"/>
      <c r="I494" s="136" t="str">
        <f t="shared" si="54"/>
        <v xml:space="preserve"> </v>
      </c>
      <c r="J494" s="136" t="str">
        <f t="shared" si="55"/>
        <v xml:space="preserve">, </v>
      </c>
    </row>
    <row r="495" spans="1:10" x14ac:dyDescent="0.2">
      <c r="A495" s="142" t="str">
        <f t="shared" si="58"/>
        <v>U</v>
      </c>
      <c r="B495" s="136" t="str">
        <f t="shared" si="57"/>
        <v>U13</v>
      </c>
      <c r="C495" s="142" t="s">
        <v>497</v>
      </c>
      <c r="D495" s="143"/>
      <c r="E495" s="143"/>
      <c r="F495" s="153"/>
      <c r="G495" s="144"/>
      <c r="H495" s="143"/>
      <c r="I495" s="136" t="str">
        <f t="shared" si="54"/>
        <v xml:space="preserve"> </v>
      </c>
      <c r="J495" s="136" t="str">
        <f t="shared" si="55"/>
        <v xml:space="preserve">, </v>
      </c>
    </row>
    <row r="496" spans="1:10" x14ac:dyDescent="0.2">
      <c r="A496" s="142" t="str">
        <f t="shared" si="58"/>
        <v>U</v>
      </c>
      <c r="B496" s="136" t="str">
        <f t="shared" si="57"/>
        <v>U14</v>
      </c>
      <c r="C496" s="142" t="s">
        <v>498</v>
      </c>
      <c r="D496" s="143"/>
      <c r="E496" s="143"/>
      <c r="F496" s="153"/>
      <c r="G496" s="144"/>
      <c r="H496" s="143"/>
      <c r="I496" s="136" t="str">
        <f t="shared" si="54"/>
        <v xml:space="preserve"> </v>
      </c>
      <c r="J496" s="136" t="str">
        <f t="shared" si="55"/>
        <v xml:space="preserve">, </v>
      </c>
    </row>
    <row r="497" spans="1:10" x14ac:dyDescent="0.2">
      <c r="A497" s="142" t="str">
        <f t="shared" si="58"/>
        <v>U</v>
      </c>
      <c r="B497" s="136" t="str">
        <f t="shared" si="57"/>
        <v>U15</v>
      </c>
      <c r="C497" s="142" t="s">
        <v>499</v>
      </c>
      <c r="D497" s="143"/>
      <c r="E497" s="143"/>
      <c r="F497" s="153"/>
      <c r="G497" s="144"/>
      <c r="H497" s="143"/>
      <c r="I497" s="136" t="str">
        <f t="shared" si="54"/>
        <v xml:space="preserve"> </v>
      </c>
      <c r="J497" s="136" t="str">
        <f t="shared" si="55"/>
        <v xml:space="preserve">, </v>
      </c>
    </row>
    <row r="498" spans="1:10" x14ac:dyDescent="0.2">
      <c r="A498" s="142" t="str">
        <f t="shared" si="58"/>
        <v>U</v>
      </c>
      <c r="B498" s="136" t="str">
        <f t="shared" si="57"/>
        <v>U16</v>
      </c>
      <c r="C498" s="142" t="s">
        <v>500</v>
      </c>
      <c r="D498" s="143"/>
      <c r="E498" s="143"/>
      <c r="F498" s="153"/>
      <c r="G498" s="144"/>
      <c r="H498" s="143"/>
      <c r="I498" s="136" t="str">
        <f t="shared" si="54"/>
        <v xml:space="preserve"> </v>
      </c>
      <c r="J498" s="136" t="str">
        <f t="shared" si="55"/>
        <v xml:space="preserve">, </v>
      </c>
    </row>
    <row r="499" spans="1:10" x14ac:dyDescent="0.2">
      <c r="A499" s="142" t="str">
        <f t="shared" si="58"/>
        <v>U</v>
      </c>
      <c r="B499" s="136" t="str">
        <f>A499&amp;"17"</f>
        <v>U17</v>
      </c>
      <c r="C499" s="142" t="s">
        <v>523</v>
      </c>
      <c r="D499" s="143"/>
      <c r="E499" s="143"/>
      <c r="F499" s="153"/>
      <c r="G499" s="144"/>
      <c r="H499" s="143"/>
      <c r="I499" s="136" t="str">
        <f t="shared" si="54"/>
        <v xml:space="preserve"> </v>
      </c>
      <c r="J499" s="136" t="str">
        <f t="shared" si="55"/>
        <v xml:space="preserve">, </v>
      </c>
    </row>
    <row r="500" spans="1:10" x14ac:dyDescent="0.2">
      <c r="A500" s="142" t="str">
        <f t="shared" si="58"/>
        <v>U</v>
      </c>
      <c r="B500" s="136" t="str">
        <f>A500&amp;"18"</f>
        <v>U18</v>
      </c>
      <c r="C500" s="142" t="s">
        <v>523</v>
      </c>
      <c r="D500" s="143"/>
      <c r="E500" s="143"/>
      <c r="F500" s="153"/>
      <c r="G500" s="144"/>
      <c r="H500" s="143"/>
      <c r="I500" s="136" t="str">
        <f t="shared" si="54"/>
        <v xml:space="preserve"> </v>
      </c>
      <c r="J500" s="136" t="str">
        <f t="shared" si="55"/>
        <v xml:space="preserve">, </v>
      </c>
    </row>
    <row r="501" spans="1:10" x14ac:dyDescent="0.2">
      <c r="A501" s="142" t="str">
        <f t="shared" si="58"/>
        <v>U</v>
      </c>
      <c r="B501" s="136" t="str">
        <f>A501&amp;"19"</f>
        <v>U19</v>
      </c>
      <c r="C501" s="142" t="s">
        <v>523</v>
      </c>
      <c r="D501" s="143"/>
      <c r="E501" s="143"/>
      <c r="F501" s="153"/>
      <c r="G501" s="144"/>
      <c r="H501" s="143"/>
      <c r="I501" s="136" t="str">
        <f t="shared" si="54"/>
        <v xml:space="preserve"> </v>
      </c>
      <c r="J501" s="136" t="str">
        <f t="shared" si="55"/>
        <v xml:space="preserve">, </v>
      </c>
    </row>
    <row r="502" spans="1:10" x14ac:dyDescent="0.2">
      <c r="A502" s="142" t="str">
        <f t="shared" si="58"/>
        <v>U</v>
      </c>
      <c r="B502" s="136" t="str">
        <f>A502&amp;"20"</f>
        <v>U20</v>
      </c>
      <c r="C502" s="142" t="s">
        <v>523</v>
      </c>
      <c r="D502" s="143"/>
      <c r="E502" s="143"/>
      <c r="F502" s="153"/>
      <c r="G502" s="144"/>
      <c r="H502" s="143"/>
      <c r="I502" s="136" t="str">
        <f t="shared" si="54"/>
        <v xml:space="preserve"> </v>
      </c>
      <c r="J502" s="136" t="str">
        <f t="shared" si="55"/>
        <v xml:space="preserve">, </v>
      </c>
    </row>
    <row r="503" spans="1:10" x14ac:dyDescent="0.2">
      <c r="A503" s="142" t="str">
        <f t="shared" si="58"/>
        <v>U</v>
      </c>
      <c r="B503" s="136" t="str">
        <f>A503&amp;"21"</f>
        <v>U21</v>
      </c>
      <c r="C503" s="142" t="s">
        <v>523</v>
      </c>
      <c r="D503" s="143"/>
      <c r="E503" s="143"/>
      <c r="F503" s="153"/>
      <c r="G503" s="144"/>
      <c r="H503" s="143"/>
      <c r="I503" s="136" t="str">
        <f t="shared" si="54"/>
        <v xml:space="preserve"> </v>
      </c>
      <c r="J503" s="136" t="str">
        <f t="shared" si="55"/>
        <v xml:space="preserve">, </v>
      </c>
    </row>
    <row r="504" spans="1:10" x14ac:dyDescent="0.2">
      <c r="A504" s="142" t="str">
        <f t="shared" si="58"/>
        <v>U</v>
      </c>
      <c r="B504" s="136" t="str">
        <f>A504&amp;"22"</f>
        <v>U22</v>
      </c>
      <c r="C504" s="142" t="s">
        <v>523</v>
      </c>
      <c r="D504" s="143"/>
      <c r="E504" s="143"/>
      <c r="F504" s="153"/>
      <c r="G504" s="144"/>
      <c r="H504" s="143"/>
      <c r="I504" s="136" t="str">
        <f t="shared" si="54"/>
        <v xml:space="preserve"> </v>
      </c>
      <c r="J504" s="136" t="str">
        <f t="shared" si="55"/>
        <v xml:space="preserve">, </v>
      </c>
    </row>
    <row r="505" spans="1:10" x14ac:dyDescent="0.2">
      <c r="A505" s="142" t="str">
        <f t="shared" si="58"/>
        <v>U</v>
      </c>
      <c r="B505" s="136" t="str">
        <f>A505&amp;"23"</f>
        <v>U23</v>
      </c>
      <c r="C505" s="142" t="s">
        <v>523</v>
      </c>
      <c r="D505" s="143"/>
      <c r="E505" s="143"/>
      <c r="F505" s="153"/>
      <c r="G505" s="144"/>
      <c r="H505" s="143"/>
      <c r="I505" s="136" t="str">
        <f t="shared" si="54"/>
        <v xml:space="preserve"> </v>
      </c>
      <c r="J505" s="136" t="str">
        <f t="shared" si="55"/>
        <v xml:space="preserve">, </v>
      </c>
    </row>
    <row r="506" spans="1:10" x14ac:dyDescent="0.2">
      <c r="A506" s="142" t="str">
        <f t="shared" si="58"/>
        <v>U</v>
      </c>
      <c r="B506" s="136" t="str">
        <f>A506&amp;"24"</f>
        <v>U24</v>
      </c>
      <c r="C506" s="142" t="s">
        <v>523</v>
      </c>
      <c r="D506" s="143"/>
      <c r="E506" s="143"/>
      <c r="F506" s="153"/>
      <c r="G506" s="144"/>
      <c r="H506" s="143"/>
      <c r="I506" s="136" t="str">
        <f t="shared" si="54"/>
        <v xml:space="preserve"> </v>
      </c>
      <c r="J506" s="136" t="str">
        <f t="shared" si="55"/>
        <v xml:space="preserve">, </v>
      </c>
    </row>
    <row r="507" spans="1:10" x14ac:dyDescent="0.2">
      <c r="A507" s="142" t="s">
        <v>495</v>
      </c>
      <c r="B507" s="136" t="str">
        <f t="shared" ref="B507:B522" si="59">A507&amp;C507</f>
        <v>V01</v>
      </c>
      <c r="C507" s="142" t="s">
        <v>124</v>
      </c>
      <c r="D507" s="143"/>
      <c r="E507" s="143"/>
      <c r="F507" s="153"/>
      <c r="G507" s="144"/>
      <c r="H507" s="143"/>
      <c r="I507" s="136" t="str">
        <f t="shared" si="54"/>
        <v xml:space="preserve"> </v>
      </c>
      <c r="J507" s="136" t="str">
        <f t="shared" si="55"/>
        <v xml:space="preserve">, </v>
      </c>
    </row>
    <row r="508" spans="1:10" x14ac:dyDescent="0.2">
      <c r="A508" s="142" t="str">
        <f t="shared" ref="A508:A530" si="60">A507</f>
        <v>V</v>
      </c>
      <c r="B508" s="136" t="str">
        <f t="shared" si="59"/>
        <v>V02</v>
      </c>
      <c r="C508" s="142" t="s">
        <v>125</v>
      </c>
      <c r="D508" s="143"/>
      <c r="E508" s="143"/>
      <c r="F508" s="153"/>
      <c r="G508" s="144"/>
      <c r="H508" s="143"/>
      <c r="I508" s="136" t="str">
        <f t="shared" si="54"/>
        <v xml:space="preserve"> </v>
      </c>
      <c r="J508" s="136" t="str">
        <f t="shared" si="55"/>
        <v xml:space="preserve">, </v>
      </c>
    </row>
    <row r="509" spans="1:10" x14ac:dyDescent="0.2">
      <c r="A509" s="142" t="str">
        <f t="shared" si="60"/>
        <v>V</v>
      </c>
      <c r="B509" s="136" t="str">
        <f t="shared" si="59"/>
        <v>V03</v>
      </c>
      <c r="C509" s="142" t="s">
        <v>126</v>
      </c>
      <c r="D509" s="143"/>
      <c r="E509" s="143"/>
      <c r="F509" s="153"/>
      <c r="G509" s="144"/>
      <c r="H509" s="143"/>
      <c r="I509" s="136" t="str">
        <f t="shared" si="54"/>
        <v xml:space="preserve"> </v>
      </c>
      <c r="J509" s="136" t="str">
        <f t="shared" si="55"/>
        <v xml:space="preserve">, </v>
      </c>
    </row>
    <row r="510" spans="1:10" x14ac:dyDescent="0.2">
      <c r="A510" s="142" t="str">
        <f t="shared" si="60"/>
        <v>V</v>
      </c>
      <c r="B510" s="136" t="str">
        <f t="shared" si="59"/>
        <v>V04</v>
      </c>
      <c r="C510" s="142" t="s">
        <v>127</v>
      </c>
      <c r="D510" s="143"/>
      <c r="E510" s="143"/>
      <c r="F510" s="153"/>
      <c r="G510" s="144"/>
      <c r="H510" s="143"/>
      <c r="I510" s="136" t="str">
        <f t="shared" si="54"/>
        <v xml:space="preserve"> </v>
      </c>
      <c r="J510" s="136" t="str">
        <f t="shared" si="55"/>
        <v xml:space="preserve">, </v>
      </c>
    </row>
    <row r="511" spans="1:10" x14ac:dyDescent="0.2">
      <c r="A511" s="142" t="str">
        <f t="shared" si="60"/>
        <v>V</v>
      </c>
      <c r="B511" s="136" t="str">
        <f t="shared" si="59"/>
        <v>V05</v>
      </c>
      <c r="C511" s="142" t="s">
        <v>128</v>
      </c>
      <c r="D511" s="143"/>
      <c r="E511" s="143"/>
      <c r="F511" s="153"/>
      <c r="G511" s="144"/>
      <c r="H511" s="143"/>
      <c r="I511" s="136" t="str">
        <f t="shared" si="54"/>
        <v xml:space="preserve"> </v>
      </c>
      <c r="J511" s="136" t="str">
        <f t="shared" si="55"/>
        <v xml:space="preserve">, </v>
      </c>
    </row>
    <row r="512" spans="1:10" x14ac:dyDescent="0.2">
      <c r="A512" s="142" t="str">
        <f t="shared" si="60"/>
        <v>V</v>
      </c>
      <c r="B512" s="136" t="str">
        <f t="shared" si="59"/>
        <v>V06</v>
      </c>
      <c r="C512" s="142" t="s">
        <v>129</v>
      </c>
      <c r="D512" s="143"/>
      <c r="E512" s="143"/>
      <c r="F512" s="153"/>
      <c r="G512" s="144"/>
      <c r="H512" s="143"/>
      <c r="I512" s="136" t="str">
        <f t="shared" si="54"/>
        <v xml:space="preserve"> </v>
      </c>
      <c r="J512" s="136" t="str">
        <f t="shared" si="55"/>
        <v xml:space="preserve">, </v>
      </c>
    </row>
    <row r="513" spans="1:10" x14ac:dyDescent="0.2">
      <c r="A513" s="142" t="str">
        <f t="shared" si="60"/>
        <v>V</v>
      </c>
      <c r="B513" s="136" t="str">
        <f t="shared" si="59"/>
        <v>V07</v>
      </c>
      <c r="C513" s="142" t="s">
        <v>130</v>
      </c>
      <c r="D513" s="143"/>
      <c r="E513" s="143"/>
      <c r="F513" s="153"/>
      <c r="G513" s="144"/>
      <c r="H513" s="143"/>
      <c r="I513" s="136" t="str">
        <f t="shared" si="54"/>
        <v xml:space="preserve"> </v>
      </c>
      <c r="J513" s="136" t="str">
        <f t="shared" si="55"/>
        <v xml:space="preserve">, </v>
      </c>
    </row>
    <row r="514" spans="1:10" x14ac:dyDescent="0.2">
      <c r="A514" s="142" t="str">
        <f t="shared" si="60"/>
        <v>V</v>
      </c>
      <c r="B514" s="136" t="str">
        <f t="shared" si="59"/>
        <v>V08</v>
      </c>
      <c r="C514" s="142" t="s">
        <v>131</v>
      </c>
      <c r="D514" s="143"/>
      <c r="E514" s="143"/>
      <c r="F514" s="153"/>
      <c r="G514" s="144"/>
      <c r="H514" s="143"/>
      <c r="I514" s="136" t="str">
        <f t="shared" si="54"/>
        <v xml:space="preserve"> </v>
      </c>
      <c r="J514" s="136" t="str">
        <f t="shared" si="55"/>
        <v xml:space="preserve">, </v>
      </c>
    </row>
    <row r="515" spans="1:10" x14ac:dyDescent="0.2">
      <c r="A515" s="142" t="str">
        <f t="shared" si="60"/>
        <v>V</v>
      </c>
      <c r="B515" s="136" t="str">
        <f t="shared" si="59"/>
        <v>V09</v>
      </c>
      <c r="C515" s="142" t="s">
        <v>132</v>
      </c>
      <c r="D515" s="143"/>
      <c r="E515" s="143"/>
      <c r="F515" s="153"/>
      <c r="G515" s="144"/>
      <c r="H515" s="143"/>
      <c r="I515" s="136" t="str">
        <f t="shared" si="54"/>
        <v xml:space="preserve"> </v>
      </c>
      <c r="J515" s="136" t="str">
        <f t="shared" si="55"/>
        <v xml:space="preserve">, </v>
      </c>
    </row>
    <row r="516" spans="1:10" x14ac:dyDescent="0.2">
      <c r="A516" s="142" t="str">
        <f t="shared" si="60"/>
        <v>V</v>
      </c>
      <c r="B516" s="136" t="str">
        <f t="shared" si="59"/>
        <v>V10</v>
      </c>
      <c r="C516" s="142" t="s">
        <v>133</v>
      </c>
      <c r="D516" s="143"/>
      <c r="E516" s="143"/>
      <c r="F516" s="153"/>
      <c r="G516" s="144"/>
      <c r="H516" s="143"/>
      <c r="I516" s="136" t="str">
        <f t="shared" si="54"/>
        <v xml:space="preserve"> </v>
      </c>
      <c r="J516" s="136" t="str">
        <f t="shared" si="55"/>
        <v xml:space="preserve">, </v>
      </c>
    </row>
    <row r="517" spans="1:10" x14ac:dyDescent="0.2">
      <c r="A517" s="142" t="str">
        <f t="shared" si="60"/>
        <v>V</v>
      </c>
      <c r="B517" s="136" t="str">
        <f t="shared" si="59"/>
        <v>V11</v>
      </c>
      <c r="C517" s="142" t="s">
        <v>134</v>
      </c>
      <c r="D517" s="143"/>
      <c r="E517" s="143"/>
      <c r="F517" s="153"/>
      <c r="G517" s="144"/>
      <c r="H517" s="143"/>
      <c r="I517" s="136" t="str">
        <f t="shared" si="54"/>
        <v xml:space="preserve"> </v>
      </c>
      <c r="J517" s="136" t="str">
        <f t="shared" si="55"/>
        <v xml:space="preserve">, </v>
      </c>
    </row>
    <row r="518" spans="1:10" x14ac:dyDescent="0.2">
      <c r="A518" s="142" t="str">
        <f t="shared" si="60"/>
        <v>V</v>
      </c>
      <c r="B518" s="136" t="str">
        <f t="shared" si="59"/>
        <v>V12</v>
      </c>
      <c r="C518" s="142" t="s">
        <v>135</v>
      </c>
      <c r="D518" s="143"/>
      <c r="E518" s="143"/>
      <c r="F518" s="153"/>
      <c r="G518" s="144"/>
      <c r="H518" s="143"/>
      <c r="I518" s="136" t="str">
        <f t="shared" si="54"/>
        <v xml:space="preserve"> </v>
      </c>
      <c r="J518" s="136" t="str">
        <f t="shared" si="55"/>
        <v xml:space="preserve">, </v>
      </c>
    </row>
    <row r="519" spans="1:10" x14ac:dyDescent="0.2">
      <c r="A519" s="142" t="str">
        <f t="shared" si="60"/>
        <v>V</v>
      </c>
      <c r="B519" s="136" t="str">
        <f t="shared" si="59"/>
        <v>V13</v>
      </c>
      <c r="C519" s="142" t="s">
        <v>497</v>
      </c>
      <c r="D519" s="143"/>
      <c r="E519" s="143"/>
      <c r="F519" s="153"/>
      <c r="G519" s="144"/>
      <c r="H519" s="143"/>
      <c r="I519" s="136" t="str">
        <f t="shared" si="54"/>
        <v xml:space="preserve"> </v>
      </c>
      <c r="J519" s="136" t="str">
        <f t="shared" si="55"/>
        <v xml:space="preserve">, </v>
      </c>
    </row>
    <row r="520" spans="1:10" x14ac:dyDescent="0.2">
      <c r="A520" s="142" t="str">
        <f t="shared" si="60"/>
        <v>V</v>
      </c>
      <c r="B520" s="136" t="str">
        <f t="shared" si="59"/>
        <v>V14</v>
      </c>
      <c r="C520" s="142" t="s">
        <v>498</v>
      </c>
      <c r="D520" s="143"/>
      <c r="E520" s="143"/>
      <c r="F520" s="153"/>
      <c r="G520" s="144"/>
      <c r="H520" s="143"/>
      <c r="I520" s="136" t="str">
        <f t="shared" si="54"/>
        <v xml:space="preserve"> </v>
      </c>
      <c r="J520" s="136" t="str">
        <f t="shared" si="55"/>
        <v xml:space="preserve">, </v>
      </c>
    </row>
    <row r="521" spans="1:10" x14ac:dyDescent="0.2">
      <c r="A521" s="142" t="str">
        <f t="shared" si="60"/>
        <v>V</v>
      </c>
      <c r="B521" s="136" t="str">
        <f t="shared" si="59"/>
        <v>V15</v>
      </c>
      <c r="C521" s="142" t="s">
        <v>499</v>
      </c>
      <c r="D521" s="143"/>
      <c r="E521" s="143"/>
      <c r="F521" s="153"/>
      <c r="G521" s="144"/>
      <c r="H521" s="143"/>
      <c r="I521" s="136" t="str">
        <f t="shared" si="54"/>
        <v xml:space="preserve"> </v>
      </c>
      <c r="J521" s="136" t="str">
        <f t="shared" si="55"/>
        <v xml:space="preserve">, </v>
      </c>
    </row>
    <row r="522" spans="1:10" x14ac:dyDescent="0.2">
      <c r="A522" s="142" t="str">
        <f t="shared" si="60"/>
        <v>V</v>
      </c>
      <c r="B522" s="136" t="str">
        <f t="shared" si="59"/>
        <v>V16</v>
      </c>
      <c r="C522" s="142" t="s">
        <v>500</v>
      </c>
      <c r="D522" s="143"/>
      <c r="E522" s="143"/>
      <c r="F522" s="153"/>
      <c r="G522" s="144"/>
      <c r="H522" s="143"/>
      <c r="I522" s="136" t="str">
        <f t="shared" si="54"/>
        <v xml:space="preserve"> </v>
      </c>
      <c r="J522" s="136" t="str">
        <f t="shared" si="55"/>
        <v xml:space="preserve">, </v>
      </c>
    </row>
    <row r="523" spans="1:10" x14ac:dyDescent="0.2">
      <c r="A523" s="142" t="str">
        <f t="shared" si="60"/>
        <v>V</v>
      </c>
      <c r="B523" s="136" t="str">
        <f>A523&amp;"17"</f>
        <v>V17</v>
      </c>
      <c r="C523" s="142" t="s">
        <v>523</v>
      </c>
      <c r="D523" s="143"/>
      <c r="E523" s="143"/>
      <c r="F523" s="153"/>
      <c r="G523" s="144"/>
      <c r="H523" s="143"/>
      <c r="I523" s="136" t="str">
        <f t="shared" ref="I523:I586" si="61">D523&amp;" "&amp;E523</f>
        <v xml:space="preserve"> </v>
      </c>
      <c r="J523" s="136" t="str">
        <f t="shared" ref="J523:J586" si="62">E523&amp;", "&amp;D523</f>
        <v xml:space="preserve">, </v>
      </c>
    </row>
    <row r="524" spans="1:10" x14ac:dyDescent="0.2">
      <c r="A524" s="142" t="str">
        <f t="shared" si="60"/>
        <v>V</v>
      </c>
      <c r="B524" s="136" t="str">
        <f>A524&amp;"18"</f>
        <v>V18</v>
      </c>
      <c r="C524" s="142" t="s">
        <v>523</v>
      </c>
      <c r="D524" s="143"/>
      <c r="E524" s="143"/>
      <c r="F524" s="153"/>
      <c r="G524" s="144"/>
      <c r="H524" s="143"/>
      <c r="I524" s="136" t="str">
        <f t="shared" si="61"/>
        <v xml:space="preserve"> </v>
      </c>
      <c r="J524" s="136" t="str">
        <f t="shared" si="62"/>
        <v xml:space="preserve">, </v>
      </c>
    </row>
    <row r="525" spans="1:10" x14ac:dyDescent="0.2">
      <c r="A525" s="142" t="str">
        <f t="shared" si="60"/>
        <v>V</v>
      </c>
      <c r="B525" s="136" t="str">
        <f>A525&amp;"19"</f>
        <v>V19</v>
      </c>
      <c r="C525" s="142" t="s">
        <v>523</v>
      </c>
      <c r="D525" s="143"/>
      <c r="E525" s="143"/>
      <c r="F525" s="153"/>
      <c r="G525" s="144"/>
      <c r="H525" s="143"/>
      <c r="I525" s="136" t="str">
        <f t="shared" si="61"/>
        <v xml:space="preserve"> </v>
      </c>
      <c r="J525" s="136" t="str">
        <f t="shared" si="62"/>
        <v xml:space="preserve">, </v>
      </c>
    </row>
    <row r="526" spans="1:10" x14ac:dyDescent="0.2">
      <c r="A526" s="142" t="str">
        <f t="shared" si="60"/>
        <v>V</v>
      </c>
      <c r="B526" s="136" t="str">
        <f>A526&amp;"20"</f>
        <v>V20</v>
      </c>
      <c r="C526" s="142" t="s">
        <v>523</v>
      </c>
      <c r="D526" s="143"/>
      <c r="E526" s="143"/>
      <c r="F526" s="153"/>
      <c r="G526" s="144"/>
      <c r="H526" s="143"/>
      <c r="I526" s="136" t="str">
        <f t="shared" si="61"/>
        <v xml:space="preserve"> </v>
      </c>
      <c r="J526" s="136" t="str">
        <f t="shared" si="62"/>
        <v xml:space="preserve">, </v>
      </c>
    </row>
    <row r="527" spans="1:10" x14ac:dyDescent="0.2">
      <c r="A527" s="142" t="str">
        <f t="shared" si="60"/>
        <v>V</v>
      </c>
      <c r="B527" s="136" t="str">
        <f>A527&amp;"21"</f>
        <v>V21</v>
      </c>
      <c r="C527" s="142" t="s">
        <v>523</v>
      </c>
      <c r="D527" s="143"/>
      <c r="E527" s="143"/>
      <c r="F527" s="153"/>
      <c r="G527" s="144"/>
      <c r="H527" s="143"/>
      <c r="I527" s="136" t="str">
        <f t="shared" si="61"/>
        <v xml:space="preserve"> </v>
      </c>
      <c r="J527" s="136" t="str">
        <f t="shared" si="62"/>
        <v xml:space="preserve">, </v>
      </c>
    </row>
    <row r="528" spans="1:10" x14ac:dyDescent="0.2">
      <c r="A528" s="142" t="str">
        <f t="shared" si="60"/>
        <v>V</v>
      </c>
      <c r="B528" s="136" t="str">
        <f>A528&amp;"22"</f>
        <v>V22</v>
      </c>
      <c r="C528" s="142" t="s">
        <v>523</v>
      </c>
      <c r="D528" s="143"/>
      <c r="E528" s="143"/>
      <c r="F528" s="153"/>
      <c r="G528" s="144"/>
      <c r="H528" s="143"/>
      <c r="I528" s="136" t="str">
        <f t="shared" si="61"/>
        <v xml:space="preserve"> </v>
      </c>
      <c r="J528" s="136" t="str">
        <f t="shared" si="62"/>
        <v xml:space="preserve">, </v>
      </c>
    </row>
    <row r="529" spans="1:10" x14ac:dyDescent="0.2">
      <c r="A529" s="142" t="str">
        <f t="shared" si="60"/>
        <v>V</v>
      </c>
      <c r="B529" s="136" t="str">
        <f>A529&amp;"23"</f>
        <v>V23</v>
      </c>
      <c r="C529" s="142" t="s">
        <v>523</v>
      </c>
      <c r="D529" s="143"/>
      <c r="E529" s="143"/>
      <c r="F529" s="153"/>
      <c r="G529" s="144"/>
      <c r="H529" s="143"/>
      <c r="I529" s="136" t="str">
        <f t="shared" si="61"/>
        <v xml:space="preserve"> </v>
      </c>
      <c r="J529" s="136" t="str">
        <f t="shared" si="62"/>
        <v xml:space="preserve">, </v>
      </c>
    </row>
    <row r="530" spans="1:10" x14ac:dyDescent="0.2">
      <c r="A530" s="142" t="str">
        <f t="shared" si="60"/>
        <v>V</v>
      </c>
      <c r="B530" s="136" t="str">
        <f>A530&amp;"24"</f>
        <v>V24</v>
      </c>
      <c r="C530" s="142" t="s">
        <v>523</v>
      </c>
      <c r="D530" s="143"/>
      <c r="E530" s="143"/>
      <c r="F530" s="153"/>
      <c r="G530" s="144"/>
      <c r="H530" s="143"/>
      <c r="I530" s="136" t="str">
        <f t="shared" si="61"/>
        <v xml:space="preserve"> </v>
      </c>
      <c r="J530" s="136" t="str">
        <f t="shared" si="62"/>
        <v xml:space="preserve">, </v>
      </c>
    </row>
    <row r="531" spans="1:10" x14ac:dyDescent="0.2">
      <c r="A531" s="142" t="s">
        <v>494</v>
      </c>
      <c r="B531" s="136" t="str">
        <f t="shared" ref="B531:B546" si="63">A531&amp;C531</f>
        <v>W01</v>
      </c>
      <c r="C531" s="142" t="s">
        <v>124</v>
      </c>
      <c r="D531" s="143"/>
      <c r="E531" s="143"/>
      <c r="F531" s="153"/>
      <c r="G531" s="144"/>
      <c r="H531" s="143"/>
      <c r="I531" s="136" t="str">
        <f t="shared" si="61"/>
        <v xml:space="preserve"> </v>
      </c>
      <c r="J531" s="136" t="str">
        <f t="shared" si="62"/>
        <v xml:space="preserve">, </v>
      </c>
    </row>
    <row r="532" spans="1:10" x14ac:dyDescent="0.2">
      <c r="A532" s="142" t="str">
        <f t="shared" ref="A532:A554" si="64">A531</f>
        <v>W</v>
      </c>
      <c r="B532" s="136" t="str">
        <f t="shared" si="63"/>
        <v>W02</v>
      </c>
      <c r="C532" s="142" t="s">
        <v>125</v>
      </c>
      <c r="D532" s="143"/>
      <c r="E532" s="143"/>
      <c r="F532" s="153"/>
      <c r="G532" s="144"/>
      <c r="H532" s="143"/>
      <c r="I532" s="136" t="str">
        <f t="shared" si="61"/>
        <v xml:space="preserve"> </v>
      </c>
      <c r="J532" s="136" t="str">
        <f t="shared" si="62"/>
        <v xml:space="preserve">, </v>
      </c>
    </row>
    <row r="533" spans="1:10" x14ac:dyDescent="0.2">
      <c r="A533" s="142" t="str">
        <f t="shared" si="64"/>
        <v>W</v>
      </c>
      <c r="B533" s="136" t="str">
        <f t="shared" si="63"/>
        <v>W03</v>
      </c>
      <c r="C533" s="142" t="s">
        <v>126</v>
      </c>
      <c r="D533" s="143"/>
      <c r="E533" s="143"/>
      <c r="F533" s="153"/>
      <c r="G533" s="144"/>
      <c r="H533" s="143"/>
      <c r="I533" s="136" t="str">
        <f t="shared" si="61"/>
        <v xml:space="preserve"> </v>
      </c>
      <c r="J533" s="136" t="str">
        <f t="shared" si="62"/>
        <v xml:space="preserve">, </v>
      </c>
    </row>
    <row r="534" spans="1:10" x14ac:dyDescent="0.2">
      <c r="A534" s="142" t="str">
        <f t="shared" si="64"/>
        <v>W</v>
      </c>
      <c r="B534" s="136" t="str">
        <f t="shared" si="63"/>
        <v>W04</v>
      </c>
      <c r="C534" s="142" t="s">
        <v>127</v>
      </c>
      <c r="D534" s="143"/>
      <c r="E534" s="143"/>
      <c r="F534" s="153"/>
      <c r="G534" s="144"/>
      <c r="H534" s="143"/>
      <c r="I534" s="136" t="str">
        <f t="shared" si="61"/>
        <v xml:space="preserve"> </v>
      </c>
      <c r="J534" s="136" t="str">
        <f t="shared" si="62"/>
        <v xml:space="preserve">, </v>
      </c>
    </row>
    <row r="535" spans="1:10" x14ac:dyDescent="0.2">
      <c r="A535" s="142" t="str">
        <f t="shared" si="64"/>
        <v>W</v>
      </c>
      <c r="B535" s="136" t="str">
        <f t="shared" si="63"/>
        <v>W05</v>
      </c>
      <c r="C535" s="142" t="s">
        <v>128</v>
      </c>
      <c r="D535" s="143"/>
      <c r="E535" s="143"/>
      <c r="F535" s="153"/>
      <c r="G535" s="144"/>
      <c r="H535" s="143"/>
      <c r="I535" s="136" t="str">
        <f t="shared" si="61"/>
        <v xml:space="preserve"> </v>
      </c>
      <c r="J535" s="136" t="str">
        <f t="shared" si="62"/>
        <v xml:space="preserve">, </v>
      </c>
    </row>
    <row r="536" spans="1:10" x14ac:dyDescent="0.2">
      <c r="A536" s="142" t="str">
        <f t="shared" si="64"/>
        <v>W</v>
      </c>
      <c r="B536" s="136" t="str">
        <f t="shared" si="63"/>
        <v>W06</v>
      </c>
      <c r="C536" s="142" t="s">
        <v>129</v>
      </c>
      <c r="D536" s="143"/>
      <c r="E536" s="143"/>
      <c r="F536" s="153"/>
      <c r="G536" s="144"/>
      <c r="H536" s="143"/>
      <c r="I536" s="136" t="str">
        <f t="shared" si="61"/>
        <v xml:space="preserve"> </v>
      </c>
      <c r="J536" s="136" t="str">
        <f t="shared" si="62"/>
        <v xml:space="preserve">, </v>
      </c>
    </row>
    <row r="537" spans="1:10" x14ac:dyDescent="0.2">
      <c r="A537" s="142" t="str">
        <f t="shared" si="64"/>
        <v>W</v>
      </c>
      <c r="B537" s="136" t="str">
        <f t="shared" si="63"/>
        <v>W07</v>
      </c>
      <c r="C537" s="142" t="s">
        <v>130</v>
      </c>
      <c r="D537" s="143"/>
      <c r="E537" s="143"/>
      <c r="F537" s="153"/>
      <c r="G537" s="144"/>
      <c r="H537" s="143"/>
      <c r="I537" s="136" t="str">
        <f t="shared" si="61"/>
        <v xml:space="preserve"> </v>
      </c>
      <c r="J537" s="136" t="str">
        <f t="shared" si="62"/>
        <v xml:space="preserve">, </v>
      </c>
    </row>
    <row r="538" spans="1:10" x14ac:dyDescent="0.2">
      <c r="A538" s="142" t="str">
        <f t="shared" si="64"/>
        <v>W</v>
      </c>
      <c r="B538" s="136" t="str">
        <f t="shared" si="63"/>
        <v>W08</v>
      </c>
      <c r="C538" s="142" t="s">
        <v>131</v>
      </c>
      <c r="D538" s="143"/>
      <c r="E538" s="143"/>
      <c r="F538" s="153"/>
      <c r="G538" s="144"/>
      <c r="H538" s="143"/>
      <c r="I538" s="136" t="str">
        <f t="shared" si="61"/>
        <v xml:space="preserve"> </v>
      </c>
      <c r="J538" s="136" t="str">
        <f t="shared" si="62"/>
        <v xml:space="preserve">, </v>
      </c>
    </row>
    <row r="539" spans="1:10" x14ac:dyDescent="0.2">
      <c r="A539" s="142" t="str">
        <f t="shared" si="64"/>
        <v>W</v>
      </c>
      <c r="B539" s="136" t="str">
        <f t="shared" si="63"/>
        <v>W09</v>
      </c>
      <c r="C539" s="142" t="s">
        <v>132</v>
      </c>
      <c r="D539" s="143"/>
      <c r="E539" s="143"/>
      <c r="F539" s="153"/>
      <c r="G539" s="144"/>
      <c r="H539" s="143"/>
      <c r="I539" s="136" t="str">
        <f t="shared" si="61"/>
        <v xml:space="preserve"> </v>
      </c>
      <c r="J539" s="136" t="str">
        <f t="shared" si="62"/>
        <v xml:space="preserve">, </v>
      </c>
    </row>
    <row r="540" spans="1:10" x14ac:dyDescent="0.2">
      <c r="A540" s="142" t="str">
        <f t="shared" si="64"/>
        <v>W</v>
      </c>
      <c r="B540" s="136" t="str">
        <f t="shared" si="63"/>
        <v>W10</v>
      </c>
      <c r="C540" s="142" t="s">
        <v>133</v>
      </c>
      <c r="D540" s="143"/>
      <c r="E540" s="143"/>
      <c r="F540" s="153"/>
      <c r="G540" s="144"/>
      <c r="H540" s="143"/>
      <c r="I540" s="136" t="str">
        <f t="shared" si="61"/>
        <v xml:space="preserve"> </v>
      </c>
      <c r="J540" s="136" t="str">
        <f t="shared" si="62"/>
        <v xml:space="preserve">, </v>
      </c>
    </row>
    <row r="541" spans="1:10" x14ac:dyDescent="0.2">
      <c r="A541" s="142" t="str">
        <f t="shared" si="64"/>
        <v>W</v>
      </c>
      <c r="B541" s="136" t="str">
        <f t="shared" si="63"/>
        <v>W11</v>
      </c>
      <c r="C541" s="142" t="s">
        <v>134</v>
      </c>
      <c r="D541" s="143"/>
      <c r="E541" s="143"/>
      <c r="F541" s="153"/>
      <c r="G541" s="144"/>
      <c r="H541" s="143"/>
      <c r="I541" s="136" t="str">
        <f t="shared" si="61"/>
        <v xml:space="preserve"> </v>
      </c>
      <c r="J541" s="136" t="str">
        <f t="shared" si="62"/>
        <v xml:space="preserve">, </v>
      </c>
    </row>
    <row r="542" spans="1:10" x14ac:dyDescent="0.2">
      <c r="A542" s="142" t="str">
        <f t="shared" si="64"/>
        <v>W</v>
      </c>
      <c r="B542" s="136" t="str">
        <f t="shared" si="63"/>
        <v>W12</v>
      </c>
      <c r="C542" s="142" t="s">
        <v>135</v>
      </c>
      <c r="D542" s="143"/>
      <c r="E542" s="143"/>
      <c r="F542" s="153"/>
      <c r="G542" s="144"/>
      <c r="H542" s="143"/>
      <c r="I542" s="136" t="str">
        <f t="shared" si="61"/>
        <v xml:space="preserve"> </v>
      </c>
      <c r="J542" s="136" t="str">
        <f t="shared" si="62"/>
        <v xml:space="preserve">, </v>
      </c>
    </row>
    <row r="543" spans="1:10" x14ac:dyDescent="0.2">
      <c r="A543" s="142" t="str">
        <f t="shared" si="64"/>
        <v>W</v>
      </c>
      <c r="B543" s="136" t="str">
        <f t="shared" si="63"/>
        <v>W13</v>
      </c>
      <c r="C543" s="142" t="s">
        <v>497</v>
      </c>
      <c r="D543" s="143"/>
      <c r="E543" s="143"/>
      <c r="F543" s="153"/>
      <c r="G543" s="144"/>
      <c r="H543" s="143"/>
      <c r="I543" s="136" t="str">
        <f t="shared" si="61"/>
        <v xml:space="preserve"> </v>
      </c>
      <c r="J543" s="136" t="str">
        <f t="shared" si="62"/>
        <v xml:space="preserve">, </v>
      </c>
    </row>
    <row r="544" spans="1:10" x14ac:dyDescent="0.2">
      <c r="A544" s="142" t="str">
        <f t="shared" si="64"/>
        <v>W</v>
      </c>
      <c r="B544" s="136" t="str">
        <f t="shared" si="63"/>
        <v>W14</v>
      </c>
      <c r="C544" s="142" t="s">
        <v>498</v>
      </c>
      <c r="D544" s="143"/>
      <c r="E544" s="143"/>
      <c r="F544" s="153"/>
      <c r="G544" s="144"/>
      <c r="H544" s="143"/>
      <c r="I544" s="136" t="str">
        <f t="shared" si="61"/>
        <v xml:space="preserve"> </v>
      </c>
      <c r="J544" s="136" t="str">
        <f t="shared" si="62"/>
        <v xml:space="preserve">, </v>
      </c>
    </row>
    <row r="545" spans="1:10" x14ac:dyDescent="0.2">
      <c r="A545" s="142" t="str">
        <f t="shared" si="64"/>
        <v>W</v>
      </c>
      <c r="B545" s="136" t="str">
        <f t="shared" si="63"/>
        <v>W15</v>
      </c>
      <c r="C545" s="142" t="s">
        <v>499</v>
      </c>
      <c r="D545" s="143"/>
      <c r="E545" s="143"/>
      <c r="F545" s="153"/>
      <c r="G545" s="144"/>
      <c r="H545" s="143"/>
      <c r="I545" s="136" t="str">
        <f t="shared" si="61"/>
        <v xml:space="preserve"> </v>
      </c>
      <c r="J545" s="136" t="str">
        <f t="shared" si="62"/>
        <v xml:space="preserve">, </v>
      </c>
    </row>
    <row r="546" spans="1:10" x14ac:dyDescent="0.2">
      <c r="A546" s="142" t="str">
        <f t="shared" si="64"/>
        <v>W</v>
      </c>
      <c r="B546" s="136" t="str">
        <f t="shared" si="63"/>
        <v>W16</v>
      </c>
      <c r="C546" s="142" t="s">
        <v>500</v>
      </c>
      <c r="D546" s="143"/>
      <c r="E546" s="143"/>
      <c r="F546" s="153"/>
      <c r="G546" s="144"/>
      <c r="H546" s="143"/>
      <c r="I546" s="136" t="str">
        <f t="shared" si="61"/>
        <v xml:space="preserve"> </v>
      </c>
      <c r="J546" s="136" t="str">
        <f t="shared" si="62"/>
        <v xml:space="preserve">, </v>
      </c>
    </row>
    <row r="547" spans="1:10" x14ac:dyDescent="0.2">
      <c r="A547" s="142" t="str">
        <f t="shared" si="64"/>
        <v>W</v>
      </c>
      <c r="B547" s="136" t="str">
        <f>A547&amp;"17"</f>
        <v>W17</v>
      </c>
      <c r="C547" s="142" t="s">
        <v>523</v>
      </c>
      <c r="D547" s="143"/>
      <c r="E547" s="143"/>
      <c r="F547" s="153"/>
      <c r="G547" s="144"/>
      <c r="H547" s="143"/>
      <c r="I547" s="136" t="str">
        <f t="shared" si="61"/>
        <v xml:space="preserve"> </v>
      </c>
      <c r="J547" s="136" t="str">
        <f t="shared" si="62"/>
        <v xml:space="preserve">, </v>
      </c>
    </row>
    <row r="548" spans="1:10" x14ac:dyDescent="0.2">
      <c r="A548" s="142" t="str">
        <f t="shared" si="64"/>
        <v>W</v>
      </c>
      <c r="B548" s="136" t="str">
        <f>A548&amp;"18"</f>
        <v>W18</v>
      </c>
      <c r="C548" s="142" t="s">
        <v>523</v>
      </c>
      <c r="D548" s="143"/>
      <c r="E548" s="143"/>
      <c r="F548" s="153"/>
      <c r="G548" s="144"/>
      <c r="H548" s="143"/>
      <c r="I548" s="136" t="str">
        <f t="shared" si="61"/>
        <v xml:space="preserve"> </v>
      </c>
      <c r="J548" s="136" t="str">
        <f t="shared" si="62"/>
        <v xml:space="preserve">, </v>
      </c>
    </row>
    <row r="549" spans="1:10" x14ac:dyDescent="0.2">
      <c r="A549" s="142" t="str">
        <f t="shared" si="64"/>
        <v>W</v>
      </c>
      <c r="B549" s="136" t="str">
        <f>A549&amp;"19"</f>
        <v>W19</v>
      </c>
      <c r="C549" s="142" t="s">
        <v>523</v>
      </c>
      <c r="D549" s="143"/>
      <c r="E549" s="143"/>
      <c r="F549" s="153"/>
      <c r="G549" s="144"/>
      <c r="H549" s="143"/>
      <c r="I549" s="136" t="str">
        <f t="shared" si="61"/>
        <v xml:space="preserve"> </v>
      </c>
      <c r="J549" s="136" t="str">
        <f t="shared" si="62"/>
        <v xml:space="preserve">, </v>
      </c>
    </row>
    <row r="550" spans="1:10" x14ac:dyDescent="0.2">
      <c r="A550" s="142" t="str">
        <f t="shared" si="64"/>
        <v>W</v>
      </c>
      <c r="B550" s="136" t="str">
        <f>A550&amp;"20"</f>
        <v>W20</v>
      </c>
      <c r="C550" s="142" t="s">
        <v>523</v>
      </c>
      <c r="D550" s="143"/>
      <c r="E550" s="143"/>
      <c r="F550" s="153"/>
      <c r="G550" s="144"/>
      <c r="H550" s="143"/>
      <c r="I550" s="136" t="str">
        <f t="shared" si="61"/>
        <v xml:space="preserve"> </v>
      </c>
      <c r="J550" s="136" t="str">
        <f t="shared" si="62"/>
        <v xml:space="preserve">, </v>
      </c>
    </row>
    <row r="551" spans="1:10" x14ac:dyDescent="0.2">
      <c r="A551" s="142" t="str">
        <f t="shared" si="64"/>
        <v>W</v>
      </c>
      <c r="B551" s="136" t="str">
        <f>A551&amp;"21"</f>
        <v>W21</v>
      </c>
      <c r="C551" s="142" t="s">
        <v>523</v>
      </c>
      <c r="D551" s="143"/>
      <c r="E551" s="143"/>
      <c r="F551" s="153"/>
      <c r="G551" s="144"/>
      <c r="H551" s="143"/>
      <c r="I551" s="136" t="str">
        <f t="shared" si="61"/>
        <v xml:space="preserve"> </v>
      </c>
      <c r="J551" s="136" t="str">
        <f t="shared" si="62"/>
        <v xml:space="preserve">, </v>
      </c>
    </row>
    <row r="552" spans="1:10" x14ac:dyDescent="0.2">
      <c r="A552" s="142" t="str">
        <f t="shared" si="64"/>
        <v>W</v>
      </c>
      <c r="B552" s="136" t="str">
        <f>A552&amp;"22"</f>
        <v>W22</v>
      </c>
      <c r="C552" s="142" t="s">
        <v>523</v>
      </c>
      <c r="D552" s="143"/>
      <c r="E552" s="143"/>
      <c r="F552" s="153"/>
      <c r="G552" s="144"/>
      <c r="H552" s="143"/>
      <c r="I552" s="136" t="str">
        <f t="shared" si="61"/>
        <v xml:space="preserve"> </v>
      </c>
      <c r="J552" s="136" t="str">
        <f t="shared" si="62"/>
        <v xml:space="preserve">, </v>
      </c>
    </row>
    <row r="553" spans="1:10" x14ac:dyDescent="0.2">
      <c r="A553" s="142" t="str">
        <f t="shared" si="64"/>
        <v>W</v>
      </c>
      <c r="B553" s="136" t="str">
        <f>A553&amp;"23"</f>
        <v>W23</v>
      </c>
      <c r="C553" s="142" t="s">
        <v>523</v>
      </c>
      <c r="D553" s="143"/>
      <c r="E553" s="143"/>
      <c r="F553" s="153"/>
      <c r="G553" s="144"/>
      <c r="H553" s="143"/>
      <c r="I553" s="136" t="str">
        <f t="shared" si="61"/>
        <v xml:space="preserve"> </v>
      </c>
      <c r="J553" s="136" t="str">
        <f t="shared" si="62"/>
        <v xml:space="preserve">, </v>
      </c>
    </row>
    <row r="554" spans="1:10" x14ac:dyDescent="0.2">
      <c r="A554" s="142" t="str">
        <f t="shared" si="64"/>
        <v>W</v>
      </c>
      <c r="B554" s="136" t="str">
        <f>A554&amp;"24"</f>
        <v>W24</v>
      </c>
      <c r="C554" s="142" t="s">
        <v>523</v>
      </c>
      <c r="D554" s="143"/>
      <c r="E554" s="143"/>
      <c r="F554" s="153"/>
      <c r="G554" s="144"/>
      <c r="H554" s="143"/>
      <c r="I554" s="136" t="str">
        <f t="shared" si="61"/>
        <v xml:space="preserve"> </v>
      </c>
      <c r="J554" s="136" t="str">
        <f t="shared" si="62"/>
        <v xml:space="preserve">, </v>
      </c>
    </row>
    <row r="555" spans="1:10" x14ac:dyDescent="0.2">
      <c r="A555" s="142" t="s">
        <v>493</v>
      </c>
      <c r="B555" s="136" t="str">
        <f t="shared" ref="B555:B570" si="65">A555&amp;C555</f>
        <v>X01</v>
      </c>
      <c r="C555" s="142" t="s">
        <v>124</v>
      </c>
      <c r="D555" s="143"/>
      <c r="E555" s="143"/>
      <c r="F555" s="153"/>
      <c r="G555" s="144"/>
      <c r="H555" s="143"/>
      <c r="I555" s="136" t="str">
        <f t="shared" si="61"/>
        <v xml:space="preserve"> </v>
      </c>
      <c r="J555" s="136" t="str">
        <f t="shared" si="62"/>
        <v xml:space="preserve">, </v>
      </c>
    </row>
    <row r="556" spans="1:10" x14ac:dyDescent="0.2">
      <c r="A556" s="142" t="str">
        <f t="shared" ref="A556:A578" si="66">A555</f>
        <v>X</v>
      </c>
      <c r="B556" s="136" t="str">
        <f t="shared" si="65"/>
        <v>X02</v>
      </c>
      <c r="C556" s="142" t="s">
        <v>125</v>
      </c>
      <c r="D556" s="143"/>
      <c r="E556" s="143"/>
      <c r="F556" s="153"/>
      <c r="G556" s="144"/>
      <c r="H556" s="143"/>
      <c r="I556" s="136" t="str">
        <f t="shared" si="61"/>
        <v xml:space="preserve"> </v>
      </c>
      <c r="J556" s="136" t="str">
        <f t="shared" si="62"/>
        <v xml:space="preserve">, </v>
      </c>
    </row>
    <row r="557" spans="1:10" x14ac:dyDescent="0.2">
      <c r="A557" s="142" t="str">
        <f t="shared" si="66"/>
        <v>X</v>
      </c>
      <c r="B557" s="136" t="str">
        <f t="shared" si="65"/>
        <v>X03</v>
      </c>
      <c r="C557" s="142" t="s">
        <v>126</v>
      </c>
      <c r="D557" s="143"/>
      <c r="E557" s="143"/>
      <c r="F557" s="153"/>
      <c r="G557" s="144"/>
      <c r="H557" s="143"/>
      <c r="I557" s="136" t="str">
        <f t="shared" si="61"/>
        <v xml:space="preserve"> </v>
      </c>
      <c r="J557" s="136" t="str">
        <f t="shared" si="62"/>
        <v xml:space="preserve">, </v>
      </c>
    </row>
    <row r="558" spans="1:10" x14ac:dyDescent="0.2">
      <c r="A558" s="142" t="str">
        <f t="shared" si="66"/>
        <v>X</v>
      </c>
      <c r="B558" s="136" t="str">
        <f t="shared" si="65"/>
        <v>X04</v>
      </c>
      <c r="C558" s="142" t="s">
        <v>127</v>
      </c>
      <c r="D558" s="143"/>
      <c r="E558" s="143"/>
      <c r="F558" s="153"/>
      <c r="G558" s="144"/>
      <c r="H558" s="143"/>
      <c r="I558" s="136" t="str">
        <f t="shared" si="61"/>
        <v xml:space="preserve"> </v>
      </c>
      <c r="J558" s="136" t="str">
        <f t="shared" si="62"/>
        <v xml:space="preserve">, </v>
      </c>
    </row>
    <row r="559" spans="1:10" x14ac:dyDescent="0.2">
      <c r="A559" s="142" t="str">
        <f t="shared" si="66"/>
        <v>X</v>
      </c>
      <c r="B559" s="136" t="str">
        <f t="shared" si="65"/>
        <v>X05</v>
      </c>
      <c r="C559" s="142" t="s">
        <v>128</v>
      </c>
      <c r="D559" s="143"/>
      <c r="E559" s="143"/>
      <c r="F559" s="153"/>
      <c r="G559" s="144"/>
      <c r="H559" s="143"/>
      <c r="I559" s="136" t="str">
        <f t="shared" si="61"/>
        <v xml:space="preserve"> </v>
      </c>
      <c r="J559" s="136" t="str">
        <f t="shared" si="62"/>
        <v xml:space="preserve">, </v>
      </c>
    </row>
    <row r="560" spans="1:10" x14ac:dyDescent="0.2">
      <c r="A560" s="142" t="str">
        <f t="shared" si="66"/>
        <v>X</v>
      </c>
      <c r="B560" s="136" t="str">
        <f t="shared" si="65"/>
        <v>X06</v>
      </c>
      <c r="C560" s="142" t="s">
        <v>129</v>
      </c>
      <c r="D560" s="143"/>
      <c r="E560" s="143"/>
      <c r="F560" s="153"/>
      <c r="G560" s="144"/>
      <c r="H560" s="143"/>
      <c r="I560" s="136" t="str">
        <f t="shared" si="61"/>
        <v xml:space="preserve"> </v>
      </c>
      <c r="J560" s="136" t="str">
        <f t="shared" si="62"/>
        <v xml:space="preserve">, </v>
      </c>
    </row>
    <row r="561" spans="1:10" x14ac:dyDescent="0.2">
      <c r="A561" s="142" t="str">
        <f t="shared" si="66"/>
        <v>X</v>
      </c>
      <c r="B561" s="136" t="str">
        <f t="shared" si="65"/>
        <v>X07</v>
      </c>
      <c r="C561" s="142" t="s">
        <v>130</v>
      </c>
      <c r="D561" s="143"/>
      <c r="E561" s="143"/>
      <c r="F561" s="153"/>
      <c r="G561" s="144"/>
      <c r="H561" s="143"/>
      <c r="I561" s="136" t="str">
        <f t="shared" si="61"/>
        <v xml:space="preserve"> </v>
      </c>
      <c r="J561" s="136" t="str">
        <f t="shared" si="62"/>
        <v xml:space="preserve">, </v>
      </c>
    </row>
    <row r="562" spans="1:10" x14ac:dyDescent="0.2">
      <c r="A562" s="142" t="str">
        <f t="shared" si="66"/>
        <v>X</v>
      </c>
      <c r="B562" s="136" t="str">
        <f t="shared" si="65"/>
        <v>X08</v>
      </c>
      <c r="C562" s="142" t="s">
        <v>131</v>
      </c>
      <c r="D562" s="143"/>
      <c r="E562" s="143"/>
      <c r="F562" s="153"/>
      <c r="G562" s="144"/>
      <c r="H562" s="143"/>
      <c r="I562" s="136" t="str">
        <f t="shared" si="61"/>
        <v xml:space="preserve"> </v>
      </c>
      <c r="J562" s="136" t="str">
        <f t="shared" si="62"/>
        <v xml:space="preserve">, </v>
      </c>
    </row>
    <row r="563" spans="1:10" x14ac:dyDescent="0.2">
      <c r="A563" s="142" t="str">
        <f t="shared" si="66"/>
        <v>X</v>
      </c>
      <c r="B563" s="136" t="str">
        <f t="shared" si="65"/>
        <v>X09</v>
      </c>
      <c r="C563" s="142" t="s">
        <v>132</v>
      </c>
      <c r="D563" s="143"/>
      <c r="E563" s="143"/>
      <c r="F563" s="153"/>
      <c r="G563" s="144"/>
      <c r="H563" s="143"/>
      <c r="I563" s="136" t="str">
        <f t="shared" si="61"/>
        <v xml:space="preserve"> </v>
      </c>
      <c r="J563" s="136" t="str">
        <f t="shared" si="62"/>
        <v xml:space="preserve">, </v>
      </c>
    </row>
    <row r="564" spans="1:10" x14ac:dyDescent="0.2">
      <c r="A564" s="142" t="str">
        <f t="shared" si="66"/>
        <v>X</v>
      </c>
      <c r="B564" s="136" t="str">
        <f t="shared" si="65"/>
        <v>X10</v>
      </c>
      <c r="C564" s="142" t="s">
        <v>133</v>
      </c>
      <c r="D564" s="143"/>
      <c r="E564" s="143"/>
      <c r="F564" s="153"/>
      <c r="G564" s="144"/>
      <c r="H564" s="143"/>
      <c r="I564" s="136" t="str">
        <f t="shared" si="61"/>
        <v xml:space="preserve"> </v>
      </c>
      <c r="J564" s="136" t="str">
        <f t="shared" si="62"/>
        <v xml:space="preserve">, </v>
      </c>
    </row>
    <row r="565" spans="1:10" x14ac:dyDescent="0.2">
      <c r="A565" s="142" t="str">
        <f t="shared" si="66"/>
        <v>X</v>
      </c>
      <c r="B565" s="136" t="str">
        <f t="shared" si="65"/>
        <v>X11</v>
      </c>
      <c r="C565" s="142" t="s">
        <v>134</v>
      </c>
      <c r="D565" s="143"/>
      <c r="E565" s="143"/>
      <c r="F565" s="153"/>
      <c r="G565" s="144"/>
      <c r="H565" s="143"/>
      <c r="I565" s="136" t="str">
        <f t="shared" si="61"/>
        <v xml:space="preserve"> </v>
      </c>
      <c r="J565" s="136" t="str">
        <f t="shared" si="62"/>
        <v xml:space="preserve">, </v>
      </c>
    </row>
    <row r="566" spans="1:10" x14ac:dyDescent="0.2">
      <c r="A566" s="142" t="str">
        <f t="shared" si="66"/>
        <v>X</v>
      </c>
      <c r="B566" s="136" t="str">
        <f t="shared" si="65"/>
        <v>X12</v>
      </c>
      <c r="C566" s="142" t="s">
        <v>135</v>
      </c>
      <c r="D566" s="143"/>
      <c r="E566" s="143"/>
      <c r="F566" s="153"/>
      <c r="G566" s="144"/>
      <c r="H566" s="143"/>
      <c r="I566" s="136" t="str">
        <f t="shared" si="61"/>
        <v xml:space="preserve"> </v>
      </c>
      <c r="J566" s="136" t="str">
        <f t="shared" si="62"/>
        <v xml:space="preserve">, </v>
      </c>
    </row>
    <row r="567" spans="1:10" x14ac:dyDescent="0.2">
      <c r="A567" s="142" t="str">
        <f t="shared" si="66"/>
        <v>X</v>
      </c>
      <c r="B567" s="136" t="str">
        <f t="shared" si="65"/>
        <v>X13</v>
      </c>
      <c r="C567" s="142" t="s">
        <v>497</v>
      </c>
      <c r="D567" s="143"/>
      <c r="E567" s="143"/>
      <c r="F567" s="153"/>
      <c r="G567" s="144"/>
      <c r="H567" s="143"/>
      <c r="I567" s="136" t="str">
        <f t="shared" si="61"/>
        <v xml:space="preserve"> </v>
      </c>
      <c r="J567" s="136" t="str">
        <f t="shared" si="62"/>
        <v xml:space="preserve">, </v>
      </c>
    </row>
    <row r="568" spans="1:10" x14ac:dyDescent="0.2">
      <c r="A568" s="142" t="str">
        <f t="shared" si="66"/>
        <v>X</v>
      </c>
      <c r="B568" s="136" t="str">
        <f t="shared" si="65"/>
        <v>X14</v>
      </c>
      <c r="C568" s="142" t="s">
        <v>498</v>
      </c>
      <c r="D568" s="143"/>
      <c r="E568" s="143"/>
      <c r="F568" s="153"/>
      <c r="G568" s="144"/>
      <c r="H568" s="143"/>
      <c r="I568" s="136" t="str">
        <f t="shared" si="61"/>
        <v xml:space="preserve"> </v>
      </c>
      <c r="J568" s="136" t="str">
        <f t="shared" si="62"/>
        <v xml:space="preserve">, </v>
      </c>
    </row>
    <row r="569" spans="1:10" x14ac:dyDescent="0.2">
      <c r="A569" s="142" t="str">
        <f t="shared" si="66"/>
        <v>X</v>
      </c>
      <c r="B569" s="136" t="str">
        <f t="shared" si="65"/>
        <v>X15</v>
      </c>
      <c r="C569" s="142" t="s">
        <v>499</v>
      </c>
      <c r="D569" s="143"/>
      <c r="E569" s="143"/>
      <c r="F569" s="153"/>
      <c r="G569" s="144"/>
      <c r="H569" s="143"/>
      <c r="I569" s="136" t="str">
        <f t="shared" si="61"/>
        <v xml:space="preserve"> </v>
      </c>
      <c r="J569" s="136" t="str">
        <f t="shared" si="62"/>
        <v xml:space="preserve">, </v>
      </c>
    </row>
    <row r="570" spans="1:10" x14ac:dyDescent="0.2">
      <c r="A570" s="142" t="str">
        <f t="shared" si="66"/>
        <v>X</v>
      </c>
      <c r="B570" s="136" t="str">
        <f t="shared" si="65"/>
        <v>X16</v>
      </c>
      <c r="C570" s="142" t="s">
        <v>500</v>
      </c>
      <c r="D570" s="143"/>
      <c r="E570" s="143"/>
      <c r="F570" s="153"/>
      <c r="G570" s="144"/>
      <c r="H570" s="143"/>
      <c r="I570" s="136" t="str">
        <f t="shared" si="61"/>
        <v xml:space="preserve"> </v>
      </c>
      <c r="J570" s="136" t="str">
        <f t="shared" si="62"/>
        <v xml:space="preserve">, </v>
      </c>
    </row>
    <row r="571" spans="1:10" x14ac:dyDescent="0.2">
      <c r="A571" s="142" t="str">
        <f t="shared" si="66"/>
        <v>X</v>
      </c>
      <c r="B571" s="136" t="str">
        <f>A571&amp;"17"</f>
        <v>X17</v>
      </c>
      <c r="C571" s="142" t="s">
        <v>523</v>
      </c>
      <c r="D571" s="143"/>
      <c r="E571" s="143"/>
      <c r="F571" s="153"/>
      <c r="G571" s="144"/>
      <c r="H571" s="143"/>
      <c r="I571" s="136" t="str">
        <f t="shared" si="61"/>
        <v xml:space="preserve"> </v>
      </c>
      <c r="J571" s="136" t="str">
        <f t="shared" si="62"/>
        <v xml:space="preserve">, </v>
      </c>
    </row>
    <row r="572" spans="1:10" x14ac:dyDescent="0.2">
      <c r="A572" s="142" t="str">
        <f t="shared" si="66"/>
        <v>X</v>
      </c>
      <c r="B572" s="136" t="str">
        <f>A572&amp;"18"</f>
        <v>X18</v>
      </c>
      <c r="C572" s="142" t="s">
        <v>523</v>
      </c>
      <c r="D572" s="143"/>
      <c r="E572" s="143"/>
      <c r="F572" s="153"/>
      <c r="G572" s="144"/>
      <c r="H572" s="143"/>
      <c r="I572" s="136" t="str">
        <f t="shared" si="61"/>
        <v xml:space="preserve"> </v>
      </c>
      <c r="J572" s="136" t="str">
        <f t="shared" si="62"/>
        <v xml:space="preserve">, </v>
      </c>
    </row>
    <row r="573" spans="1:10" x14ac:dyDescent="0.2">
      <c r="A573" s="142" t="str">
        <f t="shared" si="66"/>
        <v>X</v>
      </c>
      <c r="B573" s="136" t="str">
        <f>A573&amp;"19"</f>
        <v>X19</v>
      </c>
      <c r="C573" s="142" t="s">
        <v>523</v>
      </c>
      <c r="D573" s="143"/>
      <c r="E573" s="143"/>
      <c r="F573" s="153"/>
      <c r="G573" s="144"/>
      <c r="H573" s="143"/>
      <c r="I573" s="136" t="str">
        <f t="shared" si="61"/>
        <v xml:space="preserve"> </v>
      </c>
      <c r="J573" s="136" t="str">
        <f t="shared" si="62"/>
        <v xml:space="preserve">, </v>
      </c>
    </row>
    <row r="574" spans="1:10" x14ac:dyDescent="0.2">
      <c r="A574" s="142" t="str">
        <f t="shared" si="66"/>
        <v>X</v>
      </c>
      <c r="B574" s="136" t="str">
        <f>A574&amp;"20"</f>
        <v>X20</v>
      </c>
      <c r="C574" s="142" t="s">
        <v>523</v>
      </c>
      <c r="D574" s="143"/>
      <c r="E574" s="143"/>
      <c r="F574" s="153"/>
      <c r="G574" s="144"/>
      <c r="H574" s="143"/>
      <c r="I574" s="136" t="str">
        <f t="shared" si="61"/>
        <v xml:space="preserve"> </v>
      </c>
      <c r="J574" s="136" t="str">
        <f t="shared" si="62"/>
        <v xml:space="preserve">, </v>
      </c>
    </row>
    <row r="575" spans="1:10" x14ac:dyDescent="0.2">
      <c r="A575" s="142" t="str">
        <f t="shared" si="66"/>
        <v>X</v>
      </c>
      <c r="B575" s="136" t="str">
        <f>A575&amp;"21"</f>
        <v>X21</v>
      </c>
      <c r="C575" s="142" t="s">
        <v>523</v>
      </c>
      <c r="D575" s="143"/>
      <c r="E575" s="143"/>
      <c r="F575" s="153"/>
      <c r="G575" s="144"/>
      <c r="H575" s="143"/>
      <c r="I575" s="136" t="str">
        <f t="shared" si="61"/>
        <v xml:space="preserve"> </v>
      </c>
      <c r="J575" s="136" t="str">
        <f t="shared" si="62"/>
        <v xml:space="preserve">, </v>
      </c>
    </row>
    <row r="576" spans="1:10" x14ac:dyDescent="0.2">
      <c r="A576" s="142" t="str">
        <f t="shared" si="66"/>
        <v>X</v>
      </c>
      <c r="B576" s="136" t="str">
        <f>A576&amp;"22"</f>
        <v>X22</v>
      </c>
      <c r="C576" s="142" t="s">
        <v>523</v>
      </c>
      <c r="D576" s="143"/>
      <c r="E576" s="143"/>
      <c r="F576" s="153"/>
      <c r="G576" s="144"/>
      <c r="H576" s="143"/>
      <c r="I576" s="136" t="str">
        <f t="shared" si="61"/>
        <v xml:space="preserve"> </v>
      </c>
      <c r="J576" s="136" t="str">
        <f t="shared" si="62"/>
        <v xml:space="preserve">, </v>
      </c>
    </row>
    <row r="577" spans="1:10" x14ac:dyDescent="0.2">
      <c r="A577" s="142" t="str">
        <f t="shared" si="66"/>
        <v>X</v>
      </c>
      <c r="B577" s="136" t="str">
        <f>A577&amp;"23"</f>
        <v>X23</v>
      </c>
      <c r="C577" s="142" t="s">
        <v>523</v>
      </c>
      <c r="D577" s="143"/>
      <c r="E577" s="143"/>
      <c r="F577" s="153"/>
      <c r="G577" s="144"/>
      <c r="H577" s="143"/>
      <c r="I577" s="136" t="str">
        <f t="shared" si="61"/>
        <v xml:space="preserve"> </v>
      </c>
      <c r="J577" s="136" t="str">
        <f t="shared" si="62"/>
        <v xml:space="preserve">, </v>
      </c>
    </row>
    <row r="578" spans="1:10" x14ac:dyDescent="0.2">
      <c r="A578" s="142" t="str">
        <f t="shared" si="66"/>
        <v>X</v>
      </c>
      <c r="B578" s="136" t="str">
        <f>A578&amp;"24"</f>
        <v>X24</v>
      </c>
      <c r="C578" s="142" t="s">
        <v>523</v>
      </c>
      <c r="D578" s="143"/>
      <c r="E578" s="143"/>
      <c r="F578" s="153"/>
      <c r="G578" s="144"/>
      <c r="H578" s="143"/>
      <c r="I578" s="136" t="str">
        <f t="shared" si="61"/>
        <v xml:space="preserve"> </v>
      </c>
      <c r="J578" s="136" t="str">
        <f t="shared" si="62"/>
        <v xml:space="preserve">, </v>
      </c>
    </row>
    <row r="579" spans="1:10" x14ac:dyDescent="0.2">
      <c r="A579" s="142" t="s">
        <v>492</v>
      </c>
      <c r="B579" s="136" t="str">
        <f t="shared" ref="B579:B594" si="67">A579&amp;C579</f>
        <v>Y01</v>
      </c>
      <c r="C579" s="142" t="s">
        <v>124</v>
      </c>
      <c r="D579" s="143"/>
      <c r="E579" s="143"/>
      <c r="F579" s="153"/>
      <c r="G579" s="144"/>
      <c r="H579" s="143"/>
      <c r="I579" s="136" t="str">
        <f t="shared" si="61"/>
        <v xml:space="preserve"> </v>
      </c>
      <c r="J579" s="136" t="str">
        <f t="shared" si="62"/>
        <v xml:space="preserve">, </v>
      </c>
    </row>
    <row r="580" spans="1:10" x14ac:dyDescent="0.2">
      <c r="A580" s="142" t="str">
        <f t="shared" ref="A580:A602" si="68">A579</f>
        <v>Y</v>
      </c>
      <c r="B580" s="136" t="str">
        <f t="shared" si="67"/>
        <v>Y02</v>
      </c>
      <c r="C580" s="142" t="s">
        <v>125</v>
      </c>
      <c r="D580" s="143"/>
      <c r="E580" s="143"/>
      <c r="F580" s="153"/>
      <c r="G580" s="144"/>
      <c r="H580" s="143"/>
      <c r="I580" s="136" t="str">
        <f t="shared" si="61"/>
        <v xml:space="preserve"> </v>
      </c>
      <c r="J580" s="136" t="str">
        <f t="shared" si="62"/>
        <v xml:space="preserve">, </v>
      </c>
    </row>
    <row r="581" spans="1:10" x14ac:dyDescent="0.2">
      <c r="A581" s="142" t="str">
        <f t="shared" si="68"/>
        <v>Y</v>
      </c>
      <c r="B581" s="136" t="str">
        <f t="shared" si="67"/>
        <v>Y03</v>
      </c>
      <c r="C581" s="142" t="s">
        <v>126</v>
      </c>
      <c r="D581" s="143"/>
      <c r="E581" s="143"/>
      <c r="F581" s="153"/>
      <c r="G581" s="144"/>
      <c r="H581" s="143"/>
      <c r="I581" s="136" t="str">
        <f t="shared" si="61"/>
        <v xml:space="preserve"> </v>
      </c>
      <c r="J581" s="136" t="str">
        <f t="shared" si="62"/>
        <v xml:space="preserve">, </v>
      </c>
    </row>
    <row r="582" spans="1:10" x14ac:dyDescent="0.2">
      <c r="A582" s="142" t="str">
        <f t="shared" si="68"/>
        <v>Y</v>
      </c>
      <c r="B582" s="136" t="str">
        <f t="shared" si="67"/>
        <v>Y04</v>
      </c>
      <c r="C582" s="142" t="s">
        <v>127</v>
      </c>
      <c r="D582" s="143"/>
      <c r="E582" s="143"/>
      <c r="F582" s="153"/>
      <c r="G582" s="144"/>
      <c r="H582" s="143"/>
      <c r="I582" s="136" t="str">
        <f t="shared" si="61"/>
        <v xml:space="preserve"> </v>
      </c>
      <c r="J582" s="136" t="str">
        <f t="shared" si="62"/>
        <v xml:space="preserve">, </v>
      </c>
    </row>
    <row r="583" spans="1:10" x14ac:dyDescent="0.2">
      <c r="A583" s="142" t="str">
        <f t="shared" si="68"/>
        <v>Y</v>
      </c>
      <c r="B583" s="136" t="str">
        <f t="shared" si="67"/>
        <v>Y05</v>
      </c>
      <c r="C583" s="142" t="s">
        <v>128</v>
      </c>
      <c r="D583" s="143"/>
      <c r="E583" s="143"/>
      <c r="F583" s="153"/>
      <c r="G583" s="144"/>
      <c r="H583" s="143"/>
      <c r="I583" s="136" t="str">
        <f t="shared" si="61"/>
        <v xml:space="preserve"> </v>
      </c>
      <c r="J583" s="136" t="str">
        <f t="shared" si="62"/>
        <v xml:space="preserve">, </v>
      </c>
    </row>
    <row r="584" spans="1:10" x14ac:dyDescent="0.2">
      <c r="A584" s="142" t="str">
        <f t="shared" si="68"/>
        <v>Y</v>
      </c>
      <c r="B584" s="136" t="str">
        <f t="shared" si="67"/>
        <v>Y06</v>
      </c>
      <c r="C584" s="142" t="s">
        <v>129</v>
      </c>
      <c r="D584" s="143"/>
      <c r="E584" s="143"/>
      <c r="F584" s="153"/>
      <c r="G584" s="144"/>
      <c r="H584" s="143"/>
      <c r="I584" s="136" t="str">
        <f t="shared" si="61"/>
        <v xml:space="preserve"> </v>
      </c>
      <c r="J584" s="136" t="str">
        <f t="shared" si="62"/>
        <v xml:space="preserve">, </v>
      </c>
    </row>
    <row r="585" spans="1:10" x14ac:dyDescent="0.2">
      <c r="A585" s="142" t="str">
        <f t="shared" si="68"/>
        <v>Y</v>
      </c>
      <c r="B585" s="136" t="str">
        <f t="shared" si="67"/>
        <v>Y07</v>
      </c>
      <c r="C585" s="142" t="s">
        <v>130</v>
      </c>
      <c r="D585" s="143"/>
      <c r="E585" s="143"/>
      <c r="F585" s="153"/>
      <c r="G585" s="144"/>
      <c r="H585" s="143"/>
      <c r="I585" s="136" t="str">
        <f t="shared" si="61"/>
        <v xml:space="preserve"> </v>
      </c>
      <c r="J585" s="136" t="str">
        <f t="shared" si="62"/>
        <v xml:space="preserve">, </v>
      </c>
    </row>
    <row r="586" spans="1:10" x14ac:dyDescent="0.2">
      <c r="A586" s="142" t="str">
        <f t="shared" si="68"/>
        <v>Y</v>
      </c>
      <c r="B586" s="136" t="str">
        <f t="shared" si="67"/>
        <v>Y08</v>
      </c>
      <c r="C586" s="142" t="s">
        <v>131</v>
      </c>
      <c r="D586" s="143"/>
      <c r="E586" s="143"/>
      <c r="F586" s="153"/>
      <c r="G586" s="144"/>
      <c r="H586" s="143"/>
      <c r="I586" s="136" t="str">
        <f t="shared" si="61"/>
        <v xml:space="preserve"> </v>
      </c>
      <c r="J586" s="136" t="str">
        <f t="shared" si="62"/>
        <v xml:space="preserve">, </v>
      </c>
    </row>
    <row r="587" spans="1:10" x14ac:dyDescent="0.2">
      <c r="A587" s="142" t="str">
        <f t="shared" si="68"/>
        <v>Y</v>
      </c>
      <c r="B587" s="136" t="str">
        <f t="shared" si="67"/>
        <v>Y09</v>
      </c>
      <c r="C587" s="142" t="s">
        <v>132</v>
      </c>
      <c r="D587" s="143"/>
      <c r="E587" s="143"/>
      <c r="F587" s="153"/>
      <c r="G587" s="144"/>
      <c r="H587" s="143"/>
      <c r="I587" s="136" t="str">
        <f t="shared" ref="I587:I626" si="69">D587&amp;" "&amp;E587</f>
        <v xml:space="preserve"> </v>
      </c>
      <c r="J587" s="136" t="str">
        <f t="shared" ref="J587:J626" si="70">E587&amp;", "&amp;D587</f>
        <v xml:space="preserve">, </v>
      </c>
    </row>
    <row r="588" spans="1:10" x14ac:dyDescent="0.2">
      <c r="A588" s="142" t="str">
        <f t="shared" si="68"/>
        <v>Y</v>
      </c>
      <c r="B588" s="136" t="str">
        <f t="shared" si="67"/>
        <v>Y10</v>
      </c>
      <c r="C588" s="142" t="s">
        <v>133</v>
      </c>
      <c r="D588" s="143"/>
      <c r="E588" s="143"/>
      <c r="F588" s="153"/>
      <c r="G588" s="144"/>
      <c r="H588" s="143"/>
      <c r="I588" s="136" t="str">
        <f t="shared" si="69"/>
        <v xml:space="preserve"> </v>
      </c>
      <c r="J588" s="136" t="str">
        <f t="shared" si="70"/>
        <v xml:space="preserve">, </v>
      </c>
    </row>
    <row r="589" spans="1:10" x14ac:dyDescent="0.2">
      <c r="A589" s="142" t="str">
        <f t="shared" si="68"/>
        <v>Y</v>
      </c>
      <c r="B589" s="136" t="str">
        <f t="shared" si="67"/>
        <v>Y11</v>
      </c>
      <c r="C589" s="142" t="s">
        <v>134</v>
      </c>
      <c r="D589" s="143"/>
      <c r="E589" s="143"/>
      <c r="F589" s="153"/>
      <c r="G589" s="144"/>
      <c r="H589" s="143"/>
      <c r="I589" s="136" t="str">
        <f t="shared" si="69"/>
        <v xml:space="preserve"> </v>
      </c>
      <c r="J589" s="136" t="str">
        <f t="shared" si="70"/>
        <v xml:space="preserve">, </v>
      </c>
    </row>
    <row r="590" spans="1:10" x14ac:dyDescent="0.2">
      <c r="A590" s="142" t="str">
        <f t="shared" si="68"/>
        <v>Y</v>
      </c>
      <c r="B590" s="136" t="str">
        <f t="shared" si="67"/>
        <v>Y12</v>
      </c>
      <c r="C590" s="142" t="s">
        <v>135</v>
      </c>
      <c r="D590" s="143"/>
      <c r="E590" s="143"/>
      <c r="F590" s="153"/>
      <c r="G590" s="144"/>
      <c r="H590" s="143"/>
      <c r="I590" s="136" t="str">
        <f t="shared" si="69"/>
        <v xml:space="preserve"> </v>
      </c>
      <c r="J590" s="136" t="str">
        <f t="shared" si="70"/>
        <v xml:space="preserve">, </v>
      </c>
    </row>
    <row r="591" spans="1:10" x14ac:dyDescent="0.2">
      <c r="A591" s="142" t="str">
        <f t="shared" si="68"/>
        <v>Y</v>
      </c>
      <c r="B591" s="136" t="str">
        <f t="shared" si="67"/>
        <v>Y13</v>
      </c>
      <c r="C591" s="142" t="s">
        <v>497</v>
      </c>
      <c r="D591" s="143"/>
      <c r="E591" s="143"/>
      <c r="F591" s="153"/>
      <c r="G591" s="144"/>
      <c r="H591" s="143"/>
      <c r="I591" s="136" t="str">
        <f t="shared" si="69"/>
        <v xml:space="preserve"> </v>
      </c>
      <c r="J591" s="136" t="str">
        <f t="shared" si="70"/>
        <v xml:space="preserve">, </v>
      </c>
    </row>
    <row r="592" spans="1:10" x14ac:dyDescent="0.2">
      <c r="A592" s="142" t="str">
        <f t="shared" si="68"/>
        <v>Y</v>
      </c>
      <c r="B592" s="136" t="str">
        <f t="shared" si="67"/>
        <v>Y14</v>
      </c>
      <c r="C592" s="142" t="s">
        <v>498</v>
      </c>
      <c r="D592" s="143"/>
      <c r="E592" s="143"/>
      <c r="F592" s="153"/>
      <c r="G592" s="144"/>
      <c r="H592" s="143"/>
      <c r="I592" s="136" t="str">
        <f t="shared" si="69"/>
        <v xml:space="preserve"> </v>
      </c>
      <c r="J592" s="136" t="str">
        <f t="shared" si="70"/>
        <v xml:space="preserve">, </v>
      </c>
    </row>
    <row r="593" spans="1:10" x14ac:dyDescent="0.2">
      <c r="A593" s="142" t="str">
        <f t="shared" si="68"/>
        <v>Y</v>
      </c>
      <c r="B593" s="136" t="str">
        <f t="shared" si="67"/>
        <v>Y15</v>
      </c>
      <c r="C593" s="142" t="s">
        <v>499</v>
      </c>
      <c r="D593" s="143"/>
      <c r="E593" s="143"/>
      <c r="F593" s="153"/>
      <c r="G593" s="144"/>
      <c r="H593" s="143"/>
      <c r="I593" s="136" t="str">
        <f t="shared" si="69"/>
        <v xml:space="preserve"> </v>
      </c>
      <c r="J593" s="136" t="str">
        <f t="shared" si="70"/>
        <v xml:space="preserve">, </v>
      </c>
    </row>
    <row r="594" spans="1:10" x14ac:dyDescent="0.2">
      <c r="A594" s="142" t="str">
        <f t="shared" si="68"/>
        <v>Y</v>
      </c>
      <c r="B594" s="136" t="str">
        <f t="shared" si="67"/>
        <v>Y16</v>
      </c>
      <c r="C594" s="142" t="s">
        <v>500</v>
      </c>
      <c r="D594" s="143"/>
      <c r="E594" s="143"/>
      <c r="F594" s="153"/>
      <c r="G594" s="144"/>
      <c r="H594" s="143"/>
      <c r="I594" s="136" t="str">
        <f t="shared" si="69"/>
        <v xml:space="preserve"> </v>
      </c>
      <c r="J594" s="136" t="str">
        <f t="shared" si="70"/>
        <v xml:space="preserve">, </v>
      </c>
    </row>
    <row r="595" spans="1:10" x14ac:dyDescent="0.2">
      <c r="A595" s="142" t="str">
        <f t="shared" si="68"/>
        <v>Y</v>
      </c>
      <c r="B595" s="136" t="str">
        <f>A595&amp;"17"</f>
        <v>Y17</v>
      </c>
      <c r="C595" s="142" t="s">
        <v>523</v>
      </c>
      <c r="D595" s="143"/>
      <c r="E595" s="143"/>
      <c r="F595" s="153"/>
      <c r="G595" s="144"/>
      <c r="H595" s="143"/>
      <c r="I595" s="136" t="str">
        <f t="shared" si="69"/>
        <v xml:space="preserve"> </v>
      </c>
      <c r="J595" s="136" t="str">
        <f t="shared" si="70"/>
        <v xml:space="preserve">, </v>
      </c>
    </row>
    <row r="596" spans="1:10" x14ac:dyDescent="0.2">
      <c r="A596" s="142" t="str">
        <f t="shared" si="68"/>
        <v>Y</v>
      </c>
      <c r="B596" s="136" t="str">
        <f>A596&amp;"18"</f>
        <v>Y18</v>
      </c>
      <c r="C596" s="142" t="s">
        <v>523</v>
      </c>
      <c r="D596" s="143"/>
      <c r="E596" s="143"/>
      <c r="F596" s="153"/>
      <c r="G596" s="144"/>
      <c r="H596" s="143"/>
      <c r="I596" s="136" t="str">
        <f t="shared" si="69"/>
        <v xml:space="preserve"> </v>
      </c>
      <c r="J596" s="136" t="str">
        <f t="shared" si="70"/>
        <v xml:space="preserve">, </v>
      </c>
    </row>
    <row r="597" spans="1:10" x14ac:dyDescent="0.2">
      <c r="A597" s="142" t="str">
        <f t="shared" si="68"/>
        <v>Y</v>
      </c>
      <c r="B597" s="136" t="str">
        <f>A597&amp;"19"</f>
        <v>Y19</v>
      </c>
      <c r="C597" s="142" t="s">
        <v>523</v>
      </c>
      <c r="D597" s="143"/>
      <c r="E597" s="143"/>
      <c r="F597" s="153"/>
      <c r="G597" s="144"/>
      <c r="H597" s="143"/>
      <c r="I597" s="136" t="str">
        <f t="shared" si="69"/>
        <v xml:space="preserve"> </v>
      </c>
      <c r="J597" s="136" t="str">
        <f t="shared" si="70"/>
        <v xml:space="preserve">, </v>
      </c>
    </row>
    <row r="598" spans="1:10" x14ac:dyDescent="0.2">
      <c r="A598" s="142" t="str">
        <f t="shared" si="68"/>
        <v>Y</v>
      </c>
      <c r="B598" s="136" t="str">
        <f>A598&amp;"20"</f>
        <v>Y20</v>
      </c>
      <c r="C598" s="142" t="s">
        <v>523</v>
      </c>
      <c r="D598" s="143"/>
      <c r="E598" s="143"/>
      <c r="F598" s="153"/>
      <c r="G598" s="144"/>
      <c r="H598" s="143"/>
      <c r="I598" s="136" t="str">
        <f t="shared" si="69"/>
        <v xml:space="preserve"> </v>
      </c>
      <c r="J598" s="136" t="str">
        <f t="shared" si="70"/>
        <v xml:space="preserve">, </v>
      </c>
    </row>
    <row r="599" spans="1:10" x14ac:dyDescent="0.2">
      <c r="A599" s="142" t="str">
        <f t="shared" si="68"/>
        <v>Y</v>
      </c>
      <c r="B599" s="136" t="str">
        <f>A599&amp;"21"</f>
        <v>Y21</v>
      </c>
      <c r="C599" s="142" t="s">
        <v>523</v>
      </c>
      <c r="D599" s="143"/>
      <c r="E599" s="143"/>
      <c r="F599" s="153"/>
      <c r="G599" s="144"/>
      <c r="H599" s="143"/>
      <c r="I599" s="136" t="str">
        <f t="shared" si="69"/>
        <v xml:space="preserve"> </v>
      </c>
      <c r="J599" s="136" t="str">
        <f t="shared" si="70"/>
        <v xml:space="preserve">, </v>
      </c>
    </row>
    <row r="600" spans="1:10" x14ac:dyDescent="0.2">
      <c r="A600" s="142" t="str">
        <f t="shared" si="68"/>
        <v>Y</v>
      </c>
      <c r="B600" s="136" t="str">
        <f>A600&amp;"22"</f>
        <v>Y22</v>
      </c>
      <c r="C600" s="142" t="s">
        <v>523</v>
      </c>
      <c r="D600" s="143"/>
      <c r="E600" s="143"/>
      <c r="F600" s="153"/>
      <c r="G600" s="144"/>
      <c r="H600" s="143"/>
      <c r="I600" s="136" t="str">
        <f t="shared" si="69"/>
        <v xml:space="preserve"> </v>
      </c>
      <c r="J600" s="136" t="str">
        <f t="shared" si="70"/>
        <v xml:space="preserve">, </v>
      </c>
    </row>
    <row r="601" spans="1:10" x14ac:dyDescent="0.2">
      <c r="A601" s="142" t="str">
        <f t="shared" si="68"/>
        <v>Y</v>
      </c>
      <c r="B601" s="136" t="str">
        <f>A601&amp;"23"</f>
        <v>Y23</v>
      </c>
      <c r="C601" s="142" t="s">
        <v>523</v>
      </c>
      <c r="D601" s="143"/>
      <c r="E601" s="143"/>
      <c r="F601" s="153"/>
      <c r="G601" s="144"/>
      <c r="H601" s="143"/>
      <c r="I601" s="136" t="str">
        <f t="shared" si="69"/>
        <v xml:space="preserve"> </v>
      </c>
      <c r="J601" s="136" t="str">
        <f t="shared" si="70"/>
        <v xml:space="preserve">, </v>
      </c>
    </row>
    <row r="602" spans="1:10" x14ac:dyDescent="0.2">
      <c r="A602" s="142" t="str">
        <f t="shared" si="68"/>
        <v>Y</v>
      </c>
      <c r="B602" s="136" t="str">
        <f>A602&amp;"24"</f>
        <v>Y24</v>
      </c>
      <c r="C602" s="142" t="s">
        <v>523</v>
      </c>
      <c r="D602" s="143"/>
      <c r="E602" s="143"/>
      <c r="F602" s="153"/>
      <c r="G602" s="144"/>
      <c r="H602" s="143"/>
      <c r="I602" s="136" t="str">
        <f t="shared" si="69"/>
        <v xml:space="preserve"> </v>
      </c>
      <c r="J602" s="136" t="str">
        <f t="shared" si="70"/>
        <v xml:space="preserve">, </v>
      </c>
    </row>
    <row r="603" spans="1:10" x14ac:dyDescent="0.2">
      <c r="A603" s="142" t="s">
        <v>491</v>
      </c>
      <c r="B603" s="136" t="str">
        <f t="shared" ref="B603:B618" si="71">A603&amp;C603</f>
        <v>Z01</v>
      </c>
      <c r="C603" s="142" t="s">
        <v>124</v>
      </c>
      <c r="D603" s="143"/>
      <c r="E603" s="143"/>
      <c r="F603" s="153"/>
      <c r="G603" s="144"/>
      <c r="H603" s="143"/>
      <c r="I603" s="136" t="str">
        <f t="shared" si="69"/>
        <v xml:space="preserve"> </v>
      </c>
      <c r="J603" s="136" t="str">
        <f t="shared" si="70"/>
        <v xml:space="preserve">, </v>
      </c>
    </row>
    <row r="604" spans="1:10" x14ac:dyDescent="0.2">
      <c r="A604" s="142" t="str">
        <f t="shared" ref="A604:A626" si="72">A603</f>
        <v>Z</v>
      </c>
      <c r="B604" s="136" t="str">
        <f t="shared" si="71"/>
        <v>Z02</v>
      </c>
      <c r="C604" s="142" t="s">
        <v>125</v>
      </c>
      <c r="D604" s="143"/>
      <c r="E604" s="143"/>
      <c r="F604" s="153"/>
      <c r="G604" s="144"/>
      <c r="H604" s="143"/>
      <c r="I604" s="136" t="str">
        <f t="shared" si="69"/>
        <v xml:space="preserve"> </v>
      </c>
      <c r="J604" s="136" t="str">
        <f t="shared" si="70"/>
        <v xml:space="preserve">, </v>
      </c>
    </row>
    <row r="605" spans="1:10" x14ac:dyDescent="0.2">
      <c r="A605" s="142" t="str">
        <f t="shared" si="72"/>
        <v>Z</v>
      </c>
      <c r="B605" s="136" t="str">
        <f t="shared" si="71"/>
        <v>Z03</v>
      </c>
      <c r="C605" s="142" t="s">
        <v>126</v>
      </c>
      <c r="D605" s="143"/>
      <c r="E605" s="143"/>
      <c r="F605" s="153"/>
      <c r="G605" s="144"/>
      <c r="H605" s="143"/>
      <c r="I605" s="136" t="str">
        <f t="shared" si="69"/>
        <v xml:space="preserve"> </v>
      </c>
      <c r="J605" s="136" t="str">
        <f t="shared" si="70"/>
        <v xml:space="preserve">, </v>
      </c>
    </row>
    <row r="606" spans="1:10" x14ac:dyDescent="0.2">
      <c r="A606" s="142" t="str">
        <f t="shared" si="72"/>
        <v>Z</v>
      </c>
      <c r="B606" s="136" t="str">
        <f t="shared" si="71"/>
        <v>Z04</v>
      </c>
      <c r="C606" s="142" t="s">
        <v>127</v>
      </c>
      <c r="D606" s="143"/>
      <c r="E606" s="143"/>
      <c r="F606" s="153"/>
      <c r="G606" s="144"/>
      <c r="H606" s="143"/>
      <c r="I606" s="136" t="str">
        <f t="shared" si="69"/>
        <v xml:space="preserve"> </v>
      </c>
      <c r="J606" s="136" t="str">
        <f t="shared" si="70"/>
        <v xml:space="preserve">, </v>
      </c>
    </row>
    <row r="607" spans="1:10" x14ac:dyDescent="0.2">
      <c r="A607" s="142" t="str">
        <f t="shared" si="72"/>
        <v>Z</v>
      </c>
      <c r="B607" s="136" t="str">
        <f t="shared" si="71"/>
        <v>Z05</v>
      </c>
      <c r="C607" s="142" t="s">
        <v>128</v>
      </c>
      <c r="D607" s="143"/>
      <c r="E607" s="143"/>
      <c r="F607" s="153"/>
      <c r="G607" s="144"/>
      <c r="H607" s="143"/>
      <c r="I607" s="136" t="str">
        <f t="shared" si="69"/>
        <v xml:space="preserve"> </v>
      </c>
      <c r="J607" s="136" t="str">
        <f t="shared" si="70"/>
        <v xml:space="preserve">, </v>
      </c>
    </row>
    <row r="608" spans="1:10" x14ac:dyDescent="0.2">
      <c r="A608" s="142" t="str">
        <f t="shared" si="72"/>
        <v>Z</v>
      </c>
      <c r="B608" s="136" t="str">
        <f t="shared" si="71"/>
        <v>Z06</v>
      </c>
      <c r="C608" s="142" t="s">
        <v>129</v>
      </c>
      <c r="D608" s="143"/>
      <c r="E608" s="143"/>
      <c r="F608" s="153"/>
      <c r="G608" s="144"/>
      <c r="H608" s="143"/>
      <c r="I608" s="136" t="str">
        <f t="shared" si="69"/>
        <v xml:space="preserve"> </v>
      </c>
      <c r="J608" s="136" t="str">
        <f t="shared" si="70"/>
        <v xml:space="preserve">, </v>
      </c>
    </row>
    <row r="609" spans="1:10" x14ac:dyDescent="0.2">
      <c r="A609" s="142" t="str">
        <f t="shared" si="72"/>
        <v>Z</v>
      </c>
      <c r="B609" s="136" t="str">
        <f t="shared" si="71"/>
        <v>Z07</v>
      </c>
      <c r="C609" s="142" t="s">
        <v>130</v>
      </c>
      <c r="D609" s="143"/>
      <c r="E609" s="143"/>
      <c r="F609" s="153"/>
      <c r="G609" s="144"/>
      <c r="H609" s="143"/>
      <c r="I609" s="136" t="str">
        <f t="shared" si="69"/>
        <v xml:space="preserve"> </v>
      </c>
      <c r="J609" s="136" t="str">
        <f t="shared" si="70"/>
        <v xml:space="preserve">, </v>
      </c>
    </row>
    <row r="610" spans="1:10" x14ac:dyDescent="0.2">
      <c r="A610" s="142" t="str">
        <f t="shared" si="72"/>
        <v>Z</v>
      </c>
      <c r="B610" s="136" t="str">
        <f t="shared" si="71"/>
        <v>Z08</v>
      </c>
      <c r="C610" s="142" t="s">
        <v>131</v>
      </c>
      <c r="D610" s="143"/>
      <c r="E610" s="143"/>
      <c r="F610" s="153"/>
      <c r="G610" s="144"/>
      <c r="H610" s="143"/>
      <c r="I610" s="136" t="str">
        <f t="shared" si="69"/>
        <v xml:space="preserve"> </v>
      </c>
      <c r="J610" s="136" t="str">
        <f t="shared" si="70"/>
        <v xml:space="preserve">, </v>
      </c>
    </row>
    <row r="611" spans="1:10" x14ac:dyDescent="0.2">
      <c r="A611" s="142" t="str">
        <f t="shared" si="72"/>
        <v>Z</v>
      </c>
      <c r="B611" s="136" t="str">
        <f t="shared" si="71"/>
        <v>Z09</v>
      </c>
      <c r="C611" s="142" t="s">
        <v>132</v>
      </c>
      <c r="D611" s="143"/>
      <c r="E611" s="143"/>
      <c r="F611" s="153"/>
      <c r="G611" s="144"/>
      <c r="H611" s="143"/>
      <c r="I611" s="136" t="str">
        <f t="shared" si="69"/>
        <v xml:space="preserve"> </v>
      </c>
      <c r="J611" s="136" t="str">
        <f t="shared" si="70"/>
        <v xml:space="preserve">, </v>
      </c>
    </row>
    <row r="612" spans="1:10" x14ac:dyDescent="0.2">
      <c r="A612" s="142" t="str">
        <f t="shared" si="72"/>
        <v>Z</v>
      </c>
      <c r="B612" s="136" t="str">
        <f t="shared" si="71"/>
        <v>Z10</v>
      </c>
      <c r="C612" s="142" t="s">
        <v>133</v>
      </c>
      <c r="D612" s="143"/>
      <c r="E612" s="143"/>
      <c r="F612" s="153"/>
      <c r="G612" s="144"/>
      <c r="H612" s="143"/>
      <c r="I612" s="136" t="str">
        <f t="shared" si="69"/>
        <v xml:space="preserve"> </v>
      </c>
      <c r="J612" s="136" t="str">
        <f t="shared" si="70"/>
        <v xml:space="preserve">, </v>
      </c>
    </row>
    <row r="613" spans="1:10" x14ac:dyDescent="0.2">
      <c r="A613" s="142" t="str">
        <f t="shared" si="72"/>
        <v>Z</v>
      </c>
      <c r="B613" s="136" t="str">
        <f t="shared" si="71"/>
        <v>Z11</v>
      </c>
      <c r="C613" s="142" t="s">
        <v>134</v>
      </c>
      <c r="D613" s="143"/>
      <c r="E613" s="143"/>
      <c r="F613" s="153"/>
      <c r="G613" s="144"/>
      <c r="H613" s="143"/>
      <c r="I613" s="136" t="str">
        <f t="shared" si="69"/>
        <v xml:space="preserve"> </v>
      </c>
      <c r="J613" s="136" t="str">
        <f t="shared" si="70"/>
        <v xml:space="preserve">, </v>
      </c>
    </row>
    <row r="614" spans="1:10" x14ac:dyDescent="0.2">
      <c r="A614" s="142" t="str">
        <f t="shared" si="72"/>
        <v>Z</v>
      </c>
      <c r="B614" s="136" t="str">
        <f t="shared" si="71"/>
        <v>Z12</v>
      </c>
      <c r="C614" s="142" t="s">
        <v>135</v>
      </c>
      <c r="D614" s="143"/>
      <c r="E614" s="143"/>
      <c r="F614" s="153"/>
      <c r="G614" s="144"/>
      <c r="H614" s="143"/>
      <c r="I614" s="136" t="str">
        <f t="shared" si="69"/>
        <v xml:space="preserve"> </v>
      </c>
      <c r="J614" s="136" t="str">
        <f t="shared" si="70"/>
        <v xml:space="preserve">, </v>
      </c>
    </row>
    <row r="615" spans="1:10" x14ac:dyDescent="0.2">
      <c r="A615" s="142" t="str">
        <f t="shared" si="72"/>
        <v>Z</v>
      </c>
      <c r="B615" s="136" t="str">
        <f t="shared" si="71"/>
        <v>Z13</v>
      </c>
      <c r="C615" s="142" t="s">
        <v>497</v>
      </c>
      <c r="D615" s="143"/>
      <c r="E615" s="143"/>
      <c r="F615" s="153"/>
      <c r="G615" s="144"/>
      <c r="H615" s="143"/>
      <c r="I615" s="136" t="str">
        <f t="shared" si="69"/>
        <v xml:space="preserve"> </v>
      </c>
      <c r="J615" s="136" t="str">
        <f t="shared" si="70"/>
        <v xml:space="preserve">, </v>
      </c>
    </row>
    <row r="616" spans="1:10" x14ac:dyDescent="0.2">
      <c r="A616" s="142" t="str">
        <f t="shared" si="72"/>
        <v>Z</v>
      </c>
      <c r="B616" s="136" t="str">
        <f t="shared" si="71"/>
        <v>Z14</v>
      </c>
      <c r="C616" s="142" t="s">
        <v>498</v>
      </c>
      <c r="D616" s="143"/>
      <c r="E616" s="143"/>
      <c r="F616" s="153"/>
      <c r="G616" s="144"/>
      <c r="H616" s="143"/>
      <c r="I616" s="136" t="str">
        <f t="shared" si="69"/>
        <v xml:space="preserve"> </v>
      </c>
      <c r="J616" s="136" t="str">
        <f t="shared" si="70"/>
        <v xml:space="preserve">, </v>
      </c>
    </row>
    <row r="617" spans="1:10" x14ac:dyDescent="0.2">
      <c r="A617" s="142" t="str">
        <f t="shared" si="72"/>
        <v>Z</v>
      </c>
      <c r="B617" s="136" t="str">
        <f t="shared" si="71"/>
        <v>Z15</v>
      </c>
      <c r="C617" s="142" t="s">
        <v>499</v>
      </c>
      <c r="D617" s="143"/>
      <c r="E617" s="143"/>
      <c r="F617" s="153"/>
      <c r="G617" s="144"/>
      <c r="H617" s="143"/>
      <c r="I617" s="136" t="str">
        <f t="shared" si="69"/>
        <v xml:space="preserve"> </v>
      </c>
      <c r="J617" s="136" t="str">
        <f t="shared" si="70"/>
        <v xml:space="preserve">, </v>
      </c>
    </row>
    <row r="618" spans="1:10" x14ac:dyDescent="0.2">
      <c r="A618" s="142" t="str">
        <f t="shared" si="72"/>
        <v>Z</v>
      </c>
      <c r="B618" s="136" t="str">
        <f t="shared" si="71"/>
        <v>Z16</v>
      </c>
      <c r="C618" s="142" t="s">
        <v>500</v>
      </c>
      <c r="D618" s="143"/>
      <c r="E618" s="143"/>
      <c r="F618" s="153"/>
      <c r="G618" s="144"/>
      <c r="H618" s="143"/>
      <c r="I618" s="136" t="str">
        <f t="shared" si="69"/>
        <v xml:space="preserve"> </v>
      </c>
      <c r="J618" s="136" t="str">
        <f t="shared" si="70"/>
        <v xml:space="preserve">, </v>
      </c>
    </row>
    <row r="619" spans="1:10" x14ac:dyDescent="0.2">
      <c r="A619" s="142" t="str">
        <f t="shared" si="72"/>
        <v>Z</v>
      </c>
      <c r="B619" s="136" t="str">
        <f>A619&amp;"17"</f>
        <v>Z17</v>
      </c>
      <c r="C619" s="142" t="s">
        <v>523</v>
      </c>
      <c r="D619" s="143"/>
      <c r="E619" s="143"/>
      <c r="F619" s="153"/>
      <c r="G619" s="144"/>
      <c r="H619" s="143"/>
      <c r="I619" s="136" t="str">
        <f t="shared" si="69"/>
        <v xml:space="preserve"> </v>
      </c>
      <c r="J619" s="136" t="str">
        <f t="shared" si="70"/>
        <v xml:space="preserve">, </v>
      </c>
    </row>
    <row r="620" spans="1:10" x14ac:dyDescent="0.2">
      <c r="A620" s="142" t="str">
        <f t="shared" si="72"/>
        <v>Z</v>
      </c>
      <c r="B620" s="136" t="str">
        <f>A620&amp;"18"</f>
        <v>Z18</v>
      </c>
      <c r="C620" s="142" t="s">
        <v>523</v>
      </c>
      <c r="D620" s="143"/>
      <c r="E620" s="143"/>
      <c r="F620" s="153"/>
      <c r="G620" s="144"/>
      <c r="H620" s="143"/>
      <c r="I620" s="136" t="str">
        <f t="shared" si="69"/>
        <v xml:space="preserve"> </v>
      </c>
      <c r="J620" s="136" t="str">
        <f t="shared" si="70"/>
        <v xml:space="preserve">, </v>
      </c>
    </row>
    <row r="621" spans="1:10" x14ac:dyDescent="0.2">
      <c r="A621" s="142" t="str">
        <f t="shared" si="72"/>
        <v>Z</v>
      </c>
      <c r="B621" s="136" t="str">
        <f>A621&amp;"19"</f>
        <v>Z19</v>
      </c>
      <c r="C621" s="142" t="s">
        <v>523</v>
      </c>
      <c r="D621" s="143"/>
      <c r="E621" s="143"/>
      <c r="F621" s="153"/>
      <c r="G621" s="144"/>
      <c r="H621" s="143"/>
      <c r="I621" s="136" t="str">
        <f t="shared" si="69"/>
        <v xml:space="preserve"> </v>
      </c>
      <c r="J621" s="136" t="str">
        <f t="shared" si="70"/>
        <v xml:space="preserve">, </v>
      </c>
    </row>
    <row r="622" spans="1:10" x14ac:dyDescent="0.2">
      <c r="A622" s="142" t="str">
        <f t="shared" si="72"/>
        <v>Z</v>
      </c>
      <c r="B622" s="136" t="str">
        <f>A622&amp;"20"</f>
        <v>Z20</v>
      </c>
      <c r="C622" s="142" t="s">
        <v>523</v>
      </c>
      <c r="D622" s="143"/>
      <c r="E622" s="143"/>
      <c r="F622" s="153"/>
      <c r="G622" s="144"/>
      <c r="H622" s="143"/>
      <c r="I622" s="136" t="str">
        <f t="shared" si="69"/>
        <v xml:space="preserve"> </v>
      </c>
      <c r="J622" s="136" t="str">
        <f t="shared" si="70"/>
        <v xml:space="preserve">, </v>
      </c>
    </row>
    <row r="623" spans="1:10" x14ac:dyDescent="0.2">
      <c r="A623" s="142" t="str">
        <f t="shared" si="72"/>
        <v>Z</v>
      </c>
      <c r="B623" s="136" t="str">
        <f>A623&amp;"21"</f>
        <v>Z21</v>
      </c>
      <c r="C623" s="142" t="s">
        <v>523</v>
      </c>
      <c r="D623" s="143"/>
      <c r="E623" s="143"/>
      <c r="F623" s="153"/>
      <c r="G623" s="144"/>
      <c r="H623" s="143"/>
      <c r="I623" s="136" t="str">
        <f t="shared" si="69"/>
        <v xml:space="preserve"> </v>
      </c>
      <c r="J623" s="136" t="str">
        <f t="shared" si="70"/>
        <v xml:space="preserve">, </v>
      </c>
    </row>
    <row r="624" spans="1:10" x14ac:dyDescent="0.2">
      <c r="A624" s="142" t="str">
        <f t="shared" si="72"/>
        <v>Z</v>
      </c>
      <c r="B624" s="136" t="str">
        <f>A624&amp;"22"</f>
        <v>Z22</v>
      </c>
      <c r="C624" s="142" t="s">
        <v>523</v>
      </c>
      <c r="D624" s="143"/>
      <c r="E624" s="143"/>
      <c r="F624" s="153"/>
      <c r="G624" s="144"/>
      <c r="H624" s="143"/>
      <c r="I624" s="136" t="str">
        <f t="shared" si="69"/>
        <v xml:space="preserve"> </v>
      </c>
      <c r="J624" s="136" t="str">
        <f t="shared" si="70"/>
        <v xml:space="preserve">, </v>
      </c>
    </row>
    <row r="625" spans="1:10" x14ac:dyDescent="0.2">
      <c r="A625" s="142" t="str">
        <f t="shared" si="72"/>
        <v>Z</v>
      </c>
      <c r="B625" s="136" t="str">
        <f>A625&amp;"23"</f>
        <v>Z23</v>
      </c>
      <c r="C625" s="142" t="s">
        <v>523</v>
      </c>
      <c r="D625" s="143"/>
      <c r="E625" s="143"/>
      <c r="F625" s="153"/>
      <c r="G625" s="144"/>
      <c r="H625" s="143"/>
      <c r="I625" s="136" t="str">
        <f t="shared" si="69"/>
        <v xml:space="preserve"> </v>
      </c>
      <c r="J625" s="136" t="str">
        <f t="shared" si="70"/>
        <v xml:space="preserve">, </v>
      </c>
    </row>
    <row r="626" spans="1:10" x14ac:dyDescent="0.2">
      <c r="A626" s="142" t="str">
        <f t="shared" si="72"/>
        <v>Z</v>
      </c>
      <c r="B626" s="136" t="str">
        <f>A626&amp;"24"</f>
        <v>Z24</v>
      </c>
      <c r="C626" s="142" t="s">
        <v>523</v>
      </c>
      <c r="D626" s="143"/>
      <c r="E626" s="143"/>
      <c r="F626" s="153"/>
      <c r="G626" s="144"/>
      <c r="H626" s="143"/>
      <c r="I626" s="136" t="str">
        <f t="shared" si="69"/>
        <v xml:space="preserve"> </v>
      </c>
      <c r="J626" s="136" t="str">
        <f t="shared" si="70"/>
        <v xml:space="preserve">, </v>
      </c>
    </row>
  </sheetData>
  <sheetProtection formatCells="0" formatColumns="0" formatRows="0"/>
  <dataValidations count="1">
    <dataValidation type="list" allowBlank="1" showInputMessage="1" showErrorMessage="1" sqref="G3:G626">
      <formula1>$F$1:$G$1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1"/>
  <sheetViews>
    <sheetView view="pageLayout" topLeftCell="D154" zoomScaleNormal="100" workbookViewId="0">
      <selection activeCell="A154" sqref="A154"/>
    </sheetView>
  </sheetViews>
  <sheetFormatPr defaultColWidth="9" defaultRowHeight="12.75" x14ac:dyDescent="0.2"/>
  <cols>
    <col min="1" max="1" width="15.42578125" style="110" customWidth="1"/>
    <col min="2" max="2" width="7.7109375" style="107" customWidth="1"/>
    <col min="3" max="3" width="9.5703125" style="108" customWidth="1"/>
    <col min="4" max="4" width="13.28515625" style="108" customWidth="1"/>
    <col min="5" max="5" width="8" style="108" customWidth="1"/>
    <col min="6" max="6" width="19" style="109" customWidth="1"/>
    <col min="7" max="7" width="15.42578125" style="110" customWidth="1"/>
    <col min="8" max="8" width="7.7109375" style="107" customWidth="1"/>
    <col min="9" max="9" width="9.5703125" style="108" customWidth="1"/>
    <col min="10" max="10" width="13.28515625" style="108" customWidth="1"/>
    <col min="11" max="11" width="8" style="108" customWidth="1"/>
    <col min="12" max="12" width="19" style="109" customWidth="1"/>
    <col min="13" max="13" width="15.42578125" style="110" customWidth="1"/>
    <col min="14" max="14" width="7.7109375" style="107" customWidth="1"/>
    <col min="15" max="15" width="9.5703125" style="108" customWidth="1"/>
    <col min="16" max="16" width="13.28515625" style="108" customWidth="1"/>
    <col min="17" max="17" width="8" style="108" customWidth="1"/>
    <col min="18" max="18" width="19" style="109" customWidth="1"/>
    <col min="19" max="16384" width="9" style="111"/>
  </cols>
  <sheetData>
    <row r="1" spans="1:26" s="105" customFormat="1" ht="113.25" customHeight="1" x14ac:dyDescent="0.2">
      <c r="A1" s="100" t="s">
        <v>371</v>
      </c>
      <c r="B1" s="101">
        <v>1</v>
      </c>
      <c r="C1" s="102" t="str">
        <f ca="1">IF($B1&gt;gamesPerRound,"","White "&amp;Pairings!D2)</f>
        <v>White A.01</v>
      </c>
      <c r="D1" s="103" t="s">
        <v>369</v>
      </c>
      <c r="E1" s="102" t="str">
        <f ca="1">IF($B1&gt;gamesPerRound,"","Black "&amp;Pairings!E2)</f>
        <v>Black B.01</v>
      </c>
      <c r="F1" s="104"/>
      <c r="G1" s="100" t="s">
        <v>372</v>
      </c>
      <c r="H1" s="101">
        <v>1</v>
      </c>
      <c r="I1" s="102" t="str">
        <f ca="1">IF($B1&gt;gamesPerRound,"","White "&amp;OFFSET(Pairings!$D$1,gamesPerRound+H1,0))</f>
        <v>White C.01</v>
      </c>
      <c r="J1" s="103" t="s">
        <v>369</v>
      </c>
      <c r="K1" s="102" t="str">
        <f ca="1">IF($B1&gt;gamesPerRound,"","Black "&amp;OFFSET(Pairings!$E$1,gamesPerRound+H1,0))</f>
        <v>Black A.01</v>
      </c>
      <c r="L1" s="104"/>
      <c r="M1" s="100" t="s">
        <v>373</v>
      </c>
      <c r="N1" s="101">
        <v>1</v>
      </c>
      <c r="O1" s="102" t="str">
        <f ca="1">IF($B1&gt;gamesPerRound,"","White "&amp;OFFSET(Pairings!$D$1,2*gamesPerRound+N1,0))</f>
        <v>White A.01</v>
      </c>
      <c r="P1" s="103" t="s">
        <v>370</v>
      </c>
      <c r="Q1" s="102" t="str">
        <f ca="1">IF($B1&gt;gamesPerRound,"","Black "&amp;OFFSET(Pairings!$E$1,2*gamesPerRound+N1,0))</f>
        <v>Black D.01</v>
      </c>
      <c r="R1" s="104"/>
      <c r="S1" s="106"/>
      <c r="T1" s="106"/>
      <c r="U1" s="106"/>
      <c r="V1" s="106"/>
      <c r="W1" s="106"/>
      <c r="X1" s="106"/>
      <c r="Y1" s="106"/>
      <c r="Z1" s="106"/>
    </row>
    <row r="2" spans="1:26" s="106" customFormat="1" ht="113.25" customHeight="1" x14ac:dyDescent="0.2">
      <c r="A2" s="100" t="s">
        <v>371</v>
      </c>
      <c r="B2" s="101">
        <f>B1+1</f>
        <v>2</v>
      </c>
      <c r="C2" s="102" t="str">
        <f ca="1">IF($B2&gt;gamesPerRound,"","White "&amp;Pairings!D3)</f>
        <v>White E.01</v>
      </c>
      <c r="D2" s="103" t="s">
        <v>370</v>
      </c>
      <c r="E2" s="102" t="str">
        <f ca="1">IF($B2&gt;gamesPerRound,"","Black "&amp;Pairings!E3)</f>
        <v>Black C.01</v>
      </c>
      <c r="F2" s="104"/>
      <c r="G2" s="100" t="s">
        <v>372</v>
      </c>
      <c r="H2" s="101">
        <f>H1+1</f>
        <v>2</v>
      </c>
      <c r="I2" s="102" t="str">
        <f ca="1">IF($B2&gt;gamesPerRound,"","White "&amp;OFFSET(Pairings!$D$1,gamesPerRound+H2,0))</f>
        <v>White B.01</v>
      </c>
      <c r="J2" s="103" t="s">
        <v>370</v>
      </c>
      <c r="K2" s="102" t="str">
        <f ca="1">IF($B2&gt;gamesPerRound,"","Black "&amp;OFFSET(Pairings!$E$1,gamesPerRound+H2,0))</f>
        <v>Black F.01</v>
      </c>
      <c r="L2" s="104"/>
      <c r="M2" s="100" t="s">
        <v>373</v>
      </c>
      <c r="N2" s="101">
        <f>N1+1</f>
        <v>2</v>
      </c>
      <c r="O2" s="102" t="str">
        <f ca="1">IF($B2&gt;gamesPerRound,"","White "&amp;OFFSET(Pairings!$D$1,2*gamesPerRound+N2,0))</f>
        <v>White C.01</v>
      </c>
      <c r="P2" s="103" t="s">
        <v>370</v>
      </c>
      <c r="Q2" s="102" t="str">
        <f ca="1">IF($B2&gt;gamesPerRound,"","Black "&amp;OFFSET(Pairings!$E$1,2*gamesPerRound+N2,0))</f>
        <v>Black B.01</v>
      </c>
      <c r="R2" s="104"/>
    </row>
    <row r="3" spans="1:26" s="106" customFormat="1" ht="113.25" customHeight="1" x14ac:dyDescent="0.2">
      <c r="A3" s="100" t="s">
        <v>371</v>
      </c>
      <c r="B3" s="101">
        <f t="shared" ref="B3:B66" si="0">B2+1</f>
        <v>3</v>
      </c>
      <c r="C3" s="102" t="str">
        <f ca="1">IF($B3&gt;gamesPerRound,"","White "&amp;Pairings!D4)</f>
        <v>White F.01</v>
      </c>
      <c r="D3" s="103" t="s">
        <v>370</v>
      </c>
      <c r="E3" s="102" t="str">
        <f ca="1">IF($B3&gt;gamesPerRound,"","Black "&amp;Pairings!E4)</f>
        <v>Black D.01</v>
      </c>
      <c r="F3" s="104"/>
      <c r="G3" s="100" t="s">
        <v>372</v>
      </c>
      <c r="H3" s="101">
        <f t="shared" ref="H3:H66" si="1">H2+1</f>
        <v>3</v>
      </c>
      <c r="I3" s="102" t="str">
        <f ca="1">IF($B3&gt;gamesPerRound,"","White "&amp;OFFSET(Pairings!$D$1,gamesPerRound+H3,0))</f>
        <v>White D.01</v>
      </c>
      <c r="J3" s="103" t="s">
        <v>370</v>
      </c>
      <c r="K3" s="102" t="str">
        <f ca="1">IF($B3&gt;gamesPerRound,"","Black "&amp;OFFSET(Pairings!$E$1,gamesPerRound+H3,0))</f>
        <v>Black E.01</v>
      </c>
      <c r="L3" s="104"/>
      <c r="M3" s="100" t="s">
        <v>373</v>
      </c>
      <c r="N3" s="101">
        <f t="shared" ref="N3:N66" si="2">N2+1</f>
        <v>3</v>
      </c>
      <c r="O3" s="102" t="str">
        <f ca="1">IF($B3&gt;gamesPerRound,"","White "&amp;OFFSET(Pairings!$D$1,2*gamesPerRound+N3,0))</f>
        <v>White F.01</v>
      </c>
      <c r="P3" s="103" t="s">
        <v>370</v>
      </c>
      <c r="Q3" s="102" t="str">
        <f ca="1">IF($B3&gt;gamesPerRound,"","Black "&amp;OFFSET(Pairings!$E$1,2*gamesPerRound+N3,0))</f>
        <v>Black E.01</v>
      </c>
      <c r="R3" s="104"/>
    </row>
    <row r="4" spans="1:26" s="106" customFormat="1" ht="113.25" customHeight="1" x14ac:dyDescent="0.2">
      <c r="A4" s="100" t="s">
        <v>371</v>
      </c>
      <c r="B4" s="101">
        <f t="shared" si="0"/>
        <v>4</v>
      </c>
      <c r="C4" s="102" t="str">
        <f ca="1">IF($B4&gt;gamesPerRound,"","White "&amp;Pairings!D5)</f>
        <v>White E.02</v>
      </c>
      <c r="D4" s="103" t="s">
        <v>370</v>
      </c>
      <c r="E4" s="102" t="str">
        <f ca="1">IF($B4&gt;gamesPerRound,"","Black "&amp;Pairings!E5)</f>
        <v>Black A.02</v>
      </c>
      <c r="F4" s="104"/>
      <c r="G4" s="100" t="s">
        <v>372</v>
      </c>
      <c r="H4" s="101">
        <f t="shared" si="1"/>
        <v>4</v>
      </c>
      <c r="I4" s="102" t="str">
        <f ca="1">IF($B4&gt;gamesPerRound,"","White "&amp;OFFSET(Pairings!$D$1,gamesPerRound+H4,0))</f>
        <v>White A.02</v>
      </c>
      <c r="J4" s="103" t="s">
        <v>370</v>
      </c>
      <c r="K4" s="102" t="str">
        <f ca="1">IF($B4&gt;gamesPerRound,"","Black "&amp;OFFSET(Pairings!$E$1,gamesPerRound+H4,0))</f>
        <v>Black F.02</v>
      </c>
      <c r="L4" s="104"/>
      <c r="M4" s="100" t="s">
        <v>373</v>
      </c>
      <c r="N4" s="101">
        <f t="shared" si="2"/>
        <v>4</v>
      </c>
      <c r="O4" s="102" t="str">
        <f ca="1">IF($B4&gt;gamesPerRound,"","White "&amp;OFFSET(Pairings!$D$1,2*gamesPerRound+N4,0))</f>
        <v>White B.02</v>
      </c>
      <c r="P4" s="103" t="s">
        <v>370</v>
      </c>
      <c r="Q4" s="102" t="str">
        <f ca="1">IF($B4&gt;gamesPerRound,"","Black "&amp;OFFSET(Pairings!$E$1,2*gamesPerRound+N4,0))</f>
        <v>Black A.02</v>
      </c>
      <c r="R4" s="104"/>
    </row>
    <row r="5" spans="1:26" s="106" customFormat="1" ht="113.25" customHeight="1" x14ac:dyDescent="0.2">
      <c r="A5" s="100" t="s">
        <v>371</v>
      </c>
      <c r="B5" s="101">
        <f t="shared" si="0"/>
        <v>5</v>
      </c>
      <c r="C5" s="102" t="str">
        <f ca="1">IF($B5&gt;gamesPerRound,"","White "&amp;Pairings!D6)</f>
        <v>White D.02</v>
      </c>
      <c r="D5" s="103" t="s">
        <v>370</v>
      </c>
      <c r="E5" s="102" t="str">
        <f ca="1">IF($B5&gt;gamesPerRound,"","Black "&amp;Pairings!E6)</f>
        <v>Black B.02</v>
      </c>
      <c r="F5" s="104"/>
      <c r="G5" s="100" t="s">
        <v>372</v>
      </c>
      <c r="H5" s="101">
        <f t="shared" si="1"/>
        <v>5</v>
      </c>
      <c r="I5" s="102" t="str">
        <f ca="1">IF($B5&gt;gamesPerRound,"","White "&amp;OFFSET(Pairings!$D$1,gamesPerRound+H5,0))</f>
        <v>White B.02</v>
      </c>
      <c r="J5" s="103" t="s">
        <v>370</v>
      </c>
      <c r="K5" s="102" t="str">
        <f ca="1">IF($B5&gt;gamesPerRound,"","Black "&amp;OFFSET(Pairings!$E$1,gamesPerRound+H5,0))</f>
        <v>Black E.02</v>
      </c>
      <c r="L5" s="104"/>
      <c r="M5" s="100" t="s">
        <v>373</v>
      </c>
      <c r="N5" s="101">
        <f t="shared" si="2"/>
        <v>5</v>
      </c>
      <c r="O5" s="102" t="str">
        <f ca="1">IF($B5&gt;gamesPerRound,"","White "&amp;OFFSET(Pairings!$D$1,2*gamesPerRound+N5,0))</f>
        <v>White E.02</v>
      </c>
      <c r="P5" s="103" t="s">
        <v>370</v>
      </c>
      <c r="Q5" s="102" t="str">
        <f ca="1">IF($B5&gt;gamesPerRound,"","Black "&amp;OFFSET(Pairings!$E$1,2*gamesPerRound+N5,0))</f>
        <v>Black C.02</v>
      </c>
      <c r="R5" s="104"/>
    </row>
    <row r="6" spans="1:26" s="106" customFormat="1" ht="113.25" customHeight="1" x14ac:dyDescent="0.2">
      <c r="A6" s="100" t="s">
        <v>371</v>
      </c>
      <c r="B6" s="101">
        <f t="shared" si="0"/>
        <v>6</v>
      </c>
      <c r="C6" s="102" t="str">
        <f ca="1">IF($B6&gt;gamesPerRound,"","White "&amp;Pairings!D7)</f>
        <v>White F.02</v>
      </c>
      <c r="D6" s="103" t="s">
        <v>370</v>
      </c>
      <c r="E6" s="102" t="str">
        <f ca="1">IF($B6&gt;gamesPerRound,"","Black "&amp;Pairings!E7)</f>
        <v>Black C.02</v>
      </c>
      <c r="F6" s="104"/>
      <c r="G6" s="100" t="s">
        <v>372</v>
      </c>
      <c r="H6" s="101">
        <f t="shared" si="1"/>
        <v>6</v>
      </c>
      <c r="I6" s="102" t="str">
        <f ca="1">IF($B6&gt;gamesPerRound,"","White "&amp;OFFSET(Pairings!$D$1,gamesPerRound+H6,0))</f>
        <v>White C.02</v>
      </c>
      <c r="J6" s="103" t="s">
        <v>370</v>
      </c>
      <c r="K6" s="102" t="str">
        <f ca="1">IF($B6&gt;gamesPerRound,"","Black "&amp;OFFSET(Pairings!$E$1,gamesPerRound+H6,0))</f>
        <v>Black D.02</v>
      </c>
      <c r="L6" s="104"/>
      <c r="M6" s="100" t="s">
        <v>373</v>
      </c>
      <c r="N6" s="101">
        <f t="shared" si="2"/>
        <v>6</v>
      </c>
      <c r="O6" s="102" t="str">
        <f ca="1">IF($B6&gt;gamesPerRound,"","White "&amp;OFFSET(Pairings!$D$1,2*gamesPerRound+N6,0))</f>
        <v>White D.02</v>
      </c>
      <c r="P6" s="103" t="s">
        <v>370</v>
      </c>
      <c r="Q6" s="102" t="str">
        <f ca="1">IF($B6&gt;gamesPerRound,"","Black "&amp;OFFSET(Pairings!$E$1,2*gamesPerRound+N6,0))</f>
        <v>Black F.02</v>
      </c>
      <c r="R6" s="104"/>
    </row>
    <row r="7" spans="1:26" s="106" customFormat="1" ht="113.25" customHeight="1" x14ac:dyDescent="0.2">
      <c r="A7" s="100" t="s">
        <v>371</v>
      </c>
      <c r="B7" s="101">
        <f t="shared" si="0"/>
        <v>7</v>
      </c>
      <c r="C7" s="102" t="str">
        <f ca="1">IF($B7&gt;gamesPerRound,"","White "&amp;Pairings!D8)</f>
        <v>White A.03</v>
      </c>
      <c r="D7" s="103" t="s">
        <v>370</v>
      </c>
      <c r="E7" s="102" t="str">
        <f ca="1">IF($B7&gt;gamesPerRound,"","Black "&amp;Pairings!E8)</f>
        <v>Black C.03</v>
      </c>
      <c r="F7" s="104"/>
      <c r="G7" s="100" t="s">
        <v>372</v>
      </c>
      <c r="H7" s="101">
        <f t="shared" si="1"/>
        <v>7</v>
      </c>
      <c r="I7" s="102" t="str">
        <f ca="1">IF($B7&gt;gamesPerRound,"","White "&amp;OFFSET(Pairings!$D$1,gamesPerRound+H7,0))</f>
        <v>White D.03</v>
      </c>
      <c r="J7" s="103" t="s">
        <v>370</v>
      </c>
      <c r="K7" s="102" t="str">
        <f ca="1">IF($B7&gt;gamesPerRound,"","Black "&amp;OFFSET(Pairings!$E$1,gamesPerRound+H7,0))</f>
        <v>Black A.03</v>
      </c>
      <c r="L7" s="104"/>
      <c r="M7" s="100" t="s">
        <v>373</v>
      </c>
      <c r="N7" s="101">
        <f t="shared" si="2"/>
        <v>7</v>
      </c>
      <c r="O7" s="102" t="str">
        <f ca="1">IF($B7&gt;gamesPerRound,"","White "&amp;OFFSET(Pairings!$D$1,2*gamesPerRound+N7,0))</f>
        <v>White A.03</v>
      </c>
      <c r="P7" s="103" t="s">
        <v>370</v>
      </c>
      <c r="Q7" s="102" t="str">
        <f ca="1">IF($B7&gt;gamesPerRound,"","Black "&amp;OFFSET(Pairings!$E$1,2*gamesPerRound+N7,0))</f>
        <v>Black E.03</v>
      </c>
      <c r="R7" s="104"/>
    </row>
    <row r="8" spans="1:26" s="106" customFormat="1" ht="113.25" customHeight="1" x14ac:dyDescent="0.2">
      <c r="A8" s="100" t="s">
        <v>371</v>
      </c>
      <c r="B8" s="101">
        <f t="shared" si="0"/>
        <v>8</v>
      </c>
      <c r="C8" s="102" t="str">
        <f ca="1">IF($B8&gt;gamesPerRound,"","White "&amp;Pairings!D9)</f>
        <v>White B.03</v>
      </c>
      <c r="D8" s="103" t="s">
        <v>370</v>
      </c>
      <c r="E8" s="102" t="str">
        <f ca="1">IF($B8&gt;gamesPerRound,"","Black "&amp;Pairings!E9)</f>
        <v>Black F.03</v>
      </c>
      <c r="F8" s="104"/>
      <c r="G8" s="100" t="s">
        <v>372</v>
      </c>
      <c r="H8" s="101">
        <f t="shared" si="1"/>
        <v>8</v>
      </c>
      <c r="I8" s="102" t="str">
        <f ca="1">IF($B8&gt;gamesPerRound,"","White "&amp;OFFSET(Pairings!$D$1,gamesPerRound+H8,0))</f>
        <v>White C.03</v>
      </c>
      <c r="J8" s="103" t="s">
        <v>370</v>
      </c>
      <c r="K8" s="102" t="str">
        <f ca="1">IF($B8&gt;gamesPerRound,"","Black "&amp;OFFSET(Pairings!$E$1,gamesPerRound+H8,0))</f>
        <v>Black B.03</v>
      </c>
      <c r="L8" s="104"/>
      <c r="M8" s="100" t="s">
        <v>373</v>
      </c>
      <c r="N8" s="101">
        <f t="shared" si="2"/>
        <v>8</v>
      </c>
      <c r="O8" s="102" t="str">
        <f ca="1">IF($B8&gt;gamesPerRound,"","White "&amp;OFFSET(Pairings!$D$1,2*gamesPerRound+N8,0))</f>
        <v>White D.03</v>
      </c>
      <c r="P8" s="103" t="s">
        <v>370</v>
      </c>
      <c r="Q8" s="102" t="str">
        <f ca="1">IF($B8&gt;gamesPerRound,"","Black "&amp;OFFSET(Pairings!$E$1,2*gamesPerRound+N8,0))</f>
        <v>Black B.03</v>
      </c>
      <c r="R8" s="104"/>
    </row>
    <row r="9" spans="1:26" s="106" customFormat="1" ht="113.25" customHeight="1" x14ac:dyDescent="0.2">
      <c r="A9" s="100" t="s">
        <v>371</v>
      </c>
      <c r="B9" s="101">
        <f t="shared" si="0"/>
        <v>9</v>
      </c>
      <c r="C9" s="102" t="str">
        <f ca="1">IF($B9&gt;gamesPerRound,"","White "&amp;Pairings!D10)</f>
        <v>White E.03</v>
      </c>
      <c r="D9" s="103" t="s">
        <v>370</v>
      </c>
      <c r="E9" s="102" t="str">
        <f ca="1">IF($B9&gt;gamesPerRound,"","Black "&amp;Pairings!E10)</f>
        <v>Black D.03</v>
      </c>
      <c r="F9" s="104"/>
      <c r="G9" s="100" t="s">
        <v>372</v>
      </c>
      <c r="H9" s="101">
        <f t="shared" si="1"/>
        <v>9</v>
      </c>
      <c r="I9" s="102" t="str">
        <f ca="1">IF($B9&gt;gamesPerRound,"","White "&amp;OFFSET(Pairings!$D$1,gamesPerRound+H9,0))</f>
        <v>White F.03</v>
      </c>
      <c r="J9" s="103" t="s">
        <v>370</v>
      </c>
      <c r="K9" s="102" t="str">
        <f ca="1">IF($B9&gt;gamesPerRound,"","Black "&amp;OFFSET(Pairings!$E$1,gamesPerRound+H9,0))</f>
        <v>Black E.03</v>
      </c>
      <c r="L9" s="104"/>
      <c r="M9" s="100" t="s">
        <v>373</v>
      </c>
      <c r="N9" s="101">
        <f t="shared" si="2"/>
        <v>9</v>
      </c>
      <c r="O9" s="102" t="str">
        <f ca="1">IF($B9&gt;gamesPerRound,"","White "&amp;OFFSET(Pairings!$D$1,2*gamesPerRound+N9,0))</f>
        <v>White F.03</v>
      </c>
      <c r="P9" s="103" t="s">
        <v>370</v>
      </c>
      <c r="Q9" s="102" t="str">
        <f ca="1">IF($B9&gt;gamesPerRound,"","Black "&amp;OFFSET(Pairings!$E$1,2*gamesPerRound+N9,0))</f>
        <v>Black C.03</v>
      </c>
      <c r="R9" s="104"/>
    </row>
    <row r="10" spans="1:26" s="106" customFormat="1" ht="113.25" customHeight="1" x14ac:dyDescent="0.2">
      <c r="A10" s="100" t="s">
        <v>371</v>
      </c>
      <c r="B10" s="101">
        <f t="shared" si="0"/>
        <v>10</v>
      </c>
      <c r="C10" s="102" t="str">
        <f ca="1">IF($B10&gt;gamesPerRound,"","White "&amp;Pairings!D11)</f>
        <v>White F.04</v>
      </c>
      <c r="D10" s="103" t="s">
        <v>370</v>
      </c>
      <c r="E10" s="102" t="str">
        <f ca="1">IF($B10&gt;gamesPerRound,"","Black "&amp;Pairings!E11)</f>
        <v>Black A.04</v>
      </c>
      <c r="F10" s="104"/>
      <c r="G10" s="100" t="s">
        <v>372</v>
      </c>
      <c r="H10" s="101">
        <f t="shared" si="1"/>
        <v>10</v>
      </c>
      <c r="I10" s="102" t="str">
        <f ca="1">IF($B10&gt;gamesPerRound,"","White "&amp;OFFSET(Pairings!$D$1,gamesPerRound+H10,0))</f>
        <v>White A.04</v>
      </c>
      <c r="J10" s="103" t="s">
        <v>370</v>
      </c>
      <c r="K10" s="102" t="str">
        <f ca="1">IF($B10&gt;gamesPerRound,"","Black "&amp;OFFSET(Pairings!$E$1,gamesPerRound+H10,0))</f>
        <v>Black B.04</v>
      </c>
      <c r="L10" s="104"/>
      <c r="M10" s="100" t="s">
        <v>373</v>
      </c>
      <c r="N10" s="101">
        <f t="shared" si="2"/>
        <v>10</v>
      </c>
      <c r="O10" s="102" t="str">
        <f ca="1">IF($B10&gt;gamesPerRound,"","White "&amp;OFFSET(Pairings!$D$1,2*gamesPerRound+N10,0))</f>
        <v>White C.04</v>
      </c>
      <c r="P10" s="103" t="s">
        <v>370</v>
      </c>
      <c r="Q10" s="102" t="str">
        <f ca="1">IF($B10&gt;gamesPerRound,"","Black "&amp;OFFSET(Pairings!$E$1,2*gamesPerRound+N10,0))</f>
        <v>Black A.04</v>
      </c>
      <c r="R10" s="104"/>
    </row>
    <row r="11" spans="1:26" s="106" customFormat="1" ht="113.25" customHeight="1" x14ac:dyDescent="0.2">
      <c r="A11" s="100" t="s">
        <v>371</v>
      </c>
      <c r="B11" s="101">
        <f t="shared" si="0"/>
        <v>11</v>
      </c>
      <c r="C11" s="102" t="str">
        <f ca="1">IF($B11&gt;gamesPerRound,"","White "&amp;Pairings!D12)</f>
        <v>White B.04</v>
      </c>
      <c r="D11" s="103" t="s">
        <v>370</v>
      </c>
      <c r="E11" s="102" t="str">
        <f ca="1">IF($B11&gt;gamesPerRound,"","Black "&amp;Pairings!E12)</f>
        <v>Black E.04</v>
      </c>
      <c r="F11" s="104"/>
      <c r="G11" s="100" t="s">
        <v>372</v>
      </c>
      <c r="H11" s="101">
        <f t="shared" si="1"/>
        <v>11</v>
      </c>
      <c r="I11" s="102" t="str">
        <f ca="1">IF($B11&gt;gamesPerRound,"","White "&amp;OFFSET(Pairings!$D$1,gamesPerRound+H11,0))</f>
        <v>White E.04</v>
      </c>
      <c r="J11" s="103" t="s">
        <v>370</v>
      </c>
      <c r="K11" s="102" t="str">
        <f ca="1">IF($B11&gt;gamesPerRound,"","Black "&amp;OFFSET(Pairings!$E$1,gamesPerRound+H11,0))</f>
        <v>Black C.04</v>
      </c>
      <c r="L11" s="104"/>
      <c r="M11" s="100" t="s">
        <v>373</v>
      </c>
      <c r="N11" s="101">
        <f t="shared" si="2"/>
        <v>11</v>
      </c>
      <c r="O11" s="102" t="str">
        <f ca="1">IF($B11&gt;gamesPerRound,"","White "&amp;OFFSET(Pairings!$D$1,2*gamesPerRound+N11,0))</f>
        <v>White B.04</v>
      </c>
      <c r="P11" s="103" t="s">
        <v>370</v>
      </c>
      <c r="Q11" s="102" t="str">
        <f ca="1">IF($B11&gt;gamesPerRound,"","Black "&amp;OFFSET(Pairings!$E$1,2*gamesPerRound+N11,0))</f>
        <v>Black F.04</v>
      </c>
      <c r="R11" s="104"/>
    </row>
    <row r="12" spans="1:26" s="106" customFormat="1" ht="113.25" customHeight="1" x14ac:dyDescent="0.2">
      <c r="A12" s="100" t="s">
        <v>371</v>
      </c>
      <c r="B12" s="101">
        <f t="shared" si="0"/>
        <v>12</v>
      </c>
      <c r="C12" s="102" t="str">
        <f ca="1">IF($B12&gt;gamesPerRound,"","White "&amp;Pairings!D13)</f>
        <v>White C.04</v>
      </c>
      <c r="D12" s="103" t="s">
        <v>370</v>
      </c>
      <c r="E12" s="102" t="str">
        <f ca="1">IF($B12&gt;gamesPerRound,"","Black "&amp;Pairings!E13)</f>
        <v>Black D.04</v>
      </c>
      <c r="F12" s="104"/>
      <c r="G12" s="100" t="s">
        <v>372</v>
      </c>
      <c r="H12" s="101">
        <f t="shared" si="1"/>
        <v>12</v>
      </c>
      <c r="I12" s="102" t="str">
        <f ca="1">IF($B12&gt;gamesPerRound,"","White "&amp;OFFSET(Pairings!$D$1,gamesPerRound+H12,0))</f>
        <v>White D.04</v>
      </c>
      <c r="J12" s="103" t="s">
        <v>370</v>
      </c>
      <c r="K12" s="102" t="str">
        <f ca="1">IF($B12&gt;gamesPerRound,"","Black "&amp;OFFSET(Pairings!$E$1,gamesPerRound+H12,0))</f>
        <v>Black F.04</v>
      </c>
      <c r="L12" s="104"/>
      <c r="M12" s="100" t="s">
        <v>373</v>
      </c>
      <c r="N12" s="101">
        <f t="shared" si="2"/>
        <v>12</v>
      </c>
      <c r="O12" s="102" t="str">
        <f ca="1">IF($B12&gt;gamesPerRound,"","White "&amp;OFFSET(Pairings!$D$1,2*gamesPerRound+N12,0))</f>
        <v>White E.04</v>
      </c>
      <c r="P12" s="103" t="s">
        <v>370</v>
      </c>
      <c r="Q12" s="102" t="str">
        <f ca="1">IF($B12&gt;gamesPerRound,"","Black "&amp;OFFSET(Pairings!$E$1,2*gamesPerRound+N12,0))</f>
        <v>Black D.04</v>
      </c>
      <c r="R12" s="104"/>
    </row>
    <row r="13" spans="1:26" s="106" customFormat="1" ht="113.25" customHeight="1" x14ac:dyDescent="0.2">
      <c r="A13" s="100" t="s">
        <v>371</v>
      </c>
      <c r="B13" s="101">
        <f t="shared" si="0"/>
        <v>13</v>
      </c>
      <c r="C13" s="102" t="str">
        <f ca="1">IF($B13&gt;gamesPerRound,"","White "&amp;Pairings!D14)</f>
        <v>White A.05</v>
      </c>
      <c r="D13" s="103" t="s">
        <v>370</v>
      </c>
      <c r="E13" s="102" t="str">
        <f ca="1">IF($B13&gt;gamesPerRound,"","Black "&amp;Pairings!E14)</f>
        <v>Black D.05</v>
      </c>
      <c r="F13" s="104"/>
      <c r="G13" s="100" t="s">
        <v>372</v>
      </c>
      <c r="H13" s="101">
        <f t="shared" si="1"/>
        <v>13</v>
      </c>
      <c r="I13" s="102" t="str">
        <f ca="1">IF($B13&gt;gamesPerRound,"","White "&amp;OFFSET(Pairings!$D$1,gamesPerRound+H13,0))</f>
        <v>White E.05</v>
      </c>
      <c r="J13" s="103" t="s">
        <v>370</v>
      </c>
      <c r="K13" s="102" t="str">
        <f ca="1">IF($B13&gt;gamesPerRound,"","Black "&amp;OFFSET(Pairings!$E$1,gamesPerRound+H13,0))</f>
        <v>Black A.05</v>
      </c>
      <c r="L13" s="104"/>
      <c r="M13" s="100" t="s">
        <v>373</v>
      </c>
      <c r="N13" s="101">
        <f t="shared" si="2"/>
        <v>13</v>
      </c>
      <c r="O13" s="102" t="str">
        <f ca="1">IF($B13&gt;gamesPerRound,"","White "&amp;OFFSET(Pairings!$D$1,2*gamesPerRound+N13,0))</f>
        <v>White A.05</v>
      </c>
      <c r="P13" s="103" t="s">
        <v>370</v>
      </c>
      <c r="Q13" s="102" t="str">
        <f ca="1">IF($B13&gt;gamesPerRound,"","Black "&amp;OFFSET(Pairings!$E$1,2*gamesPerRound+N13,0))</f>
        <v>Black F.05</v>
      </c>
      <c r="R13" s="104"/>
    </row>
    <row r="14" spans="1:26" s="106" customFormat="1" ht="113.25" customHeight="1" x14ac:dyDescent="0.2">
      <c r="A14" s="100" t="s">
        <v>371</v>
      </c>
      <c r="B14" s="101">
        <f t="shared" si="0"/>
        <v>14</v>
      </c>
      <c r="C14" s="102" t="str">
        <f ca="1">IF($B14&gt;gamesPerRound,"","White "&amp;Pairings!D15)</f>
        <v>White B.05</v>
      </c>
      <c r="D14" s="103" t="s">
        <v>370</v>
      </c>
      <c r="E14" s="102" t="str">
        <f ca="1">IF($B14&gt;gamesPerRound,"","Black "&amp;Pairings!E15)</f>
        <v>Black C.05</v>
      </c>
      <c r="F14" s="104"/>
      <c r="G14" s="100" t="s">
        <v>372</v>
      </c>
      <c r="H14" s="101">
        <f t="shared" si="1"/>
        <v>14</v>
      </c>
      <c r="I14" s="102" t="str">
        <f ca="1">IF($B14&gt;gamesPerRound,"","White "&amp;OFFSET(Pairings!$D$1,gamesPerRound+H14,0))</f>
        <v>White D.05</v>
      </c>
      <c r="J14" s="103" t="s">
        <v>370</v>
      </c>
      <c r="K14" s="102" t="str">
        <f ca="1">IF($B14&gt;gamesPerRound,"","Black "&amp;OFFSET(Pairings!$E$1,gamesPerRound+H14,0))</f>
        <v>Black B.05</v>
      </c>
      <c r="L14" s="104"/>
      <c r="M14" s="100" t="s">
        <v>373</v>
      </c>
      <c r="N14" s="101">
        <f t="shared" si="2"/>
        <v>14</v>
      </c>
      <c r="O14" s="102" t="str">
        <f ca="1">IF($B14&gt;gamesPerRound,"","White "&amp;OFFSET(Pairings!$D$1,2*gamesPerRound+N14,0))</f>
        <v>White B.05</v>
      </c>
      <c r="P14" s="103" t="s">
        <v>370</v>
      </c>
      <c r="Q14" s="102" t="str">
        <f ca="1">IF($B14&gt;gamesPerRound,"","Black "&amp;OFFSET(Pairings!$E$1,2*gamesPerRound+N14,0))</f>
        <v>Black E.05</v>
      </c>
      <c r="R14" s="104"/>
    </row>
    <row r="15" spans="1:26" s="106" customFormat="1" ht="113.25" customHeight="1" x14ac:dyDescent="0.2">
      <c r="A15" s="100" t="s">
        <v>371</v>
      </c>
      <c r="B15" s="101">
        <f t="shared" si="0"/>
        <v>15</v>
      </c>
      <c r="C15" s="102" t="str">
        <f ca="1">IF($B15&gt;gamesPerRound,"","White "&amp;Pairings!D16)</f>
        <v>White F.05</v>
      </c>
      <c r="D15" s="103" t="s">
        <v>370</v>
      </c>
      <c r="E15" s="102" t="str">
        <f ca="1">IF($B15&gt;gamesPerRound,"","Black "&amp;Pairings!E16)</f>
        <v>Black E.05</v>
      </c>
      <c r="F15" s="104"/>
      <c r="G15" s="100" t="s">
        <v>372</v>
      </c>
      <c r="H15" s="101">
        <f t="shared" si="1"/>
        <v>15</v>
      </c>
      <c r="I15" s="102" t="str">
        <f ca="1">IF($B15&gt;gamesPerRound,"","White "&amp;OFFSET(Pairings!$D$1,gamesPerRound+H15,0))</f>
        <v>White C.05</v>
      </c>
      <c r="J15" s="103" t="s">
        <v>370</v>
      </c>
      <c r="K15" s="102" t="str">
        <f ca="1">IF($B15&gt;gamesPerRound,"","Black "&amp;OFFSET(Pairings!$E$1,gamesPerRound+H15,0))</f>
        <v>Black F.05</v>
      </c>
      <c r="L15" s="104"/>
      <c r="M15" s="100" t="s">
        <v>373</v>
      </c>
      <c r="N15" s="101">
        <f t="shared" si="2"/>
        <v>15</v>
      </c>
      <c r="O15" s="102" t="str">
        <f ca="1">IF($B15&gt;gamesPerRound,"","White "&amp;OFFSET(Pairings!$D$1,2*gamesPerRound+N15,0))</f>
        <v>White D.05</v>
      </c>
      <c r="P15" s="103" t="s">
        <v>370</v>
      </c>
      <c r="Q15" s="102" t="str">
        <f ca="1">IF($B15&gt;gamesPerRound,"","Black "&amp;OFFSET(Pairings!$E$1,2*gamesPerRound+N15,0))</f>
        <v>Black C.05</v>
      </c>
      <c r="R15" s="104"/>
    </row>
    <row r="16" spans="1:26" s="106" customFormat="1" ht="113.25" customHeight="1" x14ac:dyDescent="0.2">
      <c r="A16" s="100" t="s">
        <v>371</v>
      </c>
      <c r="B16" s="101">
        <f t="shared" si="0"/>
        <v>16</v>
      </c>
      <c r="C16" s="102" t="str">
        <f ca="1">IF($B16&gt;gamesPerRound,"","White "&amp;Pairings!D17)</f>
        <v>White B.06</v>
      </c>
      <c r="D16" s="103" t="s">
        <v>370</v>
      </c>
      <c r="E16" s="102" t="str">
        <f ca="1">IF($B16&gt;gamesPerRound,"","Black "&amp;Pairings!E17)</f>
        <v>Black A.06</v>
      </c>
      <c r="F16" s="104"/>
      <c r="G16" s="100" t="s">
        <v>372</v>
      </c>
      <c r="H16" s="101">
        <f t="shared" si="1"/>
        <v>16</v>
      </c>
      <c r="I16" s="102" t="str">
        <f ca="1">IF($B16&gt;gamesPerRound,"","White "&amp;OFFSET(Pairings!$D$1,gamesPerRound+H16,0))</f>
        <v>White A.06</v>
      </c>
      <c r="J16" s="103" t="s">
        <v>370</v>
      </c>
      <c r="K16" s="102" t="str">
        <f ca="1">IF($B16&gt;gamesPerRound,"","Black "&amp;OFFSET(Pairings!$E$1,gamesPerRound+H16,0))</f>
        <v>Black F.06</v>
      </c>
      <c r="L16" s="104"/>
      <c r="M16" s="100" t="s">
        <v>373</v>
      </c>
      <c r="N16" s="101">
        <f t="shared" si="2"/>
        <v>16</v>
      </c>
      <c r="O16" s="102" t="str">
        <f ca="1">IF($B16&gt;gamesPerRound,"","White "&amp;OFFSET(Pairings!$D$1,2*gamesPerRound+N16,0))</f>
        <v>White D.06</v>
      </c>
      <c r="P16" s="103" t="s">
        <v>370</v>
      </c>
      <c r="Q16" s="102" t="str">
        <f ca="1">IF($B16&gt;gamesPerRound,"","Black "&amp;OFFSET(Pairings!$E$1,2*gamesPerRound+N16,0))</f>
        <v>Black A.06</v>
      </c>
      <c r="R16" s="104"/>
    </row>
    <row r="17" spans="1:18" s="106" customFormat="1" ht="113.25" customHeight="1" x14ac:dyDescent="0.2">
      <c r="A17" s="100" t="s">
        <v>371</v>
      </c>
      <c r="B17" s="101">
        <f t="shared" si="0"/>
        <v>17</v>
      </c>
      <c r="C17" s="102" t="str">
        <f ca="1">IF($B17&gt;gamesPerRound,"","White "&amp;Pairings!D18)</f>
        <v>White C.06</v>
      </c>
      <c r="D17" s="103" t="s">
        <v>370</v>
      </c>
      <c r="E17" s="102" t="str">
        <f ca="1">IF($B17&gt;gamesPerRound,"","Black "&amp;Pairings!E18)</f>
        <v>Black E.06</v>
      </c>
      <c r="F17" s="104"/>
      <c r="G17" s="100" t="s">
        <v>372</v>
      </c>
      <c r="H17" s="101">
        <f t="shared" si="1"/>
        <v>17</v>
      </c>
      <c r="I17" s="102" t="str">
        <f ca="1">IF($B17&gt;gamesPerRound,"","White "&amp;OFFSET(Pairings!$D$1,gamesPerRound+H17,0))</f>
        <v>White E.06</v>
      </c>
      <c r="J17" s="103" t="s">
        <v>370</v>
      </c>
      <c r="K17" s="102" t="str">
        <f ca="1">IF($B17&gt;gamesPerRound,"","Black "&amp;OFFSET(Pairings!$E$1,gamesPerRound+H17,0))</f>
        <v>Black B.06</v>
      </c>
      <c r="L17" s="104"/>
      <c r="M17" s="100" t="s">
        <v>373</v>
      </c>
      <c r="N17" s="101">
        <f t="shared" si="2"/>
        <v>17</v>
      </c>
      <c r="O17" s="102" t="str">
        <f ca="1">IF($B17&gt;gamesPerRound,"","White "&amp;OFFSET(Pairings!$D$1,2*gamesPerRound+N17,0))</f>
        <v>White B.06</v>
      </c>
      <c r="P17" s="103" t="s">
        <v>370</v>
      </c>
      <c r="Q17" s="102" t="str">
        <f ca="1">IF($B17&gt;gamesPerRound,"","Black "&amp;OFFSET(Pairings!$E$1,2*gamesPerRound+N17,0))</f>
        <v>Black C.06</v>
      </c>
      <c r="R17" s="104"/>
    </row>
    <row r="18" spans="1:18" s="106" customFormat="1" ht="113.25" customHeight="1" x14ac:dyDescent="0.2">
      <c r="A18" s="100" t="s">
        <v>371</v>
      </c>
      <c r="B18" s="101">
        <f t="shared" si="0"/>
        <v>18</v>
      </c>
      <c r="C18" s="102" t="str">
        <f ca="1">IF($B18&gt;gamesPerRound,"","White "&amp;Pairings!D19)</f>
        <v>White F.06</v>
      </c>
      <c r="D18" s="103" t="s">
        <v>370</v>
      </c>
      <c r="E18" s="102" t="str">
        <f ca="1">IF($B18&gt;gamesPerRound,"","Black "&amp;Pairings!E19)</f>
        <v>Black D.06</v>
      </c>
      <c r="F18" s="104"/>
      <c r="G18" s="100" t="s">
        <v>372</v>
      </c>
      <c r="H18" s="101">
        <f t="shared" si="1"/>
        <v>18</v>
      </c>
      <c r="I18" s="102" t="str">
        <f ca="1">IF($B18&gt;gamesPerRound,"","White "&amp;OFFSET(Pairings!$D$1,gamesPerRound+H18,0))</f>
        <v>White D.06</v>
      </c>
      <c r="J18" s="103" t="s">
        <v>370</v>
      </c>
      <c r="K18" s="102" t="str">
        <f ca="1">IF($B18&gt;gamesPerRound,"","Black "&amp;OFFSET(Pairings!$E$1,gamesPerRound+H18,0))</f>
        <v>Black C.06</v>
      </c>
      <c r="L18" s="104"/>
      <c r="M18" s="100" t="s">
        <v>373</v>
      </c>
      <c r="N18" s="101">
        <f t="shared" si="2"/>
        <v>18</v>
      </c>
      <c r="O18" s="102" t="str">
        <f ca="1">IF($B18&gt;gamesPerRound,"","White "&amp;OFFSET(Pairings!$D$1,2*gamesPerRound+N18,0))</f>
        <v>White E.06</v>
      </c>
      <c r="P18" s="103" t="s">
        <v>370</v>
      </c>
      <c r="Q18" s="102" t="str">
        <f ca="1">IF($B18&gt;gamesPerRound,"","Black "&amp;OFFSET(Pairings!$E$1,2*gamesPerRound+N18,0))</f>
        <v>Black F.06</v>
      </c>
      <c r="R18" s="104"/>
    </row>
    <row r="19" spans="1:18" s="106" customFormat="1" ht="113.25" customHeight="1" x14ac:dyDescent="0.2">
      <c r="A19" s="100" t="s">
        <v>371</v>
      </c>
      <c r="B19" s="101">
        <f t="shared" si="0"/>
        <v>19</v>
      </c>
      <c r="C19" s="102" t="str">
        <f ca="1">IF($B19&gt;gamesPerRound,"","White "&amp;Pairings!D20)</f>
        <v>White A.07</v>
      </c>
      <c r="D19" s="103" t="s">
        <v>370</v>
      </c>
      <c r="E19" s="102" t="str">
        <f ca="1">IF($B19&gt;gamesPerRound,"","Black "&amp;Pairings!E20)</f>
        <v>Black C.07</v>
      </c>
      <c r="F19" s="104"/>
      <c r="G19" s="100" t="s">
        <v>372</v>
      </c>
      <c r="H19" s="101">
        <f t="shared" si="1"/>
        <v>19</v>
      </c>
      <c r="I19" s="102" t="str">
        <f ca="1">IF($B19&gt;gamesPerRound,"","White "&amp;OFFSET(Pairings!$D$1,gamesPerRound+H19,0))</f>
        <v>White E.07</v>
      </c>
      <c r="J19" s="103" t="s">
        <v>370</v>
      </c>
      <c r="K19" s="102" t="str">
        <f ca="1">IF($B19&gt;gamesPerRound,"","Black "&amp;OFFSET(Pairings!$E$1,gamesPerRound+H19,0))</f>
        <v>Black A.07</v>
      </c>
      <c r="L19" s="104"/>
      <c r="M19" s="100" t="s">
        <v>373</v>
      </c>
      <c r="N19" s="101">
        <f t="shared" si="2"/>
        <v>19</v>
      </c>
      <c r="O19" s="102" t="str">
        <f ca="1">IF($B19&gt;gamesPerRound,"","White "&amp;OFFSET(Pairings!$D$1,2*gamesPerRound+N19,0))</f>
        <v>White A.07</v>
      </c>
      <c r="P19" s="103" t="s">
        <v>370</v>
      </c>
      <c r="Q19" s="102" t="str">
        <f ca="1">IF($B19&gt;gamesPerRound,"","Black "&amp;OFFSET(Pairings!$E$1,2*gamesPerRound+N19,0))</f>
        <v>Black B.07</v>
      </c>
      <c r="R19" s="104"/>
    </row>
    <row r="20" spans="1:18" s="106" customFormat="1" ht="113.25" customHeight="1" x14ac:dyDescent="0.2">
      <c r="A20" s="100" t="s">
        <v>371</v>
      </c>
      <c r="B20" s="101">
        <f t="shared" si="0"/>
        <v>20</v>
      </c>
      <c r="C20" s="102" t="str">
        <f ca="1">IF($B20&gt;gamesPerRound,"","White "&amp;Pairings!D21)</f>
        <v>White F.07</v>
      </c>
      <c r="D20" s="103" t="s">
        <v>370</v>
      </c>
      <c r="E20" s="102" t="str">
        <f ca="1">IF($B20&gt;gamesPerRound,"","Black "&amp;Pairings!E21)</f>
        <v>Black B.07</v>
      </c>
      <c r="F20" s="104"/>
      <c r="G20" s="100" t="s">
        <v>372</v>
      </c>
      <c r="H20" s="101">
        <f t="shared" si="1"/>
        <v>20</v>
      </c>
      <c r="I20" s="102" t="str">
        <f ca="1">IF($B20&gt;gamesPerRound,"","White "&amp;OFFSET(Pairings!$D$1,gamesPerRound+H20,0))</f>
        <v>White B.07</v>
      </c>
      <c r="J20" s="103" t="s">
        <v>370</v>
      </c>
      <c r="K20" s="102" t="str">
        <f ca="1">IF($B20&gt;gamesPerRound,"","Black "&amp;OFFSET(Pairings!$E$1,gamesPerRound+H20,0))</f>
        <v>Black D.07</v>
      </c>
      <c r="L20" s="104"/>
      <c r="M20" s="100" t="s">
        <v>373</v>
      </c>
      <c r="N20" s="101">
        <f t="shared" si="2"/>
        <v>20</v>
      </c>
      <c r="O20" s="102" t="str">
        <f ca="1">IF($B20&gt;gamesPerRound,"","White "&amp;OFFSET(Pairings!$D$1,2*gamesPerRound+N20,0))</f>
        <v>White C.07</v>
      </c>
      <c r="P20" s="103" t="s">
        <v>370</v>
      </c>
      <c r="Q20" s="102" t="str">
        <f ca="1">IF($B20&gt;gamesPerRound,"","Black "&amp;OFFSET(Pairings!$E$1,2*gamesPerRound+N20,0))</f>
        <v>Black E.07</v>
      </c>
      <c r="R20" s="104"/>
    </row>
    <row r="21" spans="1:18" s="106" customFormat="1" ht="113.25" customHeight="1" x14ac:dyDescent="0.2">
      <c r="A21" s="100" t="s">
        <v>371</v>
      </c>
      <c r="B21" s="101">
        <f t="shared" si="0"/>
        <v>21</v>
      </c>
      <c r="C21" s="102" t="str">
        <f ca="1">IF($B21&gt;gamesPerRound,"","White "&amp;Pairings!D22)</f>
        <v>White D.07</v>
      </c>
      <c r="D21" s="103" t="s">
        <v>370</v>
      </c>
      <c r="E21" s="102" t="str">
        <f ca="1">IF($B21&gt;gamesPerRound,"","Black "&amp;Pairings!E22)</f>
        <v>Black E.07</v>
      </c>
      <c r="F21" s="104"/>
      <c r="G21" s="100" t="s">
        <v>372</v>
      </c>
      <c r="H21" s="101">
        <f t="shared" si="1"/>
        <v>21</v>
      </c>
      <c r="I21" s="102" t="str">
        <f ca="1">IF($B21&gt;gamesPerRound,"","White "&amp;OFFSET(Pairings!$D$1,gamesPerRound+H21,0))</f>
        <v>White C.07</v>
      </c>
      <c r="J21" s="103" t="s">
        <v>370</v>
      </c>
      <c r="K21" s="102" t="str">
        <f ca="1">IF($B21&gt;gamesPerRound,"","Black "&amp;OFFSET(Pairings!$E$1,gamesPerRound+H21,0))</f>
        <v>Black F.07</v>
      </c>
      <c r="L21" s="104"/>
      <c r="M21" s="100" t="s">
        <v>373</v>
      </c>
      <c r="N21" s="101">
        <f t="shared" si="2"/>
        <v>21</v>
      </c>
      <c r="O21" s="102" t="str">
        <f ca="1">IF($B21&gt;gamesPerRound,"","White "&amp;OFFSET(Pairings!$D$1,2*gamesPerRound+N21,0))</f>
        <v>White F.07</v>
      </c>
      <c r="P21" s="103" t="s">
        <v>370</v>
      </c>
      <c r="Q21" s="102" t="str">
        <f ca="1">IF($B21&gt;gamesPerRound,"","Black "&amp;OFFSET(Pairings!$E$1,2*gamesPerRound+N21,0))</f>
        <v>Black D.07</v>
      </c>
      <c r="R21" s="104"/>
    </row>
    <row r="22" spans="1:18" s="106" customFormat="1" ht="113.25" customHeight="1" x14ac:dyDescent="0.2">
      <c r="A22" s="100" t="s">
        <v>371</v>
      </c>
      <c r="B22" s="101">
        <f t="shared" si="0"/>
        <v>22</v>
      </c>
      <c r="C22" s="102" t="str">
        <f ca="1">IF($B22&gt;gamesPerRound,"","White "&amp;Pairings!D23)</f>
        <v>White D.08</v>
      </c>
      <c r="D22" s="103" t="s">
        <v>370</v>
      </c>
      <c r="E22" s="102" t="str">
        <f ca="1">IF($B22&gt;gamesPerRound,"","Black "&amp;Pairings!E23)</f>
        <v>Black A.08</v>
      </c>
      <c r="F22" s="104"/>
      <c r="G22" s="100" t="s">
        <v>372</v>
      </c>
      <c r="H22" s="101">
        <f t="shared" si="1"/>
        <v>22</v>
      </c>
      <c r="I22" s="102" t="str">
        <f ca="1">IF($B22&gt;gamesPerRound,"","White "&amp;OFFSET(Pairings!$D$1,gamesPerRound+H22,0))</f>
        <v>White A.08</v>
      </c>
      <c r="J22" s="103" t="s">
        <v>370</v>
      </c>
      <c r="K22" s="102" t="str">
        <f ca="1">IF($B22&gt;gamesPerRound,"","Black "&amp;OFFSET(Pairings!$E$1,gamesPerRound+H22,0))</f>
        <v>Black F.08</v>
      </c>
      <c r="L22" s="104"/>
      <c r="M22" s="100" t="s">
        <v>373</v>
      </c>
      <c r="N22" s="101">
        <f t="shared" si="2"/>
        <v>22</v>
      </c>
      <c r="O22" s="102" t="str">
        <f ca="1">IF($B22&gt;gamesPerRound,"","White "&amp;OFFSET(Pairings!$D$1,2*gamesPerRound+N22,0))</f>
        <v>White C.08</v>
      </c>
      <c r="P22" s="103" t="s">
        <v>370</v>
      </c>
      <c r="Q22" s="102" t="str">
        <f ca="1">IF($B22&gt;gamesPerRound,"","Black "&amp;OFFSET(Pairings!$E$1,2*gamesPerRound+N22,0))</f>
        <v>Black A.08</v>
      </c>
      <c r="R22" s="104"/>
    </row>
    <row r="23" spans="1:18" s="106" customFormat="1" ht="113.25" customHeight="1" x14ac:dyDescent="0.2">
      <c r="A23" s="100" t="s">
        <v>371</v>
      </c>
      <c r="B23" s="101">
        <f t="shared" si="0"/>
        <v>23</v>
      </c>
      <c r="C23" s="102" t="str">
        <f ca="1">IF($B23&gt;gamesPerRound,"","White "&amp;Pairings!D24)</f>
        <v>White B.08</v>
      </c>
      <c r="D23" s="103" t="s">
        <v>370</v>
      </c>
      <c r="E23" s="102" t="str">
        <f ca="1">IF($B23&gt;gamesPerRound,"","Black "&amp;Pairings!E24)</f>
        <v>Black C.08</v>
      </c>
      <c r="F23" s="104"/>
      <c r="G23" s="100" t="s">
        <v>372</v>
      </c>
      <c r="H23" s="101">
        <f t="shared" si="1"/>
        <v>23</v>
      </c>
      <c r="I23" s="102" t="str">
        <f ca="1">IF($B23&gt;gamesPerRound,"","White "&amp;OFFSET(Pairings!$D$1,gamesPerRound+H23,0))</f>
        <v>White E.08</v>
      </c>
      <c r="J23" s="103" t="s">
        <v>370</v>
      </c>
      <c r="K23" s="102" t="str">
        <f ca="1">IF($B23&gt;gamesPerRound,"","Black "&amp;OFFSET(Pairings!$E$1,gamesPerRound+H23,0))</f>
        <v>Black B.08</v>
      </c>
      <c r="L23" s="104"/>
      <c r="M23" s="100" t="s">
        <v>373</v>
      </c>
      <c r="N23" s="101">
        <f t="shared" si="2"/>
        <v>23</v>
      </c>
      <c r="O23" s="102" t="str">
        <f ca="1">IF($B23&gt;gamesPerRound,"","White "&amp;OFFSET(Pairings!$D$1,2*gamesPerRound+N23,0))</f>
        <v>White F.08</v>
      </c>
      <c r="P23" s="103" t="s">
        <v>370</v>
      </c>
      <c r="Q23" s="102" t="str">
        <f ca="1">IF($B23&gt;gamesPerRound,"","Black "&amp;OFFSET(Pairings!$E$1,2*gamesPerRound+N23,0))</f>
        <v>Black B.08</v>
      </c>
      <c r="R23" s="104"/>
    </row>
    <row r="24" spans="1:18" s="106" customFormat="1" ht="113.25" customHeight="1" x14ac:dyDescent="0.2">
      <c r="A24" s="100" t="s">
        <v>371</v>
      </c>
      <c r="B24" s="101">
        <f t="shared" si="0"/>
        <v>24</v>
      </c>
      <c r="C24" s="102" t="str">
        <f ca="1">IF($B24&gt;gamesPerRound,"","White "&amp;Pairings!D25)</f>
        <v>White F.08</v>
      </c>
      <c r="D24" s="103" t="s">
        <v>370</v>
      </c>
      <c r="E24" s="102" t="str">
        <f ca="1">IF($B24&gt;gamesPerRound,"","Black "&amp;Pairings!E25)</f>
        <v>Black E.08</v>
      </c>
      <c r="F24" s="104"/>
      <c r="G24" s="100" t="s">
        <v>372</v>
      </c>
      <c r="H24" s="101">
        <f t="shared" si="1"/>
        <v>24</v>
      </c>
      <c r="I24" s="102" t="str">
        <f ca="1">IF($B24&gt;gamesPerRound,"","White "&amp;OFFSET(Pairings!$D$1,gamesPerRound+H24,0))</f>
        <v>White C.08</v>
      </c>
      <c r="J24" s="103" t="s">
        <v>370</v>
      </c>
      <c r="K24" s="102" t="str">
        <f ca="1">IF($B24&gt;gamesPerRound,"","Black "&amp;OFFSET(Pairings!$E$1,gamesPerRound+H24,0))</f>
        <v>Black D.08</v>
      </c>
      <c r="L24" s="104"/>
      <c r="M24" s="100" t="s">
        <v>373</v>
      </c>
      <c r="N24" s="101">
        <f t="shared" si="2"/>
        <v>24</v>
      </c>
      <c r="O24" s="102" t="str">
        <f ca="1">IF($B24&gt;gamesPerRound,"","White "&amp;OFFSET(Pairings!$D$1,2*gamesPerRound+N24,0))</f>
        <v>White E.08</v>
      </c>
      <c r="P24" s="103" t="s">
        <v>370</v>
      </c>
      <c r="Q24" s="102" t="str">
        <f ca="1">IF($B24&gt;gamesPerRound,"","Black "&amp;OFFSET(Pairings!$E$1,2*gamesPerRound+N24,0))</f>
        <v>Black D.08</v>
      </c>
      <c r="R24" s="104"/>
    </row>
    <row r="25" spans="1:18" s="106" customFormat="1" ht="113.25" customHeight="1" x14ac:dyDescent="0.2">
      <c r="A25" s="100" t="s">
        <v>371</v>
      </c>
      <c r="B25" s="101">
        <f t="shared" si="0"/>
        <v>25</v>
      </c>
      <c r="C25" s="102" t="str">
        <f ca="1">IF($B25&gt;gamesPerRound,"","White "&amp;Pairings!D26)</f>
        <v>White A.09</v>
      </c>
      <c r="D25" s="103" t="s">
        <v>370</v>
      </c>
      <c r="E25" s="102" t="str">
        <f ca="1">IF($B25&gt;gamesPerRound,"","Black "&amp;Pairings!E26)</f>
        <v>Black E.09</v>
      </c>
      <c r="F25" s="104"/>
      <c r="G25" s="100" t="s">
        <v>372</v>
      </c>
      <c r="H25" s="101">
        <f t="shared" si="1"/>
        <v>25</v>
      </c>
      <c r="I25" s="102" t="str">
        <f ca="1">IF($B25&gt;gamesPerRound,"","White "&amp;OFFSET(Pairings!$D$1,gamesPerRound+H25,0))</f>
        <v>White B.09</v>
      </c>
      <c r="J25" s="103" t="s">
        <v>370</v>
      </c>
      <c r="K25" s="102" t="str">
        <f ca="1">IF($B25&gt;gamesPerRound,"","Black "&amp;OFFSET(Pairings!$E$1,gamesPerRound+H25,0))</f>
        <v>Black A.09</v>
      </c>
      <c r="L25" s="104"/>
      <c r="M25" s="100" t="s">
        <v>373</v>
      </c>
      <c r="N25" s="101">
        <f t="shared" si="2"/>
        <v>25</v>
      </c>
      <c r="O25" s="102" t="str">
        <f ca="1">IF($B25&gt;gamesPerRound,"","White "&amp;OFFSET(Pairings!$D$1,2*gamesPerRound+N25,0))</f>
        <v>White A.09</v>
      </c>
      <c r="P25" s="103" t="s">
        <v>370</v>
      </c>
      <c r="Q25" s="102" t="str">
        <f ca="1">IF($B25&gt;gamesPerRound,"","Black "&amp;OFFSET(Pairings!$E$1,2*gamesPerRound+N25,0))</f>
        <v>Black D.09</v>
      </c>
      <c r="R25" s="104"/>
    </row>
    <row r="26" spans="1:18" s="106" customFormat="1" ht="113.25" customHeight="1" x14ac:dyDescent="0.2">
      <c r="A26" s="100" t="s">
        <v>371</v>
      </c>
      <c r="B26" s="101">
        <f t="shared" si="0"/>
        <v>26</v>
      </c>
      <c r="C26" s="102" t="str">
        <f ca="1">IF($B26&gt;gamesPerRound,"","White "&amp;Pairings!D27)</f>
        <v>White D.09</v>
      </c>
      <c r="D26" s="103" t="s">
        <v>370</v>
      </c>
      <c r="E26" s="102" t="str">
        <f ca="1">IF($B26&gt;gamesPerRound,"","Black "&amp;Pairings!E27)</f>
        <v>Black B.09</v>
      </c>
      <c r="F26" s="104"/>
      <c r="G26" s="100" t="s">
        <v>372</v>
      </c>
      <c r="H26" s="101">
        <f t="shared" si="1"/>
        <v>26</v>
      </c>
      <c r="I26" s="102" t="str">
        <f ca="1">IF($B26&gt;gamesPerRound,"","White "&amp;OFFSET(Pairings!$D$1,gamesPerRound+H26,0))</f>
        <v>White E.09</v>
      </c>
      <c r="J26" s="103" t="s">
        <v>370</v>
      </c>
      <c r="K26" s="102" t="str">
        <f ca="1">IF($B26&gt;gamesPerRound,"","Black "&amp;OFFSET(Pairings!$E$1,gamesPerRound+H26,0))</f>
        <v>Black C.09</v>
      </c>
      <c r="L26" s="104"/>
      <c r="M26" s="100" t="s">
        <v>373</v>
      </c>
      <c r="N26" s="101">
        <f t="shared" si="2"/>
        <v>26</v>
      </c>
      <c r="O26" s="102" t="str">
        <f ca="1">IF($B26&gt;gamesPerRound,"","White "&amp;OFFSET(Pairings!$D$1,2*gamesPerRound+N26,0))</f>
        <v>White B.09</v>
      </c>
      <c r="P26" s="103" t="s">
        <v>370</v>
      </c>
      <c r="Q26" s="102" t="str">
        <f ca="1">IF($B26&gt;gamesPerRound,"","Black "&amp;OFFSET(Pairings!$E$1,2*gamesPerRound+N26,0))</f>
        <v>Black C.09</v>
      </c>
      <c r="R26" s="104"/>
    </row>
    <row r="27" spans="1:18" s="106" customFormat="1" ht="113.25" customHeight="1" x14ac:dyDescent="0.2">
      <c r="A27" s="100" t="s">
        <v>371</v>
      </c>
      <c r="B27" s="101">
        <f t="shared" si="0"/>
        <v>27</v>
      </c>
      <c r="C27" s="102" t="str">
        <f ca="1">IF($B27&gt;gamesPerRound,"","White "&amp;Pairings!D28)</f>
        <v>White C.09</v>
      </c>
      <c r="D27" s="103" t="s">
        <v>370</v>
      </c>
      <c r="E27" s="102" t="str">
        <f ca="1">IF($B27&gt;gamesPerRound,"","Black "&amp;Pairings!E28)</f>
        <v>Black F.09</v>
      </c>
      <c r="F27" s="104"/>
      <c r="G27" s="100" t="s">
        <v>372</v>
      </c>
      <c r="H27" s="101">
        <f t="shared" si="1"/>
        <v>27</v>
      </c>
      <c r="I27" s="102" t="str">
        <f ca="1">IF($B27&gt;gamesPerRound,"","White "&amp;OFFSET(Pairings!$D$1,gamesPerRound+H27,0))</f>
        <v>White F.09</v>
      </c>
      <c r="J27" s="103" t="s">
        <v>370</v>
      </c>
      <c r="K27" s="102" t="str">
        <f ca="1">IF($B27&gt;gamesPerRound,"","Black "&amp;OFFSET(Pairings!$E$1,gamesPerRound+H27,0))</f>
        <v>Black D.09</v>
      </c>
      <c r="L27" s="104"/>
      <c r="M27" s="100" t="s">
        <v>373</v>
      </c>
      <c r="N27" s="101">
        <f t="shared" si="2"/>
        <v>27</v>
      </c>
      <c r="O27" s="102" t="str">
        <f ca="1">IF($B27&gt;gamesPerRound,"","White "&amp;OFFSET(Pairings!$D$1,2*gamesPerRound+N27,0))</f>
        <v>White F.09</v>
      </c>
      <c r="P27" s="103" t="s">
        <v>370</v>
      </c>
      <c r="Q27" s="102" t="str">
        <f ca="1">IF($B27&gt;gamesPerRound,"","Black "&amp;OFFSET(Pairings!$E$1,2*gamesPerRound+N27,0))</f>
        <v>Black E.09</v>
      </c>
      <c r="R27" s="104"/>
    </row>
    <row r="28" spans="1:18" s="106" customFormat="1" ht="113.25" customHeight="1" x14ac:dyDescent="0.2">
      <c r="A28" s="100" t="s">
        <v>371</v>
      </c>
      <c r="B28" s="101">
        <f t="shared" si="0"/>
        <v>28</v>
      </c>
      <c r="C28" s="102" t="str">
        <f ca="1">IF($B28&gt;gamesPerRound,"","White "&amp;Pairings!D29)</f>
        <v>White F.10</v>
      </c>
      <c r="D28" s="103" t="s">
        <v>370</v>
      </c>
      <c r="E28" s="102" t="str">
        <f ca="1">IF($B28&gt;gamesPerRound,"","Black "&amp;Pairings!E29)</f>
        <v>Black A.10</v>
      </c>
      <c r="F28" s="104"/>
      <c r="G28" s="100" t="s">
        <v>372</v>
      </c>
      <c r="H28" s="101">
        <f t="shared" si="1"/>
        <v>28</v>
      </c>
      <c r="I28" s="102" t="str">
        <f ca="1">IF($B28&gt;gamesPerRound,"","White "&amp;OFFSET(Pairings!$D$1,gamesPerRound+H28,0))</f>
        <v>White A.10</v>
      </c>
      <c r="J28" s="103" t="s">
        <v>370</v>
      </c>
      <c r="K28" s="102" t="str">
        <f ca="1">IF($B28&gt;gamesPerRound,"","Black "&amp;OFFSET(Pairings!$E$1,gamesPerRound+H28,0))</f>
        <v>Black C.10</v>
      </c>
      <c r="L28" s="104"/>
      <c r="M28" s="100" t="s">
        <v>373</v>
      </c>
      <c r="N28" s="101">
        <f t="shared" si="2"/>
        <v>28</v>
      </c>
      <c r="O28" s="102" t="str">
        <f ca="1">IF($B28&gt;gamesPerRound,"","White "&amp;OFFSET(Pairings!$D$1,2*gamesPerRound+N28,0))</f>
        <v>White E.10</v>
      </c>
      <c r="P28" s="103" t="s">
        <v>370</v>
      </c>
      <c r="Q28" s="102" t="str">
        <f ca="1">IF($B28&gt;gamesPerRound,"","Black "&amp;OFFSET(Pairings!$E$1,2*gamesPerRound+N28,0))</f>
        <v>Black A.10</v>
      </c>
      <c r="R28" s="104"/>
    </row>
    <row r="29" spans="1:18" s="106" customFormat="1" ht="113.25" customHeight="1" x14ac:dyDescent="0.2">
      <c r="A29" s="100" t="s">
        <v>371</v>
      </c>
      <c r="B29" s="101">
        <f t="shared" si="0"/>
        <v>29</v>
      </c>
      <c r="C29" s="102" t="str">
        <f ca="1">IF($B29&gt;gamesPerRound,"","White "&amp;Pairings!D30)</f>
        <v>White E.10</v>
      </c>
      <c r="D29" s="103" t="s">
        <v>370</v>
      </c>
      <c r="E29" s="102" t="str">
        <f ca="1">IF($B29&gt;gamesPerRound,"","Black "&amp;Pairings!E30)</f>
        <v>Black B.10</v>
      </c>
      <c r="F29" s="104"/>
      <c r="G29" s="100" t="s">
        <v>372</v>
      </c>
      <c r="H29" s="101">
        <f t="shared" si="1"/>
        <v>29</v>
      </c>
      <c r="I29" s="102" t="str">
        <f ca="1">IF($B29&gt;gamesPerRound,"","White "&amp;OFFSET(Pairings!$D$1,gamesPerRound+H29,0))</f>
        <v>White B.10</v>
      </c>
      <c r="J29" s="103" t="s">
        <v>370</v>
      </c>
      <c r="K29" s="102" t="str">
        <f ca="1">IF($B29&gt;gamesPerRound,"","Black "&amp;OFFSET(Pairings!$E$1,gamesPerRound+H29,0))</f>
        <v>Black F.10</v>
      </c>
      <c r="L29" s="104"/>
      <c r="M29" s="100" t="s">
        <v>373</v>
      </c>
      <c r="N29" s="101">
        <f t="shared" si="2"/>
        <v>29</v>
      </c>
      <c r="O29" s="102" t="str">
        <f ca="1">IF($B29&gt;gamesPerRound,"","White "&amp;OFFSET(Pairings!$D$1,2*gamesPerRound+N29,0))</f>
        <v>White B.10</v>
      </c>
      <c r="P29" s="103" t="s">
        <v>370</v>
      </c>
      <c r="Q29" s="102" t="str">
        <f ca="1">IF($B29&gt;gamesPerRound,"","Black "&amp;OFFSET(Pairings!$E$1,2*gamesPerRound+N29,0))</f>
        <v>Black D.10</v>
      </c>
      <c r="R29" s="104"/>
    </row>
    <row r="30" spans="1:18" s="106" customFormat="1" ht="113.25" customHeight="1" x14ac:dyDescent="0.2">
      <c r="A30" s="100" t="s">
        <v>371</v>
      </c>
      <c r="B30" s="101">
        <f t="shared" si="0"/>
        <v>30</v>
      </c>
      <c r="C30" s="102" t="str">
        <f ca="1">IF($B30&gt;gamesPerRound,"","White "&amp;Pairings!D31)</f>
        <v>White C.10</v>
      </c>
      <c r="D30" s="103" t="s">
        <v>370</v>
      </c>
      <c r="E30" s="102" t="str">
        <f ca="1">IF($B30&gt;gamesPerRound,"","Black "&amp;Pairings!E31)</f>
        <v>Black D.10</v>
      </c>
      <c r="F30" s="104"/>
      <c r="G30" s="100" t="s">
        <v>372</v>
      </c>
      <c r="H30" s="101">
        <f t="shared" si="1"/>
        <v>30</v>
      </c>
      <c r="I30" s="102" t="str">
        <f ca="1">IF($B30&gt;gamesPerRound,"","White "&amp;OFFSET(Pairings!$D$1,gamesPerRound+H30,0))</f>
        <v>White D.10</v>
      </c>
      <c r="J30" s="103" t="s">
        <v>370</v>
      </c>
      <c r="K30" s="102" t="str">
        <f ca="1">IF($B30&gt;gamesPerRound,"","Black "&amp;OFFSET(Pairings!$E$1,gamesPerRound+H30,0))</f>
        <v>Black E.10</v>
      </c>
      <c r="L30" s="104"/>
      <c r="M30" s="100" t="s">
        <v>373</v>
      </c>
      <c r="N30" s="101">
        <f t="shared" si="2"/>
        <v>30</v>
      </c>
      <c r="O30" s="102" t="str">
        <f ca="1">IF($B30&gt;gamesPerRound,"","White "&amp;OFFSET(Pairings!$D$1,2*gamesPerRound+N30,0))</f>
        <v>White F.10</v>
      </c>
      <c r="P30" s="103" t="s">
        <v>370</v>
      </c>
      <c r="Q30" s="102" t="str">
        <f ca="1">IF($B30&gt;gamesPerRound,"","Black "&amp;OFFSET(Pairings!$E$1,2*gamesPerRound+N30,0))</f>
        <v>Black C.10</v>
      </c>
      <c r="R30" s="104"/>
    </row>
    <row r="31" spans="1:18" s="106" customFormat="1" ht="113.25" customHeight="1" x14ac:dyDescent="0.2">
      <c r="A31" s="100" t="s">
        <v>371</v>
      </c>
      <c r="B31" s="101">
        <f t="shared" si="0"/>
        <v>31</v>
      </c>
      <c r="C31" s="102" t="str">
        <f ca="1">IF($B31&gt;gamesPerRound,"","White "&amp;Pairings!D32)</f>
        <v>White A.11</v>
      </c>
      <c r="D31" s="103" t="s">
        <v>370</v>
      </c>
      <c r="E31" s="102" t="str">
        <f ca="1">IF($B31&gt;gamesPerRound,"","Black "&amp;Pairings!E32)</f>
        <v>Black E.11</v>
      </c>
      <c r="F31" s="104"/>
      <c r="G31" s="100" t="s">
        <v>372</v>
      </c>
      <c r="H31" s="101">
        <f t="shared" si="1"/>
        <v>31</v>
      </c>
      <c r="I31" s="102" t="str">
        <f ca="1">IF($B31&gt;gamesPerRound,"","White "&amp;OFFSET(Pairings!$D$1,gamesPerRound+H31,0))</f>
        <v>White F.11</v>
      </c>
      <c r="J31" s="103" t="s">
        <v>370</v>
      </c>
      <c r="K31" s="102" t="str">
        <f ca="1">IF($B31&gt;gamesPerRound,"","Black "&amp;OFFSET(Pairings!$E$1,gamesPerRound+H31,0))</f>
        <v>Black A.11</v>
      </c>
      <c r="L31" s="104"/>
      <c r="M31" s="100" t="s">
        <v>373</v>
      </c>
      <c r="N31" s="101">
        <f t="shared" si="2"/>
        <v>31</v>
      </c>
      <c r="O31" s="102" t="str">
        <f ca="1">IF($B31&gt;gamesPerRound,"","White "&amp;OFFSET(Pairings!$D$1,2*gamesPerRound+N31,0))</f>
        <v>White A.11</v>
      </c>
      <c r="P31" s="103" t="s">
        <v>370</v>
      </c>
      <c r="Q31" s="102" t="str">
        <f ca="1">IF($B31&gt;gamesPerRound,"","Black "&amp;OFFSET(Pairings!$E$1,2*gamesPerRound+N31,0))</f>
        <v>Black C.11</v>
      </c>
      <c r="R31" s="104"/>
    </row>
    <row r="32" spans="1:18" s="106" customFormat="1" ht="113.25" customHeight="1" x14ac:dyDescent="0.2">
      <c r="A32" s="100" t="s">
        <v>371</v>
      </c>
      <c r="B32" s="101">
        <f t="shared" si="0"/>
        <v>32</v>
      </c>
      <c r="C32" s="102" t="str">
        <f ca="1">IF($B32&gt;gamesPerRound,"","White "&amp;Pairings!D33)</f>
        <v>White B.11</v>
      </c>
      <c r="D32" s="103" t="s">
        <v>370</v>
      </c>
      <c r="E32" s="102" t="str">
        <f ca="1">IF($B32&gt;gamesPerRound,"","Black "&amp;Pairings!E33)</f>
        <v>Black D.11</v>
      </c>
      <c r="F32" s="104"/>
      <c r="G32" s="100" t="s">
        <v>372</v>
      </c>
      <c r="H32" s="101">
        <f t="shared" si="1"/>
        <v>32</v>
      </c>
      <c r="I32" s="102" t="str">
        <f ca="1">IF($B32&gt;gamesPerRound,"","White "&amp;OFFSET(Pairings!$D$1,gamesPerRound+H32,0))</f>
        <v>White E.11</v>
      </c>
      <c r="J32" s="103" t="s">
        <v>370</v>
      </c>
      <c r="K32" s="102" t="str">
        <f ca="1">IF($B32&gt;gamesPerRound,"","Black "&amp;OFFSET(Pairings!$E$1,gamesPerRound+H32,0))</f>
        <v>Black B.11</v>
      </c>
      <c r="L32" s="104"/>
      <c r="M32" s="100" t="s">
        <v>373</v>
      </c>
      <c r="N32" s="101">
        <f t="shared" si="2"/>
        <v>32</v>
      </c>
      <c r="O32" s="102" t="str">
        <f ca="1">IF($B32&gt;gamesPerRound,"","White "&amp;OFFSET(Pairings!$D$1,2*gamesPerRound+N32,0))</f>
        <v>White F.11</v>
      </c>
      <c r="P32" s="103" t="s">
        <v>370</v>
      </c>
      <c r="Q32" s="102" t="str">
        <f ca="1">IF($B32&gt;gamesPerRound,"","Black "&amp;OFFSET(Pairings!$E$1,2*gamesPerRound+N32,0))</f>
        <v>Black B.11</v>
      </c>
      <c r="R32" s="104"/>
    </row>
    <row r="33" spans="1:18" s="106" customFormat="1" ht="113.25" customHeight="1" x14ac:dyDescent="0.2">
      <c r="A33" s="100" t="s">
        <v>371</v>
      </c>
      <c r="B33" s="101">
        <f t="shared" si="0"/>
        <v>33</v>
      </c>
      <c r="C33" s="102" t="str">
        <f ca="1">IF($B33&gt;gamesPerRound,"","White "&amp;Pairings!D34)</f>
        <v>White C.11</v>
      </c>
      <c r="D33" s="103" t="s">
        <v>370</v>
      </c>
      <c r="E33" s="102" t="str">
        <f ca="1">IF($B33&gt;gamesPerRound,"","Black "&amp;Pairings!E34)</f>
        <v>Black F.11</v>
      </c>
      <c r="F33" s="104"/>
      <c r="G33" s="100" t="s">
        <v>372</v>
      </c>
      <c r="H33" s="101">
        <f t="shared" si="1"/>
        <v>33</v>
      </c>
      <c r="I33" s="102" t="str">
        <f ca="1">IF($B33&gt;gamesPerRound,"","White "&amp;OFFSET(Pairings!$D$1,gamesPerRound+H33,0))</f>
        <v>White D.11</v>
      </c>
      <c r="J33" s="103" t="s">
        <v>370</v>
      </c>
      <c r="K33" s="102" t="str">
        <f ca="1">IF($B33&gt;gamesPerRound,"","Black "&amp;OFFSET(Pairings!$E$1,gamesPerRound+H33,0))</f>
        <v>Black C.11</v>
      </c>
      <c r="L33" s="104"/>
      <c r="M33" s="100" t="s">
        <v>373</v>
      </c>
      <c r="N33" s="101">
        <f t="shared" si="2"/>
        <v>33</v>
      </c>
      <c r="O33" s="102" t="str">
        <f ca="1">IF($B33&gt;gamesPerRound,"","White "&amp;OFFSET(Pairings!$D$1,2*gamesPerRound+N33,0))</f>
        <v>White D.11</v>
      </c>
      <c r="P33" s="103" t="s">
        <v>370</v>
      </c>
      <c r="Q33" s="102" t="str">
        <f ca="1">IF($B33&gt;gamesPerRound,"","Black "&amp;OFFSET(Pairings!$E$1,2*gamesPerRound+N33,0))</f>
        <v>Black E.11</v>
      </c>
      <c r="R33" s="104"/>
    </row>
    <row r="34" spans="1:18" s="106" customFormat="1" ht="113.25" customHeight="1" x14ac:dyDescent="0.2">
      <c r="A34" s="100" t="s">
        <v>371</v>
      </c>
      <c r="B34" s="101">
        <f t="shared" si="0"/>
        <v>34</v>
      </c>
      <c r="C34" s="102" t="str">
        <f ca="1">IF($B34&gt;gamesPerRound,"","White "&amp;Pairings!D35)</f>
        <v>White D.12</v>
      </c>
      <c r="D34" s="103" t="s">
        <v>370</v>
      </c>
      <c r="E34" s="102" t="str">
        <f ca="1">IF($B34&gt;gamesPerRound,"","Black "&amp;Pairings!E35)</f>
        <v>Black A.12</v>
      </c>
      <c r="F34" s="104"/>
      <c r="G34" s="100" t="s">
        <v>372</v>
      </c>
      <c r="H34" s="101">
        <f t="shared" si="1"/>
        <v>34</v>
      </c>
      <c r="I34" s="102" t="str">
        <f ca="1">IF($B34&gt;gamesPerRound,"","White "&amp;OFFSET(Pairings!$D$1,gamesPerRound+H34,0))</f>
        <v>White A.12</v>
      </c>
      <c r="J34" s="103" t="s">
        <v>370</v>
      </c>
      <c r="K34" s="102" t="str">
        <f ca="1">IF($B34&gt;gamesPerRound,"","Black "&amp;OFFSET(Pairings!$E$1,gamesPerRound+H34,0))</f>
        <v>Black E.12</v>
      </c>
      <c r="L34" s="104"/>
      <c r="M34" s="100" t="s">
        <v>373</v>
      </c>
      <c r="N34" s="101">
        <f t="shared" si="2"/>
        <v>34</v>
      </c>
      <c r="O34" s="102" t="str">
        <f ca="1">IF($B34&gt;gamesPerRound,"","White "&amp;OFFSET(Pairings!$D$1,2*gamesPerRound+N34,0))</f>
        <v>White A.12</v>
      </c>
      <c r="P34" s="103" t="s">
        <v>370</v>
      </c>
      <c r="Q34" s="102" t="str">
        <f ca="1">IF($B34&gt;gamesPerRound,"","Black "&amp;OFFSET(Pairings!$E$1,2*gamesPerRound+N34,0))</f>
        <v>Black B.12</v>
      </c>
      <c r="R34" s="104"/>
    </row>
    <row r="35" spans="1:18" s="106" customFormat="1" ht="113.25" customHeight="1" x14ac:dyDescent="0.2">
      <c r="A35" s="100" t="s">
        <v>371</v>
      </c>
      <c r="B35" s="101">
        <f t="shared" si="0"/>
        <v>35</v>
      </c>
      <c r="C35" s="102" t="str">
        <f ca="1">IF($B35&gt;gamesPerRound,"","White "&amp;Pairings!D36)</f>
        <v>White C.12</v>
      </c>
      <c r="D35" s="103" t="s">
        <v>370</v>
      </c>
      <c r="E35" s="102" t="str">
        <f ca="1">IF($B35&gt;gamesPerRound,"","Black "&amp;Pairings!E36)</f>
        <v>Black B.12</v>
      </c>
      <c r="F35" s="104"/>
      <c r="G35" s="100" t="s">
        <v>372</v>
      </c>
      <c r="H35" s="101">
        <f t="shared" si="1"/>
        <v>35</v>
      </c>
      <c r="I35" s="102" t="str">
        <f ca="1">IF($B35&gt;gamesPerRound,"","White "&amp;OFFSET(Pairings!$D$1,gamesPerRound+H35,0))</f>
        <v>White B.12</v>
      </c>
      <c r="J35" s="103" t="s">
        <v>370</v>
      </c>
      <c r="K35" s="102" t="str">
        <f ca="1">IF($B35&gt;gamesPerRound,"","Black "&amp;OFFSET(Pairings!$E$1,gamesPerRound+H35,0))</f>
        <v>Black D.12</v>
      </c>
      <c r="L35" s="104"/>
      <c r="M35" s="100" t="s">
        <v>373</v>
      </c>
      <c r="N35" s="101">
        <f t="shared" si="2"/>
        <v>35</v>
      </c>
      <c r="O35" s="102" t="str">
        <f ca="1">IF($B35&gt;gamesPerRound,"","White "&amp;OFFSET(Pairings!$D$1,2*gamesPerRound+N35,0))</f>
        <v>White E.12</v>
      </c>
      <c r="P35" s="103" t="s">
        <v>370</v>
      </c>
      <c r="Q35" s="102" t="str">
        <f ca="1">IF($B35&gt;gamesPerRound,"","Black "&amp;OFFSET(Pairings!$E$1,2*gamesPerRound+N35,0))</f>
        <v>Black C.12</v>
      </c>
      <c r="R35" s="104"/>
    </row>
    <row r="36" spans="1:18" s="106" customFormat="1" ht="113.25" customHeight="1" x14ac:dyDescent="0.2">
      <c r="A36" s="100" t="s">
        <v>371</v>
      </c>
      <c r="B36" s="101">
        <f t="shared" si="0"/>
        <v>36</v>
      </c>
      <c r="C36" s="102" t="str">
        <f ca="1">IF($B36&gt;gamesPerRound,"","White "&amp;Pairings!D37)</f>
        <v>White E.12</v>
      </c>
      <c r="D36" s="103" t="s">
        <v>370</v>
      </c>
      <c r="E36" s="102" t="str">
        <f ca="1">IF($B36&gt;gamesPerRound,"","Black "&amp;Pairings!E37)</f>
        <v>Black F.12</v>
      </c>
      <c r="F36" s="104"/>
      <c r="G36" s="100" t="s">
        <v>372</v>
      </c>
      <c r="H36" s="101">
        <f t="shared" si="1"/>
        <v>36</v>
      </c>
      <c r="I36" s="102" t="str">
        <f ca="1">IF($B36&gt;gamesPerRound,"","White "&amp;OFFSET(Pairings!$D$1,gamesPerRound+H36,0))</f>
        <v>White F.12</v>
      </c>
      <c r="J36" s="103" t="s">
        <v>370</v>
      </c>
      <c r="K36" s="102" t="str">
        <f ca="1">IF($B36&gt;gamesPerRound,"","Black "&amp;OFFSET(Pairings!$E$1,gamesPerRound+H36,0))</f>
        <v>Black C.12</v>
      </c>
      <c r="L36" s="104"/>
      <c r="M36" s="100" t="s">
        <v>373</v>
      </c>
      <c r="N36" s="101">
        <f t="shared" si="2"/>
        <v>36</v>
      </c>
      <c r="O36" s="102" t="str">
        <f ca="1">IF($B36&gt;gamesPerRound,"","White "&amp;OFFSET(Pairings!$D$1,2*gamesPerRound+N36,0))</f>
        <v>White D.12</v>
      </c>
      <c r="P36" s="103" t="s">
        <v>370</v>
      </c>
      <c r="Q36" s="102" t="str">
        <f ca="1">IF($B36&gt;gamesPerRound,"","Black "&amp;OFFSET(Pairings!$E$1,2*gamesPerRound+N36,0))</f>
        <v>Black F.12</v>
      </c>
      <c r="R36" s="104"/>
    </row>
    <row r="37" spans="1:18" s="106" customFormat="1" ht="113.25" customHeight="1" x14ac:dyDescent="0.2">
      <c r="A37" s="100" t="s">
        <v>371</v>
      </c>
      <c r="B37" s="101">
        <f t="shared" si="0"/>
        <v>37</v>
      </c>
      <c r="C37" s="102" t="str">
        <f ca="1">IF($B37&gt;gamesPerRound,"","White "&amp;Pairings!D38)</f>
        <v>White C.13</v>
      </c>
      <c r="D37" s="103" t="s">
        <v>370</v>
      </c>
      <c r="E37" s="102" t="str">
        <f ca="1">IF($B37&gt;gamesPerRound,"","Black "&amp;Pairings!E38)</f>
        <v>Black A.13</v>
      </c>
      <c r="F37" s="104"/>
      <c r="G37" s="100" t="s">
        <v>372</v>
      </c>
      <c r="H37" s="101">
        <f t="shared" si="1"/>
        <v>37</v>
      </c>
      <c r="I37" s="102" t="str">
        <f ca="1">IF($B37&gt;gamesPerRound,"","White "&amp;OFFSET(Pairings!$D$1,gamesPerRound+H37,0))</f>
        <v>White A.13</v>
      </c>
      <c r="J37" s="103" t="s">
        <v>370</v>
      </c>
      <c r="K37" s="102" t="str">
        <f ca="1">IF($B37&gt;gamesPerRound,"","Black "&amp;OFFSET(Pairings!$E$1,gamesPerRound+H37,0))</f>
        <v>Black D.13</v>
      </c>
      <c r="L37" s="104"/>
      <c r="M37" s="100" t="s">
        <v>373</v>
      </c>
      <c r="N37" s="101">
        <f t="shared" si="2"/>
        <v>37</v>
      </c>
      <c r="O37" s="102" t="str">
        <f ca="1">IF($B37&gt;gamesPerRound,"","White "&amp;OFFSET(Pairings!$D$1,2*gamesPerRound+N37,0))</f>
        <v>White F.13</v>
      </c>
      <c r="P37" s="103" t="s">
        <v>370</v>
      </c>
      <c r="Q37" s="102" t="str">
        <f ca="1">IF($B37&gt;gamesPerRound,"","Black "&amp;OFFSET(Pairings!$E$1,2*gamesPerRound+N37,0))</f>
        <v>Black A.13</v>
      </c>
      <c r="R37" s="104"/>
    </row>
    <row r="38" spans="1:18" s="106" customFormat="1" ht="113.25" customHeight="1" x14ac:dyDescent="0.2">
      <c r="A38" s="100" t="s">
        <v>371</v>
      </c>
      <c r="B38" s="101">
        <f t="shared" si="0"/>
        <v>38</v>
      </c>
      <c r="C38" s="102" t="str">
        <f ca="1">IF($B38&gt;gamesPerRound,"","White "&amp;Pairings!D39)</f>
        <v>White F.13</v>
      </c>
      <c r="D38" s="103" t="s">
        <v>370</v>
      </c>
      <c r="E38" s="102" t="str">
        <f ca="1">IF($B38&gt;gamesPerRound,"","Black "&amp;Pairings!E39)</f>
        <v>Black B.13</v>
      </c>
      <c r="F38" s="104"/>
      <c r="G38" s="100" t="s">
        <v>372</v>
      </c>
      <c r="H38" s="101">
        <f t="shared" si="1"/>
        <v>38</v>
      </c>
      <c r="I38" s="102" t="str">
        <f ca="1">IF($B38&gt;gamesPerRound,"","White "&amp;OFFSET(Pairings!$D$1,gamesPerRound+H38,0))</f>
        <v>White B.13</v>
      </c>
      <c r="J38" s="103" t="s">
        <v>370</v>
      </c>
      <c r="K38" s="102" t="str">
        <f ca="1">IF($B38&gt;gamesPerRound,"","Black "&amp;OFFSET(Pairings!$E$1,gamesPerRound+H38,0))</f>
        <v>Black C.13</v>
      </c>
      <c r="L38" s="104"/>
      <c r="M38" s="100" t="s">
        <v>373</v>
      </c>
      <c r="N38" s="101">
        <f t="shared" si="2"/>
        <v>38</v>
      </c>
      <c r="O38" s="102" t="str">
        <f ca="1">IF($B38&gt;gamesPerRound,"","White "&amp;OFFSET(Pairings!$D$1,2*gamesPerRound+N38,0))</f>
        <v>White B.13</v>
      </c>
      <c r="P38" s="103" t="s">
        <v>370</v>
      </c>
      <c r="Q38" s="102" t="str">
        <f ca="1">IF($B38&gt;gamesPerRound,"","Black "&amp;OFFSET(Pairings!$E$1,2*gamesPerRound+N38,0))</f>
        <v>Black E.13</v>
      </c>
      <c r="R38" s="104"/>
    </row>
    <row r="39" spans="1:18" s="106" customFormat="1" ht="113.25" customHeight="1" x14ac:dyDescent="0.2">
      <c r="A39" s="100" t="s">
        <v>371</v>
      </c>
      <c r="B39" s="101">
        <f t="shared" si="0"/>
        <v>39</v>
      </c>
      <c r="C39" s="102" t="str">
        <f ca="1">IF($B39&gt;gamesPerRound,"","White "&amp;Pairings!D40)</f>
        <v>White D.13</v>
      </c>
      <c r="D39" s="103" t="s">
        <v>370</v>
      </c>
      <c r="E39" s="102" t="str">
        <f ca="1">IF($B39&gt;gamesPerRound,"","Black "&amp;Pairings!E40)</f>
        <v>Black E.13</v>
      </c>
      <c r="F39" s="104"/>
      <c r="G39" s="100" t="s">
        <v>372</v>
      </c>
      <c r="H39" s="101">
        <f t="shared" si="1"/>
        <v>39</v>
      </c>
      <c r="I39" s="102" t="str">
        <f ca="1">IF($B39&gt;gamesPerRound,"","White "&amp;OFFSET(Pairings!$D$1,gamesPerRound+H39,0))</f>
        <v>White E.13</v>
      </c>
      <c r="J39" s="103" t="s">
        <v>370</v>
      </c>
      <c r="K39" s="102" t="str">
        <f ca="1">IF($B39&gt;gamesPerRound,"","Black "&amp;OFFSET(Pairings!$E$1,gamesPerRound+H39,0))</f>
        <v>Black F.13</v>
      </c>
      <c r="L39" s="104"/>
      <c r="M39" s="100" t="s">
        <v>373</v>
      </c>
      <c r="N39" s="101">
        <f t="shared" si="2"/>
        <v>39</v>
      </c>
      <c r="O39" s="102" t="str">
        <f ca="1">IF($B39&gt;gamesPerRound,"","White "&amp;OFFSET(Pairings!$D$1,2*gamesPerRound+N39,0))</f>
        <v>White C.13</v>
      </c>
      <c r="P39" s="103" t="s">
        <v>370</v>
      </c>
      <c r="Q39" s="102" t="str">
        <f ca="1">IF($B39&gt;gamesPerRound,"","Black "&amp;OFFSET(Pairings!$E$1,2*gamesPerRound+N39,0))</f>
        <v>Black D.13</v>
      </c>
      <c r="R39" s="104"/>
    </row>
    <row r="40" spans="1:18" s="106" customFormat="1" ht="113.25" customHeight="1" x14ac:dyDescent="0.2">
      <c r="A40" s="100" t="s">
        <v>371</v>
      </c>
      <c r="B40" s="101">
        <f t="shared" si="0"/>
        <v>40</v>
      </c>
      <c r="C40" s="102" t="str">
        <f ca="1">IF($B40&gt;gamesPerRound,"","White "&amp;Pairings!D41)</f>
        <v>White B.14</v>
      </c>
      <c r="D40" s="103" t="s">
        <v>370</v>
      </c>
      <c r="E40" s="102" t="str">
        <f ca="1">IF($B40&gt;gamesPerRound,"","Black "&amp;Pairings!E41)</f>
        <v>Black A.14</v>
      </c>
      <c r="F40" s="104"/>
      <c r="G40" s="100" t="s">
        <v>372</v>
      </c>
      <c r="H40" s="101">
        <f t="shared" si="1"/>
        <v>40</v>
      </c>
      <c r="I40" s="102" t="str">
        <f ca="1">IF($B40&gt;gamesPerRound,"","White "&amp;OFFSET(Pairings!$D$1,gamesPerRound+H40,0))</f>
        <v>White A.14</v>
      </c>
      <c r="J40" s="103" t="s">
        <v>370</v>
      </c>
      <c r="K40" s="102" t="str">
        <f ca="1">IF($B40&gt;gamesPerRound,"","Black "&amp;OFFSET(Pairings!$E$1,gamesPerRound+H40,0))</f>
        <v>Black C.14</v>
      </c>
      <c r="L40" s="104"/>
      <c r="M40" s="100" t="s">
        <v>373</v>
      </c>
      <c r="N40" s="101">
        <f t="shared" si="2"/>
        <v>40</v>
      </c>
      <c r="O40" s="102" t="str">
        <f ca="1">IF($B40&gt;gamesPerRound,"","White "&amp;OFFSET(Pairings!$D$1,2*gamesPerRound+N40,0))</f>
        <v>White E.14</v>
      </c>
      <c r="P40" s="103" t="s">
        <v>370</v>
      </c>
      <c r="Q40" s="102" t="str">
        <f ca="1">IF($B40&gt;gamesPerRound,"","Black "&amp;OFFSET(Pairings!$E$1,2*gamesPerRound+N40,0))</f>
        <v>Black A.14</v>
      </c>
      <c r="R40" s="104"/>
    </row>
    <row r="41" spans="1:18" s="106" customFormat="1" ht="113.25" customHeight="1" x14ac:dyDescent="0.2">
      <c r="A41" s="100" t="s">
        <v>371</v>
      </c>
      <c r="B41" s="101">
        <f t="shared" si="0"/>
        <v>41</v>
      </c>
      <c r="C41" s="102" t="str">
        <f ca="1">IF($B41&gt;gamesPerRound,"","White "&amp;Pairings!D42)</f>
        <v>White C.14</v>
      </c>
      <c r="D41" s="103" t="s">
        <v>370</v>
      </c>
      <c r="E41" s="102" t="str">
        <f ca="1">IF($B41&gt;gamesPerRound,"","Black "&amp;Pairings!E42)</f>
        <v>Black E.14</v>
      </c>
      <c r="F41" s="104"/>
      <c r="G41" s="100" t="s">
        <v>372</v>
      </c>
      <c r="H41" s="101">
        <f t="shared" si="1"/>
        <v>41</v>
      </c>
      <c r="I41" s="102" t="str">
        <f ca="1">IF($B41&gt;gamesPerRound,"","White "&amp;OFFSET(Pairings!$D$1,gamesPerRound+H41,0))</f>
        <v>White F.14</v>
      </c>
      <c r="J41" s="103" t="s">
        <v>370</v>
      </c>
      <c r="K41" s="102" t="str">
        <f ca="1">IF($B41&gt;gamesPerRound,"","Black "&amp;OFFSET(Pairings!$E$1,gamesPerRound+H41,0))</f>
        <v>Black B.14</v>
      </c>
      <c r="L41" s="104"/>
      <c r="M41" s="100" t="s">
        <v>373</v>
      </c>
      <c r="N41" s="101">
        <f t="shared" si="2"/>
        <v>41</v>
      </c>
      <c r="O41" s="102" t="str">
        <f ca="1">IF($B41&gt;gamesPerRound,"","White "&amp;OFFSET(Pairings!$D$1,2*gamesPerRound+N41,0))</f>
        <v>White D.14</v>
      </c>
      <c r="P41" s="103" t="s">
        <v>370</v>
      </c>
      <c r="Q41" s="102" t="str">
        <f ca="1">IF($B41&gt;gamesPerRound,"","Black "&amp;OFFSET(Pairings!$E$1,2*gamesPerRound+N41,0))</f>
        <v>Black B.14</v>
      </c>
      <c r="R41" s="104"/>
    </row>
    <row r="42" spans="1:18" s="106" customFormat="1" ht="113.25" customHeight="1" x14ac:dyDescent="0.2">
      <c r="A42" s="100" t="s">
        <v>371</v>
      </c>
      <c r="B42" s="101">
        <f t="shared" si="0"/>
        <v>42</v>
      </c>
      <c r="C42" s="102" t="str">
        <f ca="1">IF($B42&gt;gamesPerRound,"","White "&amp;Pairings!D43)</f>
        <v>White D.14</v>
      </c>
      <c r="D42" s="103" t="s">
        <v>370</v>
      </c>
      <c r="E42" s="102" t="str">
        <f ca="1">IF($B42&gt;gamesPerRound,"","Black "&amp;Pairings!E43)</f>
        <v>Black F.14</v>
      </c>
      <c r="F42" s="104"/>
      <c r="G42" s="100" t="s">
        <v>372</v>
      </c>
      <c r="H42" s="101">
        <f t="shared" si="1"/>
        <v>42</v>
      </c>
      <c r="I42" s="102" t="str">
        <f ca="1">IF($B42&gt;gamesPerRound,"","White "&amp;OFFSET(Pairings!$D$1,gamesPerRound+H42,0))</f>
        <v>White E.14</v>
      </c>
      <c r="J42" s="103" t="s">
        <v>370</v>
      </c>
      <c r="K42" s="102" t="str">
        <f ca="1">IF($B42&gt;gamesPerRound,"","Black "&amp;OFFSET(Pairings!$E$1,gamesPerRound+H42,0))</f>
        <v>Black D.14</v>
      </c>
      <c r="L42" s="104"/>
      <c r="M42" s="100" t="s">
        <v>373</v>
      </c>
      <c r="N42" s="101">
        <f t="shared" si="2"/>
        <v>42</v>
      </c>
      <c r="O42" s="102" t="str">
        <f ca="1">IF($B42&gt;gamesPerRound,"","White "&amp;OFFSET(Pairings!$D$1,2*gamesPerRound+N42,0))</f>
        <v>White C.14</v>
      </c>
      <c r="P42" s="103" t="s">
        <v>370</v>
      </c>
      <c r="Q42" s="102" t="str">
        <f ca="1">IF($B42&gt;gamesPerRound,"","Black "&amp;OFFSET(Pairings!$E$1,2*gamesPerRound+N42,0))</f>
        <v>Black F.14</v>
      </c>
      <c r="R42" s="104"/>
    </row>
    <row r="43" spans="1:18" s="106" customFormat="1" ht="113.25" customHeight="1" x14ac:dyDescent="0.2">
      <c r="A43" s="100" t="s">
        <v>371</v>
      </c>
      <c r="B43" s="101">
        <f t="shared" si="0"/>
        <v>43</v>
      </c>
      <c r="C43" s="102" t="str">
        <f ca="1">IF($B43&gt;gamesPerRound,"","White "&amp;Pairings!D44)</f>
        <v>White A.15</v>
      </c>
      <c r="D43" s="103" t="s">
        <v>370</v>
      </c>
      <c r="E43" s="102" t="str">
        <f ca="1">IF($B43&gt;gamesPerRound,"","Black "&amp;Pairings!E44)</f>
        <v>Black F.15</v>
      </c>
      <c r="F43" s="104"/>
      <c r="G43" s="100" t="s">
        <v>372</v>
      </c>
      <c r="H43" s="101">
        <f t="shared" si="1"/>
        <v>43</v>
      </c>
      <c r="I43" s="102" t="str">
        <f ca="1">IF($B43&gt;gamesPerRound,"","White "&amp;OFFSET(Pairings!$D$1,gamesPerRound+H43,0))</f>
        <v>White B.15</v>
      </c>
      <c r="J43" s="103" t="s">
        <v>370</v>
      </c>
      <c r="K43" s="102" t="str">
        <f ca="1">IF($B43&gt;gamesPerRound,"","Black "&amp;OFFSET(Pairings!$E$1,gamesPerRound+H43,0))</f>
        <v>Black A.15</v>
      </c>
      <c r="L43" s="104"/>
      <c r="M43" s="100" t="s">
        <v>373</v>
      </c>
      <c r="N43" s="101">
        <f t="shared" si="2"/>
        <v>43</v>
      </c>
      <c r="O43" s="102" t="str">
        <f ca="1">IF($B43&gt;gamesPerRound,"","White "&amp;OFFSET(Pairings!$D$1,2*gamesPerRound+N43,0))</f>
        <v>White D.15</v>
      </c>
      <c r="P43" s="103" t="s">
        <v>370</v>
      </c>
      <c r="Q43" s="102" t="str">
        <f ca="1">IF($B43&gt;gamesPerRound,"","Black "&amp;OFFSET(Pairings!$E$1,2*gamesPerRound+N43,0))</f>
        <v>Black A.15</v>
      </c>
      <c r="R43" s="104"/>
    </row>
    <row r="44" spans="1:18" s="106" customFormat="1" ht="113.25" customHeight="1" x14ac:dyDescent="0.2">
      <c r="A44" s="100" t="s">
        <v>371</v>
      </c>
      <c r="B44" s="101">
        <f t="shared" si="0"/>
        <v>44</v>
      </c>
      <c r="C44" s="102" t="str">
        <f ca="1">IF($B44&gt;gamesPerRound,"","White "&amp;Pairings!D45)</f>
        <v>White E.15</v>
      </c>
      <c r="D44" s="103" t="s">
        <v>370</v>
      </c>
      <c r="E44" s="102" t="str">
        <f ca="1">IF($B44&gt;gamesPerRound,"","Black "&amp;Pairings!E45)</f>
        <v>Black B.15</v>
      </c>
      <c r="F44" s="104"/>
      <c r="G44" s="100" t="s">
        <v>372</v>
      </c>
      <c r="H44" s="101">
        <f t="shared" si="1"/>
        <v>44</v>
      </c>
      <c r="I44" s="102" t="str">
        <f ca="1">IF($B44&gt;gamesPerRound,"","White "&amp;OFFSET(Pairings!$D$1,gamesPerRound+H44,0))</f>
        <v>White C.15</v>
      </c>
      <c r="J44" s="103" t="s">
        <v>370</v>
      </c>
      <c r="K44" s="102" t="str">
        <f ca="1">IF($B44&gt;gamesPerRound,"","Black "&amp;OFFSET(Pairings!$E$1,gamesPerRound+H44,0))</f>
        <v>Black E.15</v>
      </c>
      <c r="L44" s="104"/>
      <c r="M44" s="100" t="s">
        <v>373</v>
      </c>
      <c r="N44" s="101">
        <f t="shared" si="2"/>
        <v>44</v>
      </c>
      <c r="O44" s="102" t="str">
        <f ca="1">IF($B44&gt;gamesPerRound,"","White "&amp;OFFSET(Pairings!$D$1,2*gamesPerRound+N44,0))</f>
        <v>White C.15</v>
      </c>
      <c r="P44" s="103" t="s">
        <v>370</v>
      </c>
      <c r="Q44" s="102" t="str">
        <f ca="1">IF($B44&gt;gamesPerRound,"","Black "&amp;OFFSET(Pairings!$E$1,2*gamesPerRound+N44,0))</f>
        <v>Black B.15</v>
      </c>
      <c r="R44" s="104"/>
    </row>
    <row r="45" spans="1:18" s="106" customFormat="1" ht="113.25" customHeight="1" x14ac:dyDescent="0.2">
      <c r="A45" s="100" t="s">
        <v>371</v>
      </c>
      <c r="B45" s="101">
        <f t="shared" si="0"/>
        <v>45</v>
      </c>
      <c r="C45" s="102" t="str">
        <f ca="1">IF($B45&gt;gamesPerRound,"","White "&amp;Pairings!D46)</f>
        <v>White D.15</v>
      </c>
      <c r="D45" s="103" t="s">
        <v>370</v>
      </c>
      <c r="E45" s="102" t="str">
        <f ca="1">IF($B45&gt;gamesPerRound,"","Black "&amp;Pairings!E46)</f>
        <v>Black C.15</v>
      </c>
      <c r="F45" s="104"/>
      <c r="G45" s="100" t="s">
        <v>372</v>
      </c>
      <c r="H45" s="101">
        <f t="shared" si="1"/>
        <v>45</v>
      </c>
      <c r="I45" s="102" t="str">
        <f ca="1">IF($B45&gt;gamesPerRound,"","White "&amp;OFFSET(Pairings!$D$1,gamesPerRound+H45,0))</f>
        <v>White F.15</v>
      </c>
      <c r="J45" s="103" t="s">
        <v>370</v>
      </c>
      <c r="K45" s="102" t="str">
        <f ca="1">IF($B45&gt;gamesPerRound,"","Black "&amp;OFFSET(Pairings!$E$1,gamesPerRound+H45,0))</f>
        <v>Black D.15</v>
      </c>
      <c r="L45" s="104"/>
      <c r="M45" s="100" t="s">
        <v>373</v>
      </c>
      <c r="N45" s="101">
        <f t="shared" si="2"/>
        <v>45</v>
      </c>
      <c r="O45" s="102" t="str">
        <f ca="1">IF($B45&gt;gamesPerRound,"","White "&amp;OFFSET(Pairings!$D$1,2*gamesPerRound+N45,0))</f>
        <v>White E.15</v>
      </c>
      <c r="P45" s="103" t="s">
        <v>370</v>
      </c>
      <c r="Q45" s="102" t="str">
        <f ca="1">IF($B45&gt;gamesPerRound,"","Black "&amp;OFFSET(Pairings!$E$1,2*gamesPerRound+N45,0))</f>
        <v>Black F.15</v>
      </c>
      <c r="R45" s="104"/>
    </row>
    <row r="46" spans="1:18" s="106" customFormat="1" ht="113.25" customHeight="1" x14ac:dyDescent="0.2">
      <c r="A46" s="100" t="s">
        <v>371</v>
      </c>
      <c r="B46" s="101">
        <f t="shared" si="0"/>
        <v>46</v>
      </c>
      <c r="C46" s="102" t="str">
        <f ca="1">IF($B46&gt;gamesPerRound,"","White "&amp;Pairings!D47)</f>
        <v>White A.16</v>
      </c>
      <c r="D46" s="103" t="s">
        <v>370</v>
      </c>
      <c r="E46" s="102" t="str">
        <f ca="1">IF($B46&gt;gamesPerRound,"","Black "&amp;Pairings!E47)</f>
        <v>Black D.16</v>
      </c>
      <c r="F46" s="104"/>
      <c r="G46" s="100" t="s">
        <v>372</v>
      </c>
      <c r="H46" s="101">
        <f t="shared" si="1"/>
        <v>46</v>
      </c>
      <c r="I46" s="102" t="str">
        <f ca="1">IF($B46&gt;gamesPerRound,"","White "&amp;OFFSET(Pairings!$D$1,gamesPerRound+H46,0))</f>
        <v>White F.16</v>
      </c>
      <c r="J46" s="103" t="s">
        <v>370</v>
      </c>
      <c r="K46" s="102" t="str">
        <f ca="1">IF($B46&gt;gamesPerRound,"","Black "&amp;OFFSET(Pairings!$E$1,gamesPerRound+H46,0))</f>
        <v>Black A.16</v>
      </c>
      <c r="L46" s="104"/>
      <c r="M46" s="100" t="s">
        <v>373</v>
      </c>
      <c r="N46" s="101">
        <f t="shared" si="2"/>
        <v>46</v>
      </c>
      <c r="O46" s="102" t="str">
        <f ca="1">IF($B46&gt;gamesPerRound,"","White "&amp;OFFSET(Pairings!$D$1,2*gamesPerRound+N46,0))</f>
        <v>White A.16</v>
      </c>
      <c r="P46" s="103" t="s">
        <v>370</v>
      </c>
      <c r="Q46" s="102" t="str">
        <f ca="1">IF($B46&gt;gamesPerRound,"","Black "&amp;OFFSET(Pairings!$E$1,2*gamesPerRound+N46,0))</f>
        <v>Black E.16</v>
      </c>
      <c r="R46" s="104"/>
    </row>
    <row r="47" spans="1:18" s="106" customFormat="1" ht="113.25" customHeight="1" x14ac:dyDescent="0.2">
      <c r="A47" s="100" t="s">
        <v>371</v>
      </c>
      <c r="B47" s="101">
        <f t="shared" si="0"/>
        <v>47</v>
      </c>
      <c r="C47" s="102" t="str">
        <f ca="1">IF($B47&gt;gamesPerRound,"","White "&amp;Pairings!D48)</f>
        <v>White C.16</v>
      </c>
      <c r="D47" s="103" t="s">
        <v>370</v>
      </c>
      <c r="E47" s="102" t="str">
        <f ca="1">IF($B47&gt;gamesPerRound,"","Black "&amp;Pairings!E48)</f>
        <v>Black B.16</v>
      </c>
      <c r="F47" s="104"/>
      <c r="G47" s="100" t="s">
        <v>372</v>
      </c>
      <c r="H47" s="101">
        <f t="shared" si="1"/>
        <v>47</v>
      </c>
      <c r="I47" s="102" t="str">
        <f ca="1">IF($B47&gt;gamesPerRound,"","White "&amp;OFFSET(Pairings!$D$1,gamesPerRound+H47,0))</f>
        <v>White B.16</v>
      </c>
      <c r="J47" s="103" t="s">
        <v>370</v>
      </c>
      <c r="K47" s="102" t="str">
        <f ca="1">IF($B47&gt;gamesPerRound,"","Black "&amp;OFFSET(Pairings!$E$1,gamesPerRound+H47,0))</f>
        <v>Black E.16</v>
      </c>
      <c r="L47" s="104"/>
      <c r="M47" s="100" t="s">
        <v>373</v>
      </c>
      <c r="N47" s="101">
        <f t="shared" si="2"/>
        <v>47</v>
      </c>
      <c r="O47" s="102" t="str">
        <f ca="1">IF($B47&gt;gamesPerRound,"","White "&amp;OFFSET(Pairings!$D$1,2*gamesPerRound+N47,0))</f>
        <v>White B.16</v>
      </c>
      <c r="P47" s="103" t="s">
        <v>370</v>
      </c>
      <c r="Q47" s="102" t="str">
        <f ca="1">IF($B47&gt;gamesPerRound,"","Black "&amp;OFFSET(Pairings!$E$1,2*gamesPerRound+N47,0))</f>
        <v>Black D.16</v>
      </c>
      <c r="R47" s="104"/>
    </row>
    <row r="48" spans="1:18" s="106" customFormat="1" ht="113.25" customHeight="1" x14ac:dyDescent="0.2">
      <c r="A48" s="100" t="s">
        <v>371</v>
      </c>
      <c r="B48" s="101">
        <f t="shared" si="0"/>
        <v>48</v>
      </c>
      <c r="C48" s="102" t="str">
        <f ca="1">IF($B48&gt;gamesPerRound,"","White "&amp;Pairings!D49)</f>
        <v>White E.16</v>
      </c>
      <c r="D48" s="103" t="s">
        <v>370</v>
      </c>
      <c r="E48" s="102" t="str">
        <f ca="1">IF($B48&gt;gamesPerRound,"","Black "&amp;Pairings!E49)</f>
        <v>Black F.16</v>
      </c>
      <c r="F48" s="104"/>
      <c r="G48" s="100" t="s">
        <v>372</v>
      </c>
      <c r="H48" s="101">
        <f t="shared" si="1"/>
        <v>48</v>
      </c>
      <c r="I48" s="102" t="str">
        <f ca="1">IF($B48&gt;gamesPerRound,"","White "&amp;OFFSET(Pairings!$D$1,gamesPerRound+H48,0))</f>
        <v>White D.16</v>
      </c>
      <c r="J48" s="103" t="s">
        <v>370</v>
      </c>
      <c r="K48" s="102" t="str">
        <f ca="1">IF($B48&gt;gamesPerRound,"","Black "&amp;OFFSET(Pairings!$E$1,gamesPerRound+H48,0))</f>
        <v>Black C.16</v>
      </c>
      <c r="L48" s="104"/>
      <c r="M48" s="100" t="s">
        <v>373</v>
      </c>
      <c r="N48" s="101">
        <f t="shared" si="2"/>
        <v>48</v>
      </c>
      <c r="O48" s="102" t="str">
        <f ca="1">IF($B48&gt;gamesPerRound,"","White "&amp;OFFSET(Pairings!$D$1,2*gamesPerRound+N48,0))</f>
        <v>White C.16</v>
      </c>
      <c r="P48" s="103" t="s">
        <v>370</v>
      </c>
      <c r="Q48" s="102" t="str">
        <f ca="1">IF($B48&gt;gamesPerRound,"","Black "&amp;OFFSET(Pairings!$E$1,2*gamesPerRound+N48,0))</f>
        <v>Black F.16</v>
      </c>
      <c r="R48" s="104"/>
    </row>
    <row r="49" spans="1:18" s="106" customFormat="1" ht="113.25" customHeight="1" x14ac:dyDescent="0.2">
      <c r="A49" s="100" t="s">
        <v>371</v>
      </c>
      <c r="B49" s="101">
        <f t="shared" si="0"/>
        <v>49</v>
      </c>
      <c r="C49" s="102" t="str">
        <f>IF($B49&gt;gamesPerRound,"","White "&amp;Pairings!D50)</f>
        <v/>
      </c>
      <c r="D49" s="103" t="s">
        <v>370</v>
      </c>
      <c r="E49" s="102" t="str">
        <f>IF($B49&gt;gamesPerRound,"","Black "&amp;Pairings!E50)</f>
        <v/>
      </c>
      <c r="F49" s="104"/>
      <c r="G49" s="100" t="s">
        <v>372</v>
      </c>
      <c r="H49" s="101">
        <f t="shared" si="1"/>
        <v>49</v>
      </c>
      <c r="I49" s="102" t="str">
        <f ca="1">IF($B49&gt;gamesPerRound,"","White "&amp;OFFSET(Pairings!$D$1,gamesPerRound+H49,0))</f>
        <v/>
      </c>
      <c r="J49" s="103" t="s">
        <v>370</v>
      </c>
      <c r="K49" s="102" t="str">
        <f ca="1">IF($B49&gt;gamesPerRound,"","Black "&amp;OFFSET(Pairings!$E$1,gamesPerRound+H49,0))</f>
        <v/>
      </c>
      <c r="L49" s="104"/>
      <c r="M49" s="100" t="s">
        <v>373</v>
      </c>
      <c r="N49" s="101">
        <f t="shared" si="2"/>
        <v>49</v>
      </c>
      <c r="O49" s="102" t="str">
        <f ca="1">IF($B49&gt;gamesPerRound,"","White "&amp;OFFSET(Pairings!$D$1,2*gamesPerRound+N49,0))</f>
        <v/>
      </c>
      <c r="P49" s="103" t="s">
        <v>370</v>
      </c>
      <c r="Q49" s="102" t="str">
        <f ca="1">IF($B49&gt;gamesPerRound,"","Black "&amp;OFFSET(Pairings!$E$1,2*gamesPerRound+N49,0))</f>
        <v/>
      </c>
      <c r="R49" s="104"/>
    </row>
    <row r="50" spans="1:18" s="106" customFormat="1" ht="113.25" customHeight="1" x14ac:dyDescent="0.2">
      <c r="A50" s="100" t="s">
        <v>371</v>
      </c>
      <c r="B50" s="101">
        <f t="shared" si="0"/>
        <v>50</v>
      </c>
      <c r="C50" s="102" t="str">
        <f>IF($B50&gt;gamesPerRound,"","White "&amp;Pairings!D51)</f>
        <v/>
      </c>
      <c r="D50" s="103" t="s">
        <v>370</v>
      </c>
      <c r="E50" s="102" t="str">
        <f>IF($B50&gt;gamesPerRound,"","Black "&amp;Pairings!E51)</f>
        <v/>
      </c>
      <c r="F50" s="104"/>
      <c r="G50" s="100" t="s">
        <v>372</v>
      </c>
      <c r="H50" s="101">
        <f t="shared" si="1"/>
        <v>50</v>
      </c>
      <c r="I50" s="102" t="str">
        <f ca="1">IF($B50&gt;gamesPerRound,"","White "&amp;OFFSET(Pairings!$D$1,gamesPerRound+H50,0))</f>
        <v/>
      </c>
      <c r="J50" s="103" t="s">
        <v>370</v>
      </c>
      <c r="K50" s="102" t="str">
        <f ca="1">IF($B50&gt;gamesPerRound,"","Black "&amp;OFFSET(Pairings!$E$1,gamesPerRound+H50,0))</f>
        <v/>
      </c>
      <c r="L50" s="104"/>
      <c r="M50" s="100" t="s">
        <v>373</v>
      </c>
      <c r="N50" s="101">
        <f t="shared" si="2"/>
        <v>50</v>
      </c>
      <c r="O50" s="102" t="str">
        <f ca="1">IF($B50&gt;gamesPerRound,"","White "&amp;OFFSET(Pairings!$D$1,2*gamesPerRound+N50,0))</f>
        <v/>
      </c>
      <c r="P50" s="103" t="s">
        <v>370</v>
      </c>
      <c r="Q50" s="102" t="str">
        <f ca="1">IF($B50&gt;gamesPerRound,"","Black "&amp;OFFSET(Pairings!$E$1,2*gamesPerRound+N50,0))</f>
        <v/>
      </c>
      <c r="R50" s="104"/>
    </row>
    <row r="51" spans="1:18" s="106" customFormat="1" ht="113.25" customHeight="1" x14ac:dyDescent="0.2">
      <c r="A51" s="100" t="s">
        <v>371</v>
      </c>
      <c r="B51" s="101">
        <f t="shared" si="0"/>
        <v>51</v>
      </c>
      <c r="C51" s="102" t="str">
        <f>IF($B51&gt;gamesPerRound,"","White "&amp;Pairings!D52)</f>
        <v/>
      </c>
      <c r="D51" s="103" t="s">
        <v>370</v>
      </c>
      <c r="E51" s="102" t="str">
        <f>IF($B51&gt;gamesPerRound,"","Black "&amp;Pairings!E52)</f>
        <v/>
      </c>
      <c r="F51" s="104"/>
      <c r="G51" s="100" t="s">
        <v>372</v>
      </c>
      <c r="H51" s="101">
        <f t="shared" si="1"/>
        <v>51</v>
      </c>
      <c r="I51" s="102" t="str">
        <f ca="1">IF($B51&gt;gamesPerRound,"","White "&amp;OFFSET(Pairings!$D$1,gamesPerRound+H51,0))</f>
        <v/>
      </c>
      <c r="J51" s="103" t="s">
        <v>370</v>
      </c>
      <c r="K51" s="102" t="str">
        <f ca="1">IF($B51&gt;gamesPerRound,"","Black "&amp;OFFSET(Pairings!$E$1,gamesPerRound+H51,0))</f>
        <v/>
      </c>
      <c r="L51" s="104"/>
      <c r="M51" s="100" t="s">
        <v>373</v>
      </c>
      <c r="N51" s="101">
        <f t="shared" si="2"/>
        <v>51</v>
      </c>
      <c r="O51" s="102" t="str">
        <f ca="1">IF($B51&gt;gamesPerRound,"","White "&amp;OFFSET(Pairings!$D$1,2*gamesPerRound+N51,0))</f>
        <v/>
      </c>
      <c r="P51" s="103" t="s">
        <v>370</v>
      </c>
      <c r="Q51" s="102" t="str">
        <f ca="1">IF($B51&gt;gamesPerRound,"","Black "&amp;OFFSET(Pairings!$E$1,2*gamesPerRound+N51,0))</f>
        <v/>
      </c>
      <c r="R51" s="104"/>
    </row>
    <row r="52" spans="1:18" s="106" customFormat="1" ht="113.25" customHeight="1" x14ac:dyDescent="0.2">
      <c r="A52" s="100" t="s">
        <v>371</v>
      </c>
      <c r="B52" s="101">
        <f t="shared" si="0"/>
        <v>52</v>
      </c>
      <c r="C52" s="102" t="str">
        <f>IF($B52&gt;gamesPerRound,"","White "&amp;Pairings!D53)</f>
        <v/>
      </c>
      <c r="D52" s="103" t="s">
        <v>370</v>
      </c>
      <c r="E52" s="102" t="str">
        <f>IF($B52&gt;gamesPerRound,"","Black "&amp;Pairings!E53)</f>
        <v/>
      </c>
      <c r="F52" s="104"/>
      <c r="G52" s="100" t="s">
        <v>372</v>
      </c>
      <c r="H52" s="101">
        <f t="shared" si="1"/>
        <v>52</v>
      </c>
      <c r="I52" s="102" t="str">
        <f ca="1">IF($B52&gt;gamesPerRound,"","White "&amp;OFFSET(Pairings!$D$1,gamesPerRound+H52,0))</f>
        <v/>
      </c>
      <c r="J52" s="103" t="s">
        <v>370</v>
      </c>
      <c r="K52" s="102" t="str">
        <f ca="1">IF($B52&gt;gamesPerRound,"","Black "&amp;OFFSET(Pairings!$E$1,gamesPerRound+H52,0))</f>
        <v/>
      </c>
      <c r="L52" s="104"/>
      <c r="M52" s="100" t="s">
        <v>373</v>
      </c>
      <c r="N52" s="101">
        <f t="shared" si="2"/>
        <v>52</v>
      </c>
      <c r="O52" s="102" t="str">
        <f ca="1">IF($B52&gt;gamesPerRound,"","White "&amp;OFFSET(Pairings!$D$1,2*gamesPerRound+N52,0))</f>
        <v/>
      </c>
      <c r="P52" s="103" t="s">
        <v>370</v>
      </c>
      <c r="Q52" s="102" t="str">
        <f ca="1">IF($B52&gt;gamesPerRound,"","Black "&amp;OFFSET(Pairings!$E$1,2*gamesPerRound+N52,0))</f>
        <v/>
      </c>
      <c r="R52" s="104"/>
    </row>
    <row r="53" spans="1:18" s="106" customFormat="1" ht="113.25" customHeight="1" x14ac:dyDescent="0.2">
      <c r="A53" s="100" t="s">
        <v>371</v>
      </c>
      <c r="B53" s="101">
        <f t="shared" si="0"/>
        <v>53</v>
      </c>
      <c r="C53" s="102" t="str">
        <f>IF($B53&gt;gamesPerRound,"","White "&amp;Pairings!D54)</f>
        <v/>
      </c>
      <c r="D53" s="103" t="s">
        <v>370</v>
      </c>
      <c r="E53" s="102" t="str">
        <f>IF($B53&gt;gamesPerRound,"","Black "&amp;Pairings!E54)</f>
        <v/>
      </c>
      <c r="F53" s="104"/>
      <c r="G53" s="100" t="s">
        <v>372</v>
      </c>
      <c r="H53" s="101">
        <f t="shared" si="1"/>
        <v>53</v>
      </c>
      <c r="I53" s="102" t="str">
        <f ca="1">IF($B53&gt;gamesPerRound,"","White "&amp;OFFSET(Pairings!$D$1,gamesPerRound+H53,0))</f>
        <v/>
      </c>
      <c r="J53" s="103" t="s">
        <v>370</v>
      </c>
      <c r="K53" s="102" t="str">
        <f ca="1">IF($B53&gt;gamesPerRound,"","Black "&amp;OFFSET(Pairings!$E$1,gamesPerRound+H53,0))</f>
        <v/>
      </c>
      <c r="L53" s="104"/>
      <c r="M53" s="100" t="s">
        <v>373</v>
      </c>
      <c r="N53" s="101">
        <f t="shared" si="2"/>
        <v>53</v>
      </c>
      <c r="O53" s="102" t="str">
        <f ca="1">IF($B53&gt;gamesPerRound,"","White "&amp;OFFSET(Pairings!$D$1,2*gamesPerRound+N53,0))</f>
        <v/>
      </c>
      <c r="P53" s="103" t="s">
        <v>370</v>
      </c>
      <c r="Q53" s="102" t="str">
        <f ca="1">IF($B53&gt;gamesPerRound,"","Black "&amp;OFFSET(Pairings!$E$1,2*gamesPerRound+N53,0))</f>
        <v/>
      </c>
      <c r="R53" s="104"/>
    </row>
    <row r="54" spans="1:18" s="106" customFormat="1" ht="113.25" customHeight="1" x14ac:dyDescent="0.2">
      <c r="A54" s="100" t="s">
        <v>371</v>
      </c>
      <c r="B54" s="101">
        <f t="shared" si="0"/>
        <v>54</v>
      </c>
      <c r="C54" s="102" t="str">
        <f>IF($B54&gt;gamesPerRound,"","White "&amp;Pairings!D55)</f>
        <v/>
      </c>
      <c r="D54" s="103" t="s">
        <v>370</v>
      </c>
      <c r="E54" s="102" t="str">
        <f>IF($B54&gt;gamesPerRound,"","Black "&amp;Pairings!E55)</f>
        <v/>
      </c>
      <c r="F54" s="104"/>
      <c r="G54" s="100" t="s">
        <v>372</v>
      </c>
      <c r="H54" s="101">
        <f t="shared" si="1"/>
        <v>54</v>
      </c>
      <c r="I54" s="102" t="str">
        <f ca="1">IF($B54&gt;gamesPerRound,"","White "&amp;OFFSET(Pairings!$D$1,gamesPerRound+H54,0))</f>
        <v/>
      </c>
      <c r="J54" s="103" t="s">
        <v>370</v>
      </c>
      <c r="K54" s="102" t="str">
        <f ca="1">IF($B54&gt;gamesPerRound,"","Black "&amp;OFFSET(Pairings!$E$1,gamesPerRound+H54,0))</f>
        <v/>
      </c>
      <c r="L54" s="104"/>
      <c r="M54" s="100" t="s">
        <v>373</v>
      </c>
      <c r="N54" s="101">
        <f t="shared" si="2"/>
        <v>54</v>
      </c>
      <c r="O54" s="102" t="str">
        <f ca="1">IF($B54&gt;gamesPerRound,"","White "&amp;OFFSET(Pairings!$D$1,2*gamesPerRound+N54,0))</f>
        <v/>
      </c>
      <c r="P54" s="103" t="s">
        <v>370</v>
      </c>
      <c r="Q54" s="102" t="str">
        <f ca="1">IF($B54&gt;gamesPerRound,"","Black "&amp;OFFSET(Pairings!$E$1,2*gamesPerRound+N54,0))</f>
        <v/>
      </c>
      <c r="R54" s="104"/>
    </row>
    <row r="55" spans="1:18" s="106" customFormat="1" ht="113.25" customHeight="1" x14ac:dyDescent="0.2">
      <c r="A55" s="100" t="s">
        <v>371</v>
      </c>
      <c r="B55" s="101">
        <f t="shared" si="0"/>
        <v>55</v>
      </c>
      <c r="C55" s="102" t="str">
        <f>IF($B55&gt;gamesPerRound,"","White "&amp;Pairings!D56)</f>
        <v/>
      </c>
      <c r="D55" s="103" t="s">
        <v>370</v>
      </c>
      <c r="E55" s="102" t="str">
        <f>IF($B55&gt;gamesPerRound,"","Black "&amp;Pairings!E56)</f>
        <v/>
      </c>
      <c r="F55" s="104"/>
      <c r="G55" s="100" t="s">
        <v>372</v>
      </c>
      <c r="H55" s="101">
        <f t="shared" si="1"/>
        <v>55</v>
      </c>
      <c r="I55" s="102" t="str">
        <f ca="1">IF($B55&gt;gamesPerRound,"","White "&amp;OFFSET(Pairings!$D$1,gamesPerRound+H55,0))</f>
        <v/>
      </c>
      <c r="J55" s="103" t="s">
        <v>370</v>
      </c>
      <c r="K55" s="102" t="str">
        <f ca="1">IF($B55&gt;gamesPerRound,"","Black "&amp;OFFSET(Pairings!$E$1,gamesPerRound+H55,0))</f>
        <v/>
      </c>
      <c r="L55" s="104"/>
      <c r="M55" s="100" t="s">
        <v>373</v>
      </c>
      <c r="N55" s="101">
        <f t="shared" si="2"/>
        <v>55</v>
      </c>
      <c r="O55" s="102" t="str">
        <f ca="1">IF($B55&gt;gamesPerRound,"","White "&amp;OFFSET(Pairings!$D$1,2*gamesPerRound+N55,0))</f>
        <v/>
      </c>
      <c r="P55" s="103" t="s">
        <v>370</v>
      </c>
      <c r="Q55" s="102" t="str">
        <f ca="1">IF($B55&gt;gamesPerRound,"","Black "&amp;OFFSET(Pairings!$E$1,2*gamesPerRound+N55,0))</f>
        <v/>
      </c>
      <c r="R55" s="104"/>
    </row>
    <row r="56" spans="1:18" s="106" customFormat="1" ht="113.25" customHeight="1" x14ac:dyDescent="0.2">
      <c r="A56" s="100" t="s">
        <v>371</v>
      </c>
      <c r="B56" s="101">
        <f t="shared" si="0"/>
        <v>56</v>
      </c>
      <c r="C56" s="102" t="str">
        <f>IF($B56&gt;gamesPerRound,"","White "&amp;Pairings!D57)</f>
        <v/>
      </c>
      <c r="D56" s="103" t="s">
        <v>370</v>
      </c>
      <c r="E56" s="102" t="str">
        <f>IF($B56&gt;gamesPerRound,"","Black "&amp;Pairings!E57)</f>
        <v/>
      </c>
      <c r="F56" s="104"/>
      <c r="G56" s="100" t="s">
        <v>372</v>
      </c>
      <c r="H56" s="101">
        <f t="shared" si="1"/>
        <v>56</v>
      </c>
      <c r="I56" s="102" t="str">
        <f ca="1">IF($B56&gt;gamesPerRound,"","White "&amp;OFFSET(Pairings!$D$1,gamesPerRound+H56,0))</f>
        <v/>
      </c>
      <c r="J56" s="103" t="s">
        <v>370</v>
      </c>
      <c r="K56" s="102" t="str">
        <f ca="1">IF($B56&gt;gamesPerRound,"","Black "&amp;OFFSET(Pairings!$E$1,gamesPerRound+H56,0))</f>
        <v/>
      </c>
      <c r="L56" s="104"/>
      <c r="M56" s="100" t="s">
        <v>373</v>
      </c>
      <c r="N56" s="101">
        <f t="shared" si="2"/>
        <v>56</v>
      </c>
      <c r="O56" s="102" t="str">
        <f ca="1">IF($B56&gt;gamesPerRound,"","White "&amp;OFFSET(Pairings!$D$1,2*gamesPerRound+N56,0))</f>
        <v/>
      </c>
      <c r="P56" s="103" t="s">
        <v>370</v>
      </c>
      <c r="Q56" s="102" t="str">
        <f ca="1">IF($B56&gt;gamesPerRound,"","Black "&amp;OFFSET(Pairings!$E$1,2*gamesPerRound+N56,0))</f>
        <v/>
      </c>
      <c r="R56" s="104"/>
    </row>
    <row r="57" spans="1:18" s="106" customFormat="1" ht="113.25" customHeight="1" x14ac:dyDescent="0.2">
      <c r="A57" s="100" t="s">
        <v>371</v>
      </c>
      <c r="B57" s="101">
        <f t="shared" si="0"/>
        <v>57</v>
      </c>
      <c r="C57" s="102" t="str">
        <f>IF($B57&gt;gamesPerRound,"","White "&amp;Pairings!D58)</f>
        <v/>
      </c>
      <c r="D57" s="103" t="s">
        <v>370</v>
      </c>
      <c r="E57" s="102" t="str">
        <f>IF($B57&gt;gamesPerRound,"","Black "&amp;Pairings!E58)</f>
        <v/>
      </c>
      <c r="F57" s="104"/>
      <c r="G57" s="100" t="s">
        <v>372</v>
      </c>
      <c r="H57" s="101">
        <f t="shared" si="1"/>
        <v>57</v>
      </c>
      <c r="I57" s="102" t="str">
        <f ca="1">IF($B57&gt;gamesPerRound,"","White "&amp;OFFSET(Pairings!$D$1,gamesPerRound+H57,0))</f>
        <v/>
      </c>
      <c r="J57" s="103" t="s">
        <v>370</v>
      </c>
      <c r="K57" s="102" t="str">
        <f ca="1">IF($B57&gt;gamesPerRound,"","Black "&amp;OFFSET(Pairings!$E$1,gamesPerRound+H57,0))</f>
        <v/>
      </c>
      <c r="L57" s="104"/>
      <c r="M57" s="100" t="s">
        <v>373</v>
      </c>
      <c r="N57" s="101">
        <f t="shared" si="2"/>
        <v>57</v>
      </c>
      <c r="O57" s="102" t="str">
        <f ca="1">IF($B57&gt;gamesPerRound,"","White "&amp;OFFSET(Pairings!$D$1,2*gamesPerRound+N57,0))</f>
        <v/>
      </c>
      <c r="P57" s="103" t="s">
        <v>370</v>
      </c>
      <c r="Q57" s="102" t="str">
        <f ca="1">IF($B57&gt;gamesPerRound,"","Black "&amp;OFFSET(Pairings!$E$1,2*gamesPerRound+N57,0))</f>
        <v/>
      </c>
      <c r="R57" s="104"/>
    </row>
    <row r="58" spans="1:18" s="106" customFormat="1" ht="113.25" customHeight="1" x14ac:dyDescent="0.2">
      <c r="A58" s="100" t="s">
        <v>371</v>
      </c>
      <c r="B58" s="101">
        <f t="shared" si="0"/>
        <v>58</v>
      </c>
      <c r="C58" s="102" t="str">
        <f>IF($B58&gt;gamesPerRound,"","White "&amp;Pairings!D59)</f>
        <v/>
      </c>
      <c r="D58" s="103" t="s">
        <v>370</v>
      </c>
      <c r="E58" s="102" t="str">
        <f>IF($B58&gt;gamesPerRound,"","Black "&amp;Pairings!E59)</f>
        <v/>
      </c>
      <c r="F58" s="104"/>
      <c r="G58" s="100" t="s">
        <v>372</v>
      </c>
      <c r="H58" s="101">
        <f t="shared" si="1"/>
        <v>58</v>
      </c>
      <c r="I58" s="102" t="str">
        <f ca="1">IF($B58&gt;gamesPerRound,"","White "&amp;OFFSET(Pairings!$D$1,gamesPerRound+H58,0))</f>
        <v/>
      </c>
      <c r="J58" s="103" t="s">
        <v>370</v>
      </c>
      <c r="K58" s="102" t="str">
        <f ca="1">IF($B58&gt;gamesPerRound,"","Black "&amp;OFFSET(Pairings!$E$1,gamesPerRound+H58,0))</f>
        <v/>
      </c>
      <c r="L58" s="104"/>
      <c r="M58" s="100" t="s">
        <v>373</v>
      </c>
      <c r="N58" s="101">
        <f t="shared" si="2"/>
        <v>58</v>
      </c>
      <c r="O58" s="102" t="str">
        <f ca="1">IF($B58&gt;gamesPerRound,"","White "&amp;OFFSET(Pairings!$D$1,2*gamesPerRound+N58,0))</f>
        <v/>
      </c>
      <c r="P58" s="103" t="s">
        <v>370</v>
      </c>
      <c r="Q58" s="102" t="str">
        <f ca="1">IF($B58&gt;gamesPerRound,"","Black "&amp;OFFSET(Pairings!$E$1,2*gamesPerRound+N58,0))</f>
        <v/>
      </c>
      <c r="R58" s="104"/>
    </row>
    <row r="59" spans="1:18" s="106" customFormat="1" ht="113.25" customHeight="1" x14ac:dyDescent="0.2">
      <c r="A59" s="100" t="s">
        <v>371</v>
      </c>
      <c r="B59" s="101">
        <f t="shared" si="0"/>
        <v>59</v>
      </c>
      <c r="C59" s="102" t="str">
        <f>IF($B59&gt;gamesPerRound,"","White "&amp;Pairings!D60)</f>
        <v/>
      </c>
      <c r="D59" s="103" t="s">
        <v>370</v>
      </c>
      <c r="E59" s="102" t="str">
        <f>IF($B59&gt;gamesPerRound,"","Black "&amp;Pairings!E60)</f>
        <v/>
      </c>
      <c r="F59" s="104"/>
      <c r="G59" s="100" t="s">
        <v>372</v>
      </c>
      <c r="H59" s="101">
        <f t="shared" si="1"/>
        <v>59</v>
      </c>
      <c r="I59" s="102" t="str">
        <f ca="1">IF($B59&gt;gamesPerRound,"","White "&amp;OFFSET(Pairings!$D$1,gamesPerRound+H59,0))</f>
        <v/>
      </c>
      <c r="J59" s="103" t="s">
        <v>370</v>
      </c>
      <c r="K59" s="102" t="str">
        <f ca="1">IF($B59&gt;gamesPerRound,"","Black "&amp;OFFSET(Pairings!$E$1,gamesPerRound+H59,0))</f>
        <v/>
      </c>
      <c r="L59" s="104"/>
      <c r="M59" s="100" t="s">
        <v>373</v>
      </c>
      <c r="N59" s="101">
        <f t="shared" si="2"/>
        <v>59</v>
      </c>
      <c r="O59" s="102" t="str">
        <f ca="1">IF($B59&gt;gamesPerRound,"","White "&amp;OFFSET(Pairings!$D$1,2*gamesPerRound+N59,0))</f>
        <v/>
      </c>
      <c r="P59" s="103" t="s">
        <v>370</v>
      </c>
      <c r="Q59" s="102" t="str">
        <f ca="1">IF($B59&gt;gamesPerRound,"","Black "&amp;OFFSET(Pairings!$E$1,2*gamesPerRound+N59,0))</f>
        <v/>
      </c>
      <c r="R59" s="104"/>
    </row>
    <row r="60" spans="1:18" s="106" customFormat="1" ht="113.25" customHeight="1" x14ac:dyDescent="0.2">
      <c r="A60" s="100" t="s">
        <v>371</v>
      </c>
      <c r="B60" s="101">
        <f t="shared" si="0"/>
        <v>60</v>
      </c>
      <c r="C60" s="102" t="str">
        <f>IF($B60&gt;gamesPerRound,"","White "&amp;Pairings!D61)</f>
        <v/>
      </c>
      <c r="D60" s="103" t="s">
        <v>370</v>
      </c>
      <c r="E60" s="102" t="str">
        <f>IF($B60&gt;gamesPerRound,"","Black "&amp;Pairings!E61)</f>
        <v/>
      </c>
      <c r="F60" s="104"/>
      <c r="G60" s="100" t="s">
        <v>372</v>
      </c>
      <c r="H60" s="101">
        <f t="shared" si="1"/>
        <v>60</v>
      </c>
      <c r="I60" s="102" t="str">
        <f ca="1">IF($B60&gt;gamesPerRound,"","White "&amp;OFFSET(Pairings!$D$1,gamesPerRound+H60,0))</f>
        <v/>
      </c>
      <c r="J60" s="103" t="s">
        <v>370</v>
      </c>
      <c r="K60" s="102" t="str">
        <f ca="1">IF($B60&gt;gamesPerRound,"","Black "&amp;OFFSET(Pairings!$E$1,gamesPerRound+H60,0))</f>
        <v/>
      </c>
      <c r="L60" s="104"/>
      <c r="M60" s="100" t="s">
        <v>373</v>
      </c>
      <c r="N60" s="101">
        <f t="shared" si="2"/>
        <v>60</v>
      </c>
      <c r="O60" s="102" t="str">
        <f ca="1">IF($B60&gt;gamesPerRound,"","White "&amp;OFFSET(Pairings!$D$1,2*gamesPerRound+N60,0))</f>
        <v/>
      </c>
      <c r="P60" s="103" t="s">
        <v>370</v>
      </c>
      <c r="Q60" s="102" t="str">
        <f ca="1">IF($B60&gt;gamesPerRound,"","Black "&amp;OFFSET(Pairings!$E$1,2*gamesPerRound+N60,0))</f>
        <v/>
      </c>
      <c r="R60" s="104"/>
    </row>
    <row r="61" spans="1:18" s="106" customFormat="1" ht="113.25" customHeight="1" x14ac:dyDescent="0.2">
      <c r="A61" s="100" t="s">
        <v>371</v>
      </c>
      <c r="B61" s="101">
        <f t="shared" si="0"/>
        <v>61</v>
      </c>
      <c r="C61" s="102" t="str">
        <f>IF($B61&gt;gamesPerRound,"","White "&amp;Pairings!D62)</f>
        <v/>
      </c>
      <c r="D61" s="103" t="s">
        <v>370</v>
      </c>
      <c r="E61" s="102" t="str">
        <f>IF($B61&gt;gamesPerRound,"","Black "&amp;Pairings!E62)</f>
        <v/>
      </c>
      <c r="F61" s="104"/>
      <c r="G61" s="100" t="s">
        <v>372</v>
      </c>
      <c r="H61" s="101">
        <f t="shared" si="1"/>
        <v>61</v>
      </c>
      <c r="I61" s="102" t="str">
        <f ca="1">IF($B61&gt;gamesPerRound,"","White "&amp;OFFSET(Pairings!$D$1,gamesPerRound+H61,0))</f>
        <v/>
      </c>
      <c r="J61" s="103" t="s">
        <v>370</v>
      </c>
      <c r="K61" s="102" t="str">
        <f ca="1">IF($B61&gt;gamesPerRound,"","Black "&amp;OFFSET(Pairings!$E$1,gamesPerRound+H61,0))</f>
        <v/>
      </c>
      <c r="L61" s="104"/>
      <c r="M61" s="100" t="s">
        <v>373</v>
      </c>
      <c r="N61" s="101">
        <f t="shared" si="2"/>
        <v>61</v>
      </c>
      <c r="O61" s="102" t="str">
        <f ca="1">IF($B61&gt;gamesPerRound,"","White "&amp;OFFSET(Pairings!$D$1,2*gamesPerRound+N61,0))</f>
        <v/>
      </c>
      <c r="P61" s="103" t="s">
        <v>370</v>
      </c>
      <c r="Q61" s="102" t="str">
        <f ca="1">IF($B61&gt;gamesPerRound,"","Black "&amp;OFFSET(Pairings!$E$1,2*gamesPerRound+N61,0))</f>
        <v/>
      </c>
      <c r="R61" s="104"/>
    </row>
    <row r="62" spans="1:18" s="106" customFormat="1" ht="113.25" customHeight="1" x14ac:dyDescent="0.2">
      <c r="A62" s="100" t="s">
        <v>371</v>
      </c>
      <c r="B62" s="101">
        <f t="shared" si="0"/>
        <v>62</v>
      </c>
      <c r="C62" s="102" t="str">
        <f>IF($B62&gt;gamesPerRound,"","White "&amp;Pairings!D63)</f>
        <v/>
      </c>
      <c r="D62" s="103" t="s">
        <v>370</v>
      </c>
      <c r="E62" s="102" t="str">
        <f>IF($B62&gt;gamesPerRound,"","Black "&amp;Pairings!E63)</f>
        <v/>
      </c>
      <c r="F62" s="104"/>
      <c r="G62" s="100" t="s">
        <v>372</v>
      </c>
      <c r="H62" s="101">
        <f t="shared" si="1"/>
        <v>62</v>
      </c>
      <c r="I62" s="102" t="str">
        <f ca="1">IF($B62&gt;gamesPerRound,"","White "&amp;OFFSET(Pairings!$D$1,gamesPerRound+H62,0))</f>
        <v/>
      </c>
      <c r="J62" s="103" t="s">
        <v>370</v>
      </c>
      <c r="K62" s="102" t="str">
        <f ca="1">IF($B62&gt;gamesPerRound,"","Black "&amp;OFFSET(Pairings!$E$1,gamesPerRound+H62,0))</f>
        <v/>
      </c>
      <c r="L62" s="104"/>
      <c r="M62" s="100" t="s">
        <v>373</v>
      </c>
      <c r="N62" s="101">
        <f t="shared" si="2"/>
        <v>62</v>
      </c>
      <c r="O62" s="102" t="str">
        <f ca="1">IF($B62&gt;gamesPerRound,"","White "&amp;OFFSET(Pairings!$D$1,2*gamesPerRound+N62,0))</f>
        <v/>
      </c>
      <c r="P62" s="103" t="s">
        <v>370</v>
      </c>
      <c r="Q62" s="102" t="str">
        <f ca="1">IF($B62&gt;gamesPerRound,"","Black "&amp;OFFSET(Pairings!$E$1,2*gamesPerRound+N62,0))</f>
        <v/>
      </c>
      <c r="R62" s="104"/>
    </row>
    <row r="63" spans="1:18" s="106" customFormat="1" ht="113.25" customHeight="1" x14ac:dyDescent="0.2">
      <c r="A63" s="100" t="s">
        <v>371</v>
      </c>
      <c r="B63" s="101">
        <f t="shared" si="0"/>
        <v>63</v>
      </c>
      <c r="C63" s="102" t="str">
        <f>IF($B63&gt;gamesPerRound,"","White "&amp;Pairings!D64)</f>
        <v/>
      </c>
      <c r="D63" s="103" t="s">
        <v>370</v>
      </c>
      <c r="E63" s="102" t="str">
        <f>IF($B63&gt;gamesPerRound,"","Black "&amp;Pairings!E64)</f>
        <v/>
      </c>
      <c r="F63" s="104"/>
      <c r="G63" s="100" t="s">
        <v>372</v>
      </c>
      <c r="H63" s="101">
        <f t="shared" si="1"/>
        <v>63</v>
      </c>
      <c r="I63" s="102" t="str">
        <f ca="1">IF($B63&gt;gamesPerRound,"","White "&amp;OFFSET(Pairings!$D$1,gamesPerRound+H63,0))</f>
        <v/>
      </c>
      <c r="J63" s="103" t="s">
        <v>370</v>
      </c>
      <c r="K63" s="102" t="str">
        <f ca="1">IF($B63&gt;gamesPerRound,"","Black "&amp;OFFSET(Pairings!$E$1,gamesPerRound+H63,0))</f>
        <v/>
      </c>
      <c r="L63" s="104"/>
      <c r="M63" s="100" t="s">
        <v>373</v>
      </c>
      <c r="N63" s="101">
        <f t="shared" si="2"/>
        <v>63</v>
      </c>
      <c r="O63" s="102" t="str">
        <f ca="1">IF($B63&gt;gamesPerRound,"","White "&amp;OFFSET(Pairings!$D$1,2*gamesPerRound+N63,0))</f>
        <v/>
      </c>
      <c r="P63" s="103" t="s">
        <v>370</v>
      </c>
      <c r="Q63" s="102" t="str">
        <f ca="1">IF($B63&gt;gamesPerRound,"","Black "&amp;OFFSET(Pairings!$E$1,2*gamesPerRound+N63,0))</f>
        <v/>
      </c>
      <c r="R63" s="104"/>
    </row>
    <row r="64" spans="1:18" s="106" customFormat="1" ht="113.25" customHeight="1" x14ac:dyDescent="0.2">
      <c r="A64" s="100" t="s">
        <v>371</v>
      </c>
      <c r="B64" s="101">
        <f t="shared" si="0"/>
        <v>64</v>
      </c>
      <c r="C64" s="102" t="str">
        <f>IF($B64&gt;gamesPerRound,"","White "&amp;Pairings!D65)</f>
        <v/>
      </c>
      <c r="D64" s="103" t="s">
        <v>370</v>
      </c>
      <c r="E64" s="102" t="str">
        <f>IF($B64&gt;gamesPerRound,"","Black "&amp;Pairings!E65)</f>
        <v/>
      </c>
      <c r="F64" s="104"/>
      <c r="G64" s="100" t="s">
        <v>372</v>
      </c>
      <c r="H64" s="101">
        <f t="shared" si="1"/>
        <v>64</v>
      </c>
      <c r="I64" s="102" t="str">
        <f ca="1">IF($B64&gt;gamesPerRound,"","White "&amp;OFFSET(Pairings!$D$1,gamesPerRound+H64,0))</f>
        <v/>
      </c>
      <c r="J64" s="103" t="s">
        <v>370</v>
      </c>
      <c r="K64" s="102" t="str">
        <f ca="1">IF($B64&gt;gamesPerRound,"","Black "&amp;OFFSET(Pairings!$E$1,gamesPerRound+H64,0))</f>
        <v/>
      </c>
      <c r="L64" s="104"/>
      <c r="M64" s="100" t="s">
        <v>373</v>
      </c>
      <c r="N64" s="101">
        <f t="shared" si="2"/>
        <v>64</v>
      </c>
      <c r="O64" s="102" t="str">
        <f ca="1">IF($B64&gt;gamesPerRound,"","White "&amp;OFFSET(Pairings!$D$1,2*gamesPerRound+N64,0))</f>
        <v/>
      </c>
      <c r="P64" s="103" t="s">
        <v>370</v>
      </c>
      <c r="Q64" s="102" t="str">
        <f ca="1">IF($B64&gt;gamesPerRound,"","Black "&amp;OFFSET(Pairings!$E$1,2*gamesPerRound+N64,0))</f>
        <v/>
      </c>
      <c r="R64" s="104"/>
    </row>
    <row r="65" spans="1:18" s="106" customFormat="1" ht="113.25" customHeight="1" x14ac:dyDescent="0.2">
      <c r="A65" s="100" t="s">
        <v>371</v>
      </c>
      <c r="B65" s="101">
        <f t="shared" si="0"/>
        <v>65</v>
      </c>
      <c r="C65" s="102" t="str">
        <f>IF($B65&gt;gamesPerRound,"","White "&amp;Pairings!D66)</f>
        <v/>
      </c>
      <c r="D65" s="103" t="s">
        <v>370</v>
      </c>
      <c r="E65" s="102" t="str">
        <f>IF($B65&gt;gamesPerRound,"","Black "&amp;Pairings!E66)</f>
        <v/>
      </c>
      <c r="F65" s="104"/>
      <c r="G65" s="100" t="s">
        <v>372</v>
      </c>
      <c r="H65" s="101">
        <f t="shared" si="1"/>
        <v>65</v>
      </c>
      <c r="I65" s="102" t="str">
        <f ca="1">IF($B65&gt;gamesPerRound,"","White "&amp;OFFSET(Pairings!$D$1,gamesPerRound+H65,0))</f>
        <v/>
      </c>
      <c r="J65" s="103" t="s">
        <v>370</v>
      </c>
      <c r="K65" s="102" t="str">
        <f ca="1">IF($B65&gt;gamesPerRound,"","Black "&amp;OFFSET(Pairings!$E$1,gamesPerRound+H65,0))</f>
        <v/>
      </c>
      <c r="L65" s="104"/>
      <c r="M65" s="100" t="s">
        <v>373</v>
      </c>
      <c r="N65" s="101">
        <f t="shared" si="2"/>
        <v>65</v>
      </c>
      <c r="O65" s="102" t="str">
        <f ca="1">IF($B65&gt;gamesPerRound,"","White "&amp;OFFSET(Pairings!$D$1,2*gamesPerRound+N65,0))</f>
        <v/>
      </c>
      <c r="P65" s="103" t="s">
        <v>370</v>
      </c>
      <c r="Q65" s="102" t="str">
        <f ca="1">IF($B65&gt;gamesPerRound,"","Black "&amp;OFFSET(Pairings!$E$1,2*gamesPerRound+N65,0))</f>
        <v/>
      </c>
      <c r="R65" s="104"/>
    </row>
    <row r="66" spans="1:18" s="106" customFormat="1" ht="113.25" customHeight="1" x14ac:dyDescent="0.2">
      <c r="A66" s="100" t="s">
        <v>371</v>
      </c>
      <c r="B66" s="101">
        <f t="shared" si="0"/>
        <v>66</v>
      </c>
      <c r="C66" s="102" t="str">
        <f>IF($B66&gt;gamesPerRound,"","White "&amp;Pairings!D67)</f>
        <v/>
      </c>
      <c r="D66" s="103" t="s">
        <v>370</v>
      </c>
      <c r="E66" s="102" t="str">
        <f>IF($B66&gt;gamesPerRound,"","Black "&amp;Pairings!E67)</f>
        <v/>
      </c>
      <c r="F66" s="104"/>
      <c r="G66" s="100" t="s">
        <v>372</v>
      </c>
      <c r="H66" s="101">
        <f t="shared" si="1"/>
        <v>66</v>
      </c>
      <c r="I66" s="102" t="str">
        <f ca="1">IF($B66&gt;gamesPerRound,"","White "&amp;OFFSET(Pairings!$D$1,gamesPerRound+H66,0))</f>
        <v/>
      </c>
      <c r="J66" s="103" t="s">
        <v>370</v>
      </c>
      <c r="K66" s="102" t="str">
        <f ca="1">IF($B66&gt;gamesPerRound,"","Black "&amp;OFFSET(Pairings!$E$1,gamesPerRound+H66,0))</f>
        <v/>
      </c>
      <c r="L66" s="104"/>
      <c r="M66" s="100" t="s">
        <v>373</v>
      </c>
      <c r="N66" s="101">
        <f t="shared" si="2"/>
        <v>66</v>
      </c>
      <c r="O66" s="102" t="str">
        <f ca="1">IF($B66&gt;gamesPerRound,"","White "&amp;OFFSET(Pairings!$D$1,2*gamesPerRound+N66,0))</f>
        <v/>
      </c>
      <c r="P66" s="103" t="s">
        <v>370</v>
      </c>
      <c r="Q66" s="102" t="str">
        <f ca="1">IF($B66&gt;gamesPerRound,"","Black "&amp;OFFSET(Pairings!$E$1,2*gamesPerRound+N66,0))</f>
        <v/>
      </c>
      <c r="R66" s="104"/>
    </row>
    <row r="67" spans="1:18" s="106" customFormat="1" ht="113.25" customHeight="1" x14ac:dyDescent="0.2">
      <c r="A67" s="100" t="s">
        <v>371</v>
      </c>
      <c r="B67" s="101">
        <f t="shared" ref="B67:B130" si="3">B66+1</f>
        <v>67</v>
      </c>
      <c r="C67" s="102" t="str">
        <f>IF($B67&gt;gamesPerRound,"","White "&amp;Pairings!D68)</f>
        <v/>
      </c>
      <c r="D67" s="103" t="s">
        <v>370</v>
      </c>
      <c r="E67" s="102" t="str">
        <f>IF($B67&gt;gamesPerRound,"","Black "&amp;Pairings!E68)</f>
        <v/>
      </c>
      <c r="F67" s="104"/>
      <c r="G67" s="100" t="s">
        <v>372</v>
      </c>
      <c r="H67" s="101">
        <f t="shared" ref="H67:H130" si="4">H66+1</f>
        <v>67</v>
      </c>
      <c r="I67" s="102" t="str">
        <f ca="1">IF($B67&gt;gamesPerRound,"","White "&amp;OFFSET(Pairings!$D$1,gamesPerRound+H67,0))</f>
        <v/>
      </c>
      <c r="J67" s="103" t="s">
        <v>370</v>
      </c>
      <c r="K67" s="102" t="str">
        <f ca="1">IF($B67&gt;gamesPerRound,"","Black "&amp;OFFSET(Pairings!$E$1,gamesPerRound+H67,0))</f>
        <v/>
      </c>
      <c r="L67" s="104"/>
      <c r="M67" s="100" t="s">
        <v>373</v>
      </c>
      <c r="N67" s="101">
        <f t="shared" ref="N67:N130" si="5">N66+1</f>
        <v>67</v>
      </c>
      <c r="O67" s="102" t="str">
        <f ca="1">IF($B67&gt;gamesPerRound,"","White "&amp;OFFSET(Pairings!$D$1,2*gamesPerRound+N67,0))</f>
        <v/>
      </c>
      <c r="P67" s="103" t="s">
        <v>370</v>
      </c>
      <c r="Q67" s="102" t="str">
        <f ca="1">IF($B67&gt;gamesPerRound,"","Black "&amp;OFFSET(Pairings!$E$1,2*gamesPerRound+N67,0))</f>
        <v/>
      </c>
      <c r="R67" s="104"/>
    </row>
    <row r="68" spans="1:18" s="106" customFormat="1" ht="113.25" customHeight="1" x14ac:dyDescent="0.2">
      <c r="A68" s="100" t="s">
        <v>371</v>
      </c>
      <c r="B68" s="101">
        <f t="shared" si="3"/>
        <v>68</v>
      </c>
      <c r="C68" s="102" t="str">
        <f>IF($B68&gt;gamesPerRound,"","White "&amp;Pairings!D69)</f>
        <v/>
      </c>
      <c r="D68" s="103" t="s">
        <v>370</v>
      </c>
      <c r="E68" s="102" t="str">
        <f>IF($B68&gt;gamesPerRound,"","Black "&amp;Pairings!E69)</f>
        <v/>
      </c>
      <c r="F68" s="104"/>
      <c r="G68" s="100" t="s">
        <v>372</v>
      </c>
      <c r="H68" s="101">
        <f t="shared" si="4"/>
        <v>68</v>
      </c>
      <c r="I68" s="102" t="str">
        <f ca="1">IF($B68&gt;gamesPerRound,"","White "&amp;OFFSET(Pairings!$D$1,gamesPerRound+H68,0))</f>
        <v/>
      </c>
      <c r="J68" s="103" t="s">
        <v>370</v>
      </c>
      <c r="K68" s="102" t="str">
        <f ca="1">IF($B68&gt;gamesPerRound,"","Black "&amp;OFFSET(Pairings!$E$1,gamesPerRound+H68,0))</f>
        <v/>
      </c>
      <c r="L68" s="104"/>
      <c r="M68" s="100" t="s">
        <v>373</v>
      </c>
      <c r="N68" s="101">
        <f t="shared" si="5"/>
        <v>68</v>
      </c>
      <c r="O68" s="102" t="str">
        <f ca="1">IF($B68&gt;gamesPerRound,"","White "&amp;OFFSET(Pairings!$D$1,2*gamesPerRound+N68,0))</f>
        <v/>
      </c>
      <c r="P68" s="103" t="s">
        <v>370</v>
      </c>
      <c r="Q68" s="102" t="str">
        <f ca="1">IF($B68&gt;gamesPerRound,"","Black "&amp;OFFSET(Pairings!$E$1,2*gamesPerRound+N68,0))</f>
        <v/>
      </c>
      <c r="R68" s="104"/>
    </row>
    <row r="69" spans="1:18" s="106" customFormat="1" ht="113.25" customHeight="1" x14ac:dyDescent="0.2">
      <c r="A69" s="100" t="s">
        <v>371</v>
      </c>
      <c r="B69" s="101">
        <f t="shared" si="3"/>
        <v>69</v>
      </c>
      <c r="C69" s="102" t="str">
        <f>IF($B69&gt;gamesPerRound,"","White "&amp;Pairings!D70)</f>
        <v/>
      </c>
      <c r="D69" s="103" t="s">
        <v>370</v>
      </c>
      <c r="E69" s="102" t="str">
        <f>IF($B69&gt;gamesPerRound,"","Black "&amp;Pairings!E70)</f>
        <v/>
      </c>
      <c r="F69" s="104"/>
      <c r="G69" s="100" t="s">
        <v>372</v>
      </c>
      <c r="H69" s="101">
        <f t="shared" si="4"/>
        <v>69</v>
      </c>
      <c r="I69" s="102" t="str">
        <f ca="1">IF($B69&gt;gamesPerRound,"","White "&amp;OFFSET(Pairings!$D$1,gamesPerRound+H69,0))</f>
        <v/>
      </c>
      <c r="J69" s="103" t="s">
        <v>370</v>
      </c>
      <c r="K69" s="102" t="str">
        <f ca="1">IF($B69&gt;gamesPerRound,"","Black "&amp;OFFSET(Pairings!$E$1,gamesPerRound+H69,0))</f>
        <v/>
      </c>
      <c r="L69" s="104"/>
      <c r="M69" s="100" t="s">
        <v>373</v>
      </c>
      <c r="N69" s="101">
        <f t="shared" si="5"/>
        <v>69</v>
      </c>
      <c r="O69" s="102" t="str">
        <f ca="1">IF($B69&gt;gamesPerRound,"","White "&amp;OFFSET(Pairings!$D$1,2*gamesPerRound+N69,0))</f>
        <v/>
      </c>
      <c r="P69" s="103" t="s">
        <v>370</v>
      </c>
      <c r="Q69" s="102" t="str">
        <f ca="1">IF($B69&gt;gamesPerRound,"","Black "&amp;OFFSET(Pairings!$E$1,2*gamesPerRound+N69,0))</f>
        <v/>
      </c>
      <c r="R69" s="104"/>
    </row>
    <row r="70" spans="1:18" s="106" customFormat="1" ht="113.25" customHeight="1" x14ac:dyDescent="0.2">
      <c r="A70" s="100" t="s">
        <v>371</v>
      </c>
      <c r="B70" s="101">
        <f t="shared" si="3"/>
        <v>70</v>
      </c>
      <c r="C70" s="102" t="str">
        <f>IF($B70&gt;gamesPerRound,"","White "&amp;Pairings!D71)</f>
        <v/>
      </c>
      <c r="D70" s="103" t="s">
        <v>370</v>
      </c>
      <c r="E70" s="102" t="str">
        <f>IF($B70&gt;gamesPerRound,"","Black "&amp;Pairings!E71)</f>
        <v/>
      </c>
      <c r="F70" s="104"/>
      <c r="G70" s="100" t="s">
        <v>372</v>
      </c>
      <c r="H70" s="101">
        <f t="shared" si="4"/>
        <v>70</v>
      </c>
      <c r="I70" s="102" t="str">
        <f ca="1">IF($B70&gt;gamesPerRound,"","White "&amp;OFFSET(Pairings!$D$1,gamesPerRound+H70,0))</f>
        <v/>
      </c>
      <c r="J70" s="103" t="s">
        <v>370</v>
      </c>
      <c r="K70" s="102" t="str">
        <f ca="1">IF($B70&gt;gamesPerRound,"","Black "&amp;OFFSET(Pairings!$E$1,gamesPerRound+H70,0))</f>
        <v/>
      </c>
      <c r="L70" s="104"/>
      <c r="M70" s="100" t="s">
        <v>373</v>
      </c>
      <c r="N70" s="101">
        <f t="shared" si="5"/>
        <v>70</v>
      </c>
      <c r="O70" s="102" t="str">
        <f ca="1">IF($B70&gt;gamesPerRound,"","White "&amp;OFFSET(Pairings!$D$1,2*gamesPerRound+N70,0))</f>
        <v/>
      </c>
      <c r="P70" s="103" t="s">
        <v>370</v>
      </c>
      <c r="Q70" s="102" t="str">
        <f ca="1">IF($B70&gt;gamesPerRound,"","Black "&amp;OFFSET(Pairings!$E$1,2*gamesPerRound+N70,0))</f>
        <v/>
      </c>
      <c r="R70" s="104"/>
    </row>
    <row r="71" spans="1:18" s="106" customFormat="1" ht="113.25" customHeight="1" x14ac:dyDescent="0.2">
      <c r="A71" s="100" t="s">
        <v>371</v>
      </c>
      <c r="B71" s="101">
        <f t="shared" si="3"/>
        <v>71</v>
      </c>
      <c r="C71" s="102" t="str">
        <f>IF($B71&gt;gamesPerRound,"","White "&amp;Pairings!D72)</f>
        <v/>
      </c>
      <c r="D71" s="103" t="s">
        <v>370</v>
      </c>
      <c r="E71" s="102" t="str">
        <f>IF($B71&gt;gamesPerRound,"","Black "&amp;Pairings!E72)</f>
        <v/>
      </c>
      <c r="F71" s="104"/>
      <c r="G71" s="100" t="s">
        <v>372</v>
      </c>
      <c r="H71" s="101">
        <f t="shared" si="4"/>
        <v>71</v>
      </c>
      <c r="I71" s="102" t="str">
        <f ca="1">IF($B71&gt;gamesPerRound,"","White "&amp;OFFSET(Pairings!$D$1,gamesPerRound+H71,0))</f>
        <v/>
      </c>
      <c r="J71" s="103" t="s">
        <v>370</v>
      </c>
      <c r="K71" s="102" t="str">
        <f ca="1">IF($B71&gt;gamesPerRound,"","Black "&amp;OFFSET(Pairings!$E$1,gamesPerRound+H71,0))</f>
        <v/>
      </c>
      <c r="L71" s="104"/>
      <c r="M71" s="100" t="s">
        <v>373</v>
      </c>
      <c r="N71" s="101">
        <f t="shared" si="5"/>
        <v>71</v>
      </c>
      <c r="O71" s="102" t="str">
        <f ca="1">IF($B71&gt;gamesPerRound,"","White "&amp;OFFSET(Pairings!$D$1,2*gamesPerRound+N71,0))</f>
        <v/>
      </c>
      <c r="P71" s="103" t="s">
        <v>370</v>
      </c>
      <c r="Q71" s="102" t="str">
        <f ca="1">IF($B71&gt;gamesPerRound,"","Black "&amp;OFFSET(Pairings!$E$1,2*gamesPerRound+N71,0))</f>
        <v/>
      </c>
      <c r="R71" s="104"/>
    </row>
    <row r="72" spans="1:18" s="106" customFormat="1" ht="113.25" customHeight="1" x14ac:dyDescent="0.2">
      <c r="A72" s="100" t="s">
        <v>371</v>
      </c>
      <c r="B72" s="101">
        <f t="shared" si="3"/>
        <v>72</v>
      </c>
      <c r="C72" s="102" t="str">
        <f>IF($B72&gt;gamesPerRound,"","White "&amp;Pairings!D73)</f>
        <v/>
      </c>
      <c r="D72" s="103" t="s">
        <v>370</v>
      </c>
      <c r="E72" s="102" t="str">
        <f>IF($B72&gt;gamesPerRound,"","Black "&amp;Pairings!E73)</f>
        <v/>
      </c>
      <c r="F72" s="104"/>
      <c r="G72" s="100" t="s">
        <v>372</v>
      </c>
      <c r="H72" s="101">
        <f t="shared" si="4"/>
        <v>72</v>
      </c>
      <c r="I72" s="102" t="str">
        <f ca="1">IF($B72&gt;gamesPerRound,"","White "&amp;OFFSET(Pairings!$D$1,gamesPerRound+H72,0))</f>
        <v/>
      </c>
      <c r="J72" s="103" t="s">
        <v>370</v>
      </c>
      <c r="K72" s="102" t="str">
        <f ca="1">IF($B72&gt;gamesPerRound,"","Black "&amp;OFFSET(Pairings!$E$1,gamesPerRound+H72,0))</f>
        <v/>
      </c>
      <c r="L72" s="104"/>
      <c r="M72" s="100" t="s">
        <v>373</v>
      </c>
      <c r="N72" s="101">
        <f t="shared" si="5"/>
        <v>72</v>
      </c>
      <c r="O72" s="102" t="str">
        <f ca="1">IF($B72&gt;gamesPerRound,"","White "&amp;OFFSET(Pairings!$D$1,2*gamesPerRound+N72,0))</f>
        <v/>
      </c>
      <c r="P72" s="103" t="s">
        <v>370</v>
      </c>
      <c r="Q72" s="102" t="str">
        <f ca="1">IF($B72&gt;gamesPerRound,"","Black "&amp;OFFSET(Pairings!$E$1,2*gamesPerRound+N72,0))</f>
        <v/>
      </c>
      <c r="R72" s="104"/>
    </row>
    <row r="73" spans="1:18" s="106" customFormat="1" ht="113.25" customHeight="1" x14ac:dyDescent="0.2">
      <c r="A73" s="100" t="s">
        <v>371</v>
      </c>
      <c r="B73" s="101">
        <f t="shared" si="3"/>
        <v>73</v>
      </c>
      <c r="C73" s="102" t="str">
        <f>IF($B73&gt;gamesPerRound,"","White "&amp;Pairings!D74)</f>
        <v/>
      </c>
      <c r="D73" s="103" t="s">
        <v>370</v>
      </c>
      <c r="E73" s="102" t="str">
        <f>IF($B73&gt;gamesPerRound,"","Black "&amp;Pairings!E74)</f>
        <v/>
      </c>
      <c r="F73" s="104"/>
      <c r="G73" s="100" t="s">
        <v>372</v>
      </c>
      <c r="H73" s="101">
        <f t="shared" si="4"/>
        <v>73</v>
      </c>
      <c r="I73" s="102" t="str">
        <f ca="1">IF($B73&gt;gamesPerRound,"","White "&amp;OFFSET(Pairings!$D$1,gamesPerRound+H73,0))</f>
        <v/>
      </c>
      <c r="J73" s="103" t="s">
        <v>370</v>
      </c>
      <c r="K73" s="102" t="str">
        <f ca="1">IF($B73&gt;gamesPerRound,"","Black "&amp;OFFSET(Pairings!$E$1,gamesPerRound+H73,0))</f>
        <v/>
      </c>
      <c r="L73" s="104"/>
      <c r="M73" s="100" t="s">
        <v>373</v>
      </c>
      <c r="N73" s="101">
        <f t="shared" si="5"/>
        <v>73</v>
      </c>
      <c r="O73" s="102" t="str">
        <f ca="1">IF($B73&gt;gamesPerRound,"","White "&amp;OFFSET(Pairings!$D$1,2*gamesPerRound+N73,0))</f>
        <v/>
      </c>
      <c r="P73" s="103" t="s">
        <v>370</v>
      </c>
      <c r="Q73" s="102" t="str">
        <f ca="1">IF($B73&gt;gamesPerRound,"","Black "&amp;OFFSET(Pairings!$E$1,2*gamesPerRound+N73,0))</f>
        <v/>
      </c>
      <c r="R73" s="104"/>
    </row>
    <row r="74" spans="1:18" s="106" customFormat="1" ht="113.25" customHeight="1" x14ac:dyDescent="0.2">
      <c r="A74" s="100" t="s">
        <v>371</v>
      </c>
      <c r="B74" s="101">
        <f t="shared" si="3"/>
        <v>74</v>
      </c>
      <c r="C74" s="102" t="str">
        <f>IF($B74&gt;gamesPerRound,"","White "&amp;Pairings!D75)</f>
        <v/>
      </c>
      <c r="D74" s="103" t="s">
        <v>370</v>
      </c>
      <c r="E74" s="102" t="str">
        <f>IF($B74&gt;gamesPerRound,"","Black "&amp;Pairings!E75)</f>
        <v/>
      </c>
      <c r="F74" s="104"/>
      <c r="G74" s="100" t="s">
        <v>372</v>
      </c>
      <c r="H74" s="101">
        <f t="shared" si="4"/>
        <v>74</v>
      </c>
      <c r="I74" s="102" t="str">
        <f ca="1">IF($B74&gt;gamesPerRound,"","White "&amp;OFFSET(Pairings!$D$1,gamesPerRound+H74,0))</f>
        <v/>
      </c>
      <c r="J74" s="103" t="s">
        <v>370</v>
      </c>
      <c r="K74" s="102" t="str">
        <f ca="1">IF($B74&gt;gamesPerRound,"","Black "&amp;OFFSET(Pairings!$E$1,gamesPerRound+H74,0))</f>
        <v/>
      </c>
      <c r="L74" s="104"/>
      <c r="M74" s="100" t="s">
        <v>373</v>
      </c>
      <c r="N74" s="101">
        <f t="shared" si="5"/>
        <v>74</v>
      </c>
      <c r="O74" s="102" t="str">
        <f ca="1">IF($B74&gt;gamesPerRound,"","White "&amp;OFFSET(Pairings!$D$1,2*gamesPerRound+N74,0))</f>
        <v/>
      </c>
      <c r="P74" s="103" t="s">
        <v>370</v>
      </c>
      <c r="Q74" s="102" t="str">
        <f ca="1">IF($B74&gt;gamesPerRound,"","Black "&amp;OFFSET(Pairings!$E$1,2*gamesPerRound+N74,0))</f>
        <v/>
      </c>
      <c r="R74" s="104"/>
    </row>
    <row r="75" spans="1:18" s="106" customFormat="1" ht="113.25" customHeight="1" x14ac:dyDescent="0.2">
      <c r="A75" s="100" t="s">
        <v>371</v>
      </c>
      <c r="B75" s="101">
        <f t="shared" si="3"/>
        <v>75</v>
      </c>
      <c r="C75" s="102" t="str">
        <f>IF($B75&gt;gamesPerRound,"","White "&amp;Pairings!D76)</f>
        <v/>
      </c>
      <c r="D75" s="103" t="s">
        <v>370</v>
      </c>
      <c r="E75" s="102" t="str">
        <f>IF($B75&gt;gamesPerRound,"","Black "&amp;Pairings!E76)</f>
        <v/>
      </c>
      <c r="F75" s="104"/>
      <c r="G75" s="100" t="s">
        <v>372</v>
      </c>
      <c r="H75" s="101">
        <f t="shared" si="4"/>
        <v>75</v>
      </c>
      <c r="I75" s="102" t="str">
        <f ca="1">IF($B75&gt;gamesPerRound,"","White "&amp;OFFSET(Pairings!$D$1,gamesPerRound+H75,0))</f>
        <v/>
      </c>
      <c r="J75" s="103" t="s">
        <v>370</v>
      </c>
      <c r="K75" s="102" t="str">
        <f ca="1">IF($B75&gt;gamesPerRound,"","Black "&amp;OFFSET(Pairings!$E$1,gamesPerRound+H75,0))</f>
        <v/>
      </c>
      <c r="L75" s="104"/>
      <c r="M75" s="100" t="s">
        <v>373</v>
      </c>
      <c r="N75" s="101">
        <f t="shared" si="5"/>
        <v>75</v>
      </c>
      <c r="O75" s="102" t="str">
        <f ca="1">IF($B75&gt;gamesPerRound,"","White "&amp;OFFSET(Pairings!$D$1,2*gamesPerRound+N75,0))</f>
        <v/>
      </c>
      <c r="P75" s="103" t="s">
        <v>370</v>
      </c>
      <c r="Q75" s="102" t="str">
        <f ca="1">IF($B75&gt;gamesPerRound,"","Black "&amp;OFFSET(Pairings!$E$1,2*gamesPerRound+N75,0))</f>
        <v/>
      </c>
      <c r="R75" s="104"/>
    </row>
    <row r="76" spans="1:18" s="106" customFormat="1" ht="113.25" customHeight="1" x14ac:dyDescent="0.2">
      <c r="A76" s="100" t="s">
        <v>371</v>
      </c>
      <c r="B76" s="101">
        <f t="shared" si="3"/>
        <v>76</v>
      </c>
      <c r="C76" s="102" t="str">
        <f>IF($B76&gt;gamesPerRound,"","White "&amp;Pairings!D77)</f>
        <v/>
      </c>
      <c r="D76" s="103" t="s">
        <v>370</v>
      </c>
      <c r="E76" s="102" t="str">
        <f>IF($B76&gt;gamesPerRound,"","Black "&amp;Pairings!E77)</f>
        <v/>
      </c>
      <c r="F76" s="104"/>
      <c r="G76" s="100" t="s">
        <v>372</v>
      </c>
      <c r="H76" s="101">
        <f t="shared" si="4"/>
        <v>76</v>
      </c>
      <c r="I76" s="102" t="str">
        <f ca="1">IF($B76&gt;gamesPerRound,"","White "&amp;OFFSET(Pairings!$D$1,gamesPerRound+H76,0))</f>
        <v/>
      </c>
      <c r="J76" s="103" t="s">
        <v>370</v>
      </c>
      <c r="K76" s="102" t="str">
        <f ca="1">IF($B76&gt;gamesPerRound,"","Black "&amp;OFFSET(Pairings!$E$1,gamesPerRound+H76,0))</f>
        <v/>
      </c>
      <c r="L76" s="104"/>
      <c r="M76" s="100" t="s">
        <v>373</v>
      </c>
      <c r="N76" s="101">
        <f t="shared" si="5"/>
        <v>76</v>
      </c>
      <c r="O76" s="102" t="str">
        <f ca="1">IF($B76&gt;gamesPerRound,"","White "&amp;OFFSET(Pairings!$D$1,2*gamesPerRound+N76,0))</f>
        <v/>
      </c>
      <c r="P76" s="103" t="s">
        <v>370</v>
      </c>
      <c r="Q76" s="102" t="str">
        <f ca="1">IF($B76&gt;gamesPerRound,"","Black "&amp;OFFSET(Pairings!$E$1,2*gamesPerRound+N76,0))</f>
        <v/>
      </c>
      <c r="R76" s="104"/>
    </row>
    <row r="77" spans="1:18" s="106" customFormat="1" ht="113.25" customHeight="1" x14ac:dyDescent="0.2">
      <c r="A77" s="100" t="s">
        <v>371</v>
      </c>
      <c r="B77" s="101">
        <f t="shared" si="3"/>
        <v>77</v>
      </c>
      <c r="C77" s="102" t="str">
        <f>IF($B77&gt;gamesPerRound,"","White "&amp;Pairings!D78)</f>
        <v/>
      </c>
      <c r="D77" s="103" t="s">
        <v>370</v>
      </c>
      <c r="E77" s="102" t="str">
        <f>IF($B77&gt;gamesPerRound,"","Black "&amp;Pairings!E78)</f>
        <v/>
      </c>
      <c r="F77" s="104"/>
      <c r="G77" s="100" t="s">
        <v>372</v>
      </c>
      <c r="H77" s="101">
        <f t="shared" si="4"/>
        <v>77</v>
      </c>
      <c r="I77" s="102" t="str">
        <f ca="1">IF($B77&gt;gamesPerRound,"","White "&amp;OFFSET(Pairings!$D$1,gamesPerRound+H77,0))</f>
        <v/>
      </c>
      <c r="J77" s="103" t="s">
        <v>370</v>
      </c>
      <c r="K77" s="102" t="str">
        <f ca="1">IF($B77&gt;gamesPerRound,"","Black "&amp;OFFSET(Pairings!$E$1,gamesPerRound+H77,0))</f>
        <v/>
      </c>
      <c r="L77" s="104"/>
      <c r="M77" s="100" t="s">
        <v>373</v>
      </c>
      <c r="N77" s="101">
        <f t="shared" si="5"/>
        <v>77</v>
      </c>
      <c r="O77" s="102" t="str">
        <f ca="1">IF($B77&gt;gamesPerRound,"","White "&amp;OFFSET(Pairings!$D$1,2*gamesPerRound+N77,0))</f>
        <v/>
      </c>
      <c r="P77" s="103" t="s">
        <v>370</v>
      </c>
      <c r="Q77" s="102" t="str">
        <f ca="1">IF($B77&gt;gamesPerRound,"","Black "&amp;OFFSET(Pairings!$E$1,2*gamesPerRound+N77,0))</f>
        <v/>
      </c>
      <c r="R77" s="104"/>
    </row>
    <row r="78" spans="1:18" s="106" customFormat="1" ht="113.25" customHeight="1" x14ac:dyDescent="0.2">
      <c r="A78" s="100" t="s">
        <v>371</v>
      </c>
      <c r="B78" s="101">
        <f t="shared" si="3"/>
        <v>78</v>
      </c>
      <c r="C78" s="102" t="str">
        <f>IF($B78&gt;gamesPerRound,"","White "&amp;Pairings!D79)</f>
        <v/>
      </c>
      <c r="D78" s="103" t="s">
        <v>370</v>
      </c>
      <c r="E78" s="102" t="str">
        <f>IF($B78&gt;gamesPerRound,"","Black "&amp;Pairings!E79)</f>
        <v/>
      </c>
      <c r="F78" s="104"/>
      <c r="G78" s="100" t="s">
        <v>372</v>
      </c>
      <c r="H78" s="101">
        <f t="shared" si="4"/>
        <v>78</v>
      </c>
      <c r="I78" s="102" t="str">
        <f ca="1">IF($B78&gt;gamesPerRound,"","White "&amp;OFFSET(Pairings!$D$1,gamesPerRound+H78,0))</f>
        <v/>
      </c>
      <c r="J78" s="103" t="s">
        <v>370</v>
      </c>
      <c r="K78" s="102" t="str">
        <f ca="1">IF($B78&gt;gamesPerRound,"","Black "&amp;OFFSET(Pairings!$E$1,gamesPerRound+H78,0))</f>
        <v/>
      </c>
      <c r="L78" s="104"/>
      <c r="M78" s="100" t="s">
        <v>373</v>
      </c>
      <c r="N78" s="101">
        <f t="shared" si="5"/>
        <v>78</v>
      </c>
      <c r="O78" s="102" t="str">
        <f ca="1">IF($B78&gt;gamesPerRound,"","White "&amp;OFFSET(Pairings!$D$1,2*gamesPerRound+N78,0))</f>
        <v/>
      </c>
      <c r="P78" s="103" t="s">
        <v>370</v>
      </c>
      <c r="Q78" s="102" t="str">
        <f ca="1">IF($B78&gt;gamesPerRound,"","Black "&amp;OFFSET(Pairings!$E$1,2*gamesPerRound+N78,0))</f>
        <v/>
      </c>
      <c r="R78" s="104"/>
    </row>
    <row r="79" spans="1:18" s="106" customFormat="1" ht="113.25" customHeight="1" x14ac:dyDescent="0.2">
      <c r="A79" s="100" t="s">
        <v>371</v>
      </c>
      <c r="B79" s="101">
        <f t="shared" si="3"/>
        <v>79</v>
      </c>
      <c r="C79" s="102" t="str">
        <f>IF($B79&gt;gamesPerRound,"","White "&amp;Pairings!D80)</f>
        <v/>
      </c>
      <c r="D79" s="103" t="s">
        <v>370</v>
      </c>
      <c r="E79" s="102" t="str">
        <f>IF($B79&gt;gamesPerRound,"","Black "&amp;Pairings!E80)</f>
        <v/>
      </c>
      <c r="F79" s="104"/>
      <c r="G79" s="100" t="s">
        <v>372</v>
      </c>
      <c r="H79" s="101">
        <f t="shared" si="4"/>
        <v>79</v>
      </c>
      <c r="I79" s="102" t="str">
        <f ca="1">IF($B79&gt;gamesPerRound,"","White "&amp;OFFSET(Pairings!$D$1,gamesPerRound+H79,0))</f>
        <v/>
      </c>
      <c r="J79" s="103" t="s">
        <v>370</v>
      </c>
      <c r="K79" s="102" t="str">
        <f ca="1">IF($B79&gt;gamesPerRound,"","Black "&amp;OFFSET(Pairings!$E$1,gamesPerRound+H79,0))</f>
        <v/>
      </c>
      <c r="L79" s="104"/>
      <c r="M79" s="100" t="s">
        <v>373</v>
      </c>
      <c r="N79" s="101">
        <f t="shared" si="5"/>
        <v>79</v>
      </c>
      <c r="O79" s="102" t="str">
        <f ca="1">IF($B79&gt;gamesPerRound,"","White "&amp;OFFSET(Pairings!$D$1,2*gamesPerRound+N79,0))</f>
        <v/>
      </c>
      <c r="P79" s="103" t="s">
        <v>370</v>
      </c>
      <c r="Q79" s="102" t="str">
        <f ca="1">IF($B79&gt;gamesPerRound,"","Black "&amp;OFFSET(Pairings!$E$1,2*gamesPerRound+N79,0))</f>
        <v/>
      </c>
      <c r="R79" s="104"/>
    </row>
    <row r="80" spans="1:18" s="106" customFormat="1" ht="113.25" customHeight="1" x14ac:dyDescent="0.2">
      <c r="A80" s="100" t="s">
        <v>371</v>
      </c>
      <c r="B80" s="101">
        <f t="shared" si="3"/>
        <v>80</v>
      </c>
      <c r="C80" s="102" t="str">
        <f>IF($B80&gt;gamesPerRound,"","White "&amp;Pairings!D81)</f>
        <v/>
      </c>
      <c r="D80" s="103" t="s">
        <v>370</v>
      </c>
      <c r="E80" s="102" t="str">
        <f>IF($B80&gt;gamesPerRound,"","Black "&amp;Pairings!E81)</f>
        <v/>
      </c>
      <c r="F80" s="104"/>
      <c r="G80" s="100" t="s">
        <v>372</v>
      </c>
      <c r="H80" s="101">
        <f t="shared" si="4"/>
        <v>80</v>
      </c>
      <c r="I80" s="102" t="str">
        <f ca="1">IF($B80&gt;gamesPerRound,"","White "&amp;OFFSET(Pairings!$D$1,gamesPerRound+H80,0))</f>
        <v/>
      </c>
      <c r="J80" s="103" t="s">
        <v>370</v>
      </c>
      <c r="K80" s="102" t="str">
        <f ca="1">IF($B80&gt;gamesPerRound,"","Black "&amp;OFFSET(Pairings!$E$1,gamesPerRound+H80,0))</f>
        <v/>
      </c>
      <c r="L80" s="104"/>
      <c r="M80" s="100" t="s">
        <v>373</v>
      </c>
      <c r="N80" s="101">
        <f t="shared" si="5"/>
        <v>80</v>
      </c>
      <c r="O80" s="102" t="str">
        <f ca="1">IF($B80&gt;gamesPerRound,"","White "&amp;OFFSET(Pairings!$D$1,2*gamesPerRound+N80,0))</f>
        <v/>
      </c>
      <c r="P80" s="103" t="s">
        <v>370</v>
      </c>
      <c r="Q80" s="102" t="str">
        <f ca="1">IF($B80&gt;gamesPerRound,"","Black "&amp;OFFSET(Pairings!$E$1,2*gamesPerRound+N80,0))</f>
        <v/>
      </c>
      <c r="R80" s="104"/>
    </row>
    <row r="81" spans="1:18" s="106" customFormat="1" ht="113.25" customHeight="1" x14ac:dyDescent="0.2">
      <c r="A81" s="100" t="s">
        <v>371</v>
      </c>
      <c r="B81" s="101">
        <f t="shared" si="3"/>
        <v>81</v>
      </c>
      <c r="C81" s="102" t="str">
        <f>IF($B81&gt;gamesPerRound,"","White "&amp;Pairings!D82)</f>
        <v/>
      </c>
      <c r="D81" s="103" t="s">
        <v>370</v>
      </c>
      <c r="E81" s="102" t="str">
        <f>IF($B81&gt;gamesPerRound,"","Black "&amp;Pairings!E82)</f>
        <v/>
      </c>
      <c r="F81" s="104"/>
      <c r="G81" s="100" t="s">
        <v>372</v>
      </c>
      <c r="H81" s="101">
        <f t="shared" si="4"/>
        <v>81</v>
      </c>
      <c r="I81" s="102" t="str">
        <f ca="1">IF($B81&gt;gamesPerRound,"","White "&amp;OFFSET(Pairings!$D$1,gamesPerRound+H81,0))</f>
        <v/>
      </c>
      <c r="J81" s="103" t="s">
        <v>370</v>
      </c>
      <c r="K81" s="102" t="str">
        <f ca="1">IF($B81&gt;gamesPerRound,"","Black "&amp;OFFSET(Pairings!$E$1,gamesPerRound+H81,0))</f>
        <v/>
      </c>
      <c r="L81" s="104"/>
      <c r="M81" s="100" t="s">
        <v>373</v>
      </c>
      <c r="N81" s="101">
        <f t="shared" si="5"/>
        <v>81</v>
      </c>
      <c r="O81" s="102" t="str">
        <f ca="1">IF($B81&gt;gamesPerRound,"","White "&amp;OFFSET(Pairings!$D$1,2*gamesPerRound+N81,0))</f>
        <v/>
      </c>
      <c r="P81" s="103" t="s">
        <v>370</v>
      </c>
      <c r="Q81" s="102" t="str">
        <f ca="1">IF($B81&gt;gamesPerRound,"","Black "&amp;OFFSET(Pairings!$E$1,2*gamesPerRound+N81,0))</f>
        <v/>
      </c>
      <c r="R81" s="104"/>
    </row>
    <row r="82" spans="1:18" s="106" customFormat="1" ht="113.25" customHeight="1" x14ac:dyDescent="0.2">
      <c r="A82" s="100" t="s">
        <v>371</v>
      </c>
      <c r="B82" s="101">
        <f t="shared" si="3"/>
        <v>82</v>
      </c>
      <c r="C82" s="102" t="str">
        <f>IF($B82&gt;gamesPerRound,"","White "&amp;Pairings!D83)</f>
        <v/>
      </c>
      <c r="D82" s="103" t="s">
        <v>370</v>
      </c>
      <c r="E82" s="102" t="str">
        <f>IF($B82&gt;gamesPerRound,"","Black "&amp;Pairings!E83)</f>
        <v/>
      </c>
      <c r="F82" s="104"/>
      <c r="G82" s="100" t="s">
        <v>372</v>
      </c>
      <c r="H82" s="101">
        <f t="shared" si="4"/>
        <v>82</v>
      </c>
      <c r="I82" s="102" t="str">
        <f ca="1">IF($B82&gt;gamesPerRound,"","White "&amp;OFFSET(Pairings!$D$1,gamesPerRound+H82,0))</f>
        <v/>
      </c>
      <c r="J82" s="103" t="s">
        <v>370</v>
      </c>
      <c r="K82" s="102" t="str">
        <f ca="1">IF($B82&gt;gamesPerRound,"","Black "&amp;OFFSET(Pairings!$E$1,gamesPerRound+H82,0))</f>
        <v/>
      </c>
      <c r="L82" s="104"/>
      <c r="M82" s="100" t="s">
        <v>373</v>
      </c>
      <c r="N82" s="101">
        <f t="shared" si="5"/>
        <v>82</v>
      </c>
      <c r="O82" s="102" t="str">
        <f ca="1">IF($B82&gt;gamesPerRound,"","White "&amp;OFFSET(Pairings!$D$1,2*gamesPerRound+N82,0))</f>
        <v/>
      </c>
      <c r="P82" s="103" t="s">
        <v>370</v>
      </c>
      <c r="Q82" s="102" t="str">
        <f ca="1">IF($B82&gt;gamesPerRound,"","Black "&amp;OFFSET(Pairings!$E$1,2*gamesPerRound+N82,0))</f>
        <v/>
      </c>
      <c r="R82" s="104"/>
    </row>
    <row r="83" spans="1:18" s="106" customFormat="1" ht="113.25" customHeight="1" x14ac:dyDescent="0.2">
      <c r="A83" s="100" t="s">
        <v>371</v>
      </c>
      <c r="B83" s="101">
        <f t="shared" si="3"/>
        <v>83</v>
      </c>
      <c r="C83" s="102" t="str">
        <f>IF($B83&gt;gamesPerRound,"","White "&amp;Pairings!D84)</f>
        <v/>
      </c>
      <c r="D83" s="103" t="s">
        <v>370</v>
      </c>
      <c r="E83" s="102" t="str">
        <f>IF($B83&gt;gamesPerRound,"","Black "&amp;Pairings!E84)</f>
        <v/>
      </c>
      <c r="F83" s="104"/>
      <c r="G83" s="100" t="s">
        <v>372</v>
      </c>
      <c r="H83" s="101">
        <f t="shared" si="4"/>
        <v>83</v>
      </c>
      <c r="I83" s="102" t="str">
        <f ca="1">IF($B83&gt;gamesPerRound,"","White "&amp;OFFSET(Pairings!$D$1,gamesPerRound+H83,0))</f>
        <v/>
      </c>
      <c r="J83" s="103" t="s">
        <v>370</v>
      </c>
      <c r="K83" s="102" t="str">
        <f ca="1">IF($B83&gt;gamesPerRound,"","Black "&amp;OFFSET(Pairings!$E$1,gamesPerRound+H83,0))</f>
        <v/>
      </c>
      <c r="L83" s="104"/>
      <c r="M83" s="100" t="s">
        <v>373</v>
      </c>
      <c r="N83" s="101">
        <f t="shared" si="5"/>
        <v>83</v>
      </c>
      <c r="O83" s="102" t="str">
        <f ca="1">IF($B83&gt;gamesPerRound,"","White "&amp;OFFSET(Pairings!$D$1,2*gamesPerRound+N83,0))</f>
        <v/>
      </c>
      <c r="P83" s="103" t="s">
        <v>370</v>
      </c>
      <c r="Q83" s="102" t="str">
        <f ca="1">IF($B83&gt;gamesPerRound,"","Black "&amp;OFFSET(Pairings!$E$1,2*gamesPerRound+N83,0))</f>
        <v/>
      </c>
      <c r="R83" s="104"/>
    </row>
    <row r="84" spans="1:18" s="106" customFormat="1" ht="113.25" customHeight="1" x14ac:dyDescent="0.2">
      <c r="A84" s="100" t="s">
        <v>371</v>
      </c>
      <c r="B84" s="101">
        <f t="shared" si="3"/>
        <v>84</v>
      </c>
      <c r="C84" s="102" t="str">
        <f>IF($B84&gt;gamesPerRound,"","White "&amp;Pairings!D85)</f>
        <v/>
      </c>
      <c r="D84" s="103" t="s">
        <v>370</v>
      </c>
      <c r="E84" s="102" t="str">
        <f>IF($B84&gt;gamesPerRound,"","Black "&amp;Pairings!E85)</f>
        <v/>
      </c>
      <c r="F84" s="104"/>
      <c r="G84" s="100" t="s">
        <v>372</v>
      </c>
      <c r="H84" s="101">
        <f t="shared" si="4"/>
        <v>84</v>
      </c>
      <c r="I84" s="102" t="str">
        <f ca="1">IF($B84&gt;gamesPerRound,"","White "&amp;OFFSET(Pairings!$D$1,gamesPerRound+H84,0))</f>
        <v/>
      </c>
      <c r="J84" s="103" t="s">
        <v>370</v>
      </c>
      <c r="K84" s="102" t="str">
        <f ca="1">IF($B84&gt;gamesPerRound,"","Black "&amp;OFFSET(Pairings!$E$1,gamesPerRound+H84,0))</f>
        <v/>
      </c>
      <c r="L84" s="104"/>
      <c r="M84" s="100" t="s">
        <v>373</v>
      </c>
      <c r="N84" s="101">
        <f t="shared" si="5"/>
        <v>84</v>
      </c>
      <c r="O84" s="102" t="str">
        <f ca="1">IF($B84&gt;gamesPerRound,"","White "&amp;OFFSET(Pairings!$D$1,2*gamesPerRound+N84,0))</f>
        <v/>
      </c>
      <c r="P84" s="103" t="s">
        <v>370</v>
      </c>
      <c r="Q84" s="102" t="str">
        <f ca="1">IF($B84&gt;gamesPerRound,"","Black "&amp;OFFSET(Pairings!$E$1,2*gamesPerRound+N84,0))</f>
        <v/>
      </c>
      <c r="R84" s="104"/>
    </row>
    <row r="85" spans="1:18" s="106" customFormat="1" ht="113.25" customHeight="1" x14ac:dyDescent="0.2">
      <c r="A85" s="100" t="s">
        <v>371</v>
      </c>
      <c r="B85" s="101">
        <f t="shared" si="3"/>
        <v>85</v>
      </c>
      <c r="C85" s="102" t="str">
        <f>IF($B85&gt;gamesPerRound,"","White "&amp;Pairings!D86)</f>
        <v/>
      </c>
      <c r="D85" s="103" t="s">
        <v>370</v>
      </c>
      <c r="E85" s="102" t="str">
        <f>IF($B85&gt;gamesPerRound,"","Black "&amp;Pairings!E86)</f>
        <v/>
      </c>
      <c r="F85" s="104"/>
      <c r="G85" s="100" t="s">
        <v>372</v>
      </c>
      <c r="H85" s="101">
        <f t="shared" si="4"/>
        <v>85</v>
      </c>
      <c r="I85" s="102" t="str">
        <f ca="1">IF($B85&gt;gamesPerRound,"","White "&amp;OFFSET(Pairings!$D$1,gamesPerRound+H85,0))</f>
        <v/>
      </c>
      <c r="J85" s="103" t="s">
        <v>370</v>
      </c>
      <c r="K85" s="102" t="str">
        <f ca="1">IF($B85&gt;gamesPerRound,"","Black "&amp;OFFSET(Pairings!$E$1,gamesPerRound+H85,0))</f>
        <v/>
      </c>
      <c r="L85" s="104"/>
      <c r="M85" s="100" t="s">
        <v>373</v>
      </c>
      <c r="N85" s="101">
        <f t="shared" si="5"/>
        <v>85</v>
      </c>
      <c r="O85" s="102" t="str">
        <f ca="1">IF($B85&gt;gamesPerRound,"","White "&amp;OFFSET(Pairings!$D$1,2*gamesPerRound+N85,0))</f>
        <v/>
      </c>
      <c r="P85" s="103" t="s">
        <v>370</v>
      </c>
      <c r="Q85" s="102" t="str">
        <f ca="1">IF($B85&gt;gamesPerRound,"","Black "&amp;OFFSET(Pairings!$E$1,2*gamesPerRound+N85,0))</f>
        <v/>
      </c>
      <c r="R85" s="104"/>
    </row>
    <row r="86" spans="1:18" s="106" customFormat="1" ht="113.25" customHeight="1" x14ac:dyDescent="0.2">
      <c r="A86" s="100" t="s">
        <v>371</v>
      </c>
      <c r="B86" s="101">
        <f t="shared" si="3"/>
        <v>86</v>
      </c>
      <c r="C86" s="102" t="str">
        <f>IF($B86&gt;gamesPerRound,"","White "&amp;Pairings!D87)</f>
        <v/>
      </c>
      <c r="D86" s="103" t="s">
        <v>370</v>
      </c>
      <c r="E86" s="102" t="str">
        <f>IF($B86&gt;gamesPerRound,"","Black "&amp;Pairings!E87)</f>
        <v/>
      </c>
      <c r="F86" s="104"/>
      <c r="G86" s="100" t="s">
        <v>372</v>
      </c>
      <c r="H86" s="101">
        <f t="shared" si="4"/>
        <v>86</v>
      </c>
      <c r="I86" s="102" t="str">
        <f ca="1">IF($B86&gt;gamesPerRound,"","White "&amp;OFFSET(Pairings!$D$1,gamesPerRound+H86,0))</f>
        <v/>
      </c>
      <c r="J86" s="103" t="s">
        <v>370</v>
      </c>
      <c r="K86" s="102" t="str">
        <f ca="1">IF($B86&gt;gamesPerRound,"","Black "&amp;OFFSET(Pairings!$E$1,gamesPerRound+H86,0))</f>
        <v/>
      </c>
      <c r="L86" s="104"/>
      <c r="M86" s="100" t="s">
        <v>373</v>
      </c>
      <c r="N86" s="101">
        <f t="shared" si="5"/>
        <v>86</v>
      </c>
      <c r="O86" s="102" t="str">
        <f ca="1">IF($B86&gt;gamesPerRound,"","White "&amp;OFFSET(Pairings!$D$1,2*gamesPerRound+N86,0))</f>
        <v/>
      </c>
      <c r="P86" s="103" t="s">
        <v>370</v>
      </c>
      <c r="Q86" s="102" t="str">
        <f ca="1">IF($B86&gt;gamesPerRound,"","Black "&amp;OFFSET(Pairings!$E$1,2*gamesPerRound+N86,0))</f>
        <v/>
      </c>
      <c r="R86" s="104"/>
    </row>
    <row r="87" spans="1:18" s="106" customFormat="1" ht="113.25" customHeight="1" x14ac:dyDescent="0.2">
      <c r="A87" s="100" t="s">
        <v>371</v>
      </c>
      <c r="B87" s="101">
        <f t="shared" si="3"/>
        <v>87</v>
      </c>
      <c r="C87" s="102" t="str">
        <f>IF($B87&gt;gamesPerRound,"","White "&amp;Pairings!D88)</f>
        <v/>
      </c>
      <c r="D87" s="103" t="s">
        <v>370</v>
      </c>
      <c r="E87" s="102" t="str">
        <f>IF($B87&gt;gamesPerRound,"","Black "&amp;Pairings!E88)</f>
        <v/>
      </c>
      <c r="F87" s="104"/>
      <c r="G87" s="100" t="s">
        <v>372</v>
      </c>
      <c r="H87" s="101">
        <f t="shared" si="4"/>
        <v>87</v>
      </c>
      <c r="I87" s="102" t="str">
        <f ca="1">IF($B87&gt;gamesPerRound,"","White "&amp;OFFSET(Pairings!$D$1,gamesPerRound+H87,0))</f>
        <v/>
      </c>
      <c r="J87" s="103" t="s">
        <v>370</v>
      </c>
      <c r="K87" s="102" t="str">
        <f ca="1">IF($B87&gt;gamesPerRound,"","Black "&amp;OFFSET(Pairings!$E$1,gamesPerRound+H87,0))</f>
        <v/>
      </c>
      <c r="L87" s="104"/>
      <c r="M87" s="100" t="s">
        <v>373</v>
      </c>
      <c r="N87" s="101">
        <f t="shared" si="5"/>
        <v>87</v>
      </c>
      <c r="O87" s="102" t="str">
        <f ca="1">IF($B87&gt;gamesPerRound,"","White "&amp;OFFSET(Pairings!$D$1,2*gamesPerRound+N87,0))</f>
        <v/>
      </c>
      <c r="P87" s="103" t="s">
        <v>370</v>
      </c>
      <c r="Q87" s="102" t="str">
        <f ca="1">IF($B87&gt;gamesPerRound,"","Black "&amp;OFFSET(Pairings!$E$1,2*gamesPerRound+N87,0))</f>
        <v/>
      </c>
      <c r="R87" s="104"/>
    </row>
    <row r="88" spans="1:18" s="106" customFormat="1" ht="113.25" customHeight="1" x14ac:dyDescent="0.2">
      <c r="A88" s="100" t="s">
        <v>371</v>
      </c>
      <c r="B88" s="101">
        <f t="shared" si="3"/>
        <v>88</v>
      </c>
      <c r="C88" s="102" t="str">
        <f>IF($B88&gt;gamesPerRound,"","White "&amp;Pairings!D89)</f>
        <v/>
      </c>
      <c r="D88" s="103" t="s">
        <v>370</v>
      </c>
      <c r="E88" s="102" t="str">
        <f>IF($B88&gt;gamesPerRound,"","Black "&amp;Pairings!E89)</f>
        <v/>
      </c>
      <c r="F88" s="104"/>
      <c r="G88" s="100" t="s">
        <v>372</v>
      </c>
      <c r="H88" s="101">
        <f t="shared" si="4"/>
        <v>88</v>
      </c>
      <c r="I88" s="102" t="str">
        <f ca="1">IF($B88&gt;gamesPerRound,"","White "&amp;OFFSET(Pairings!$D$1,gamesPerRound+H88,0))</f>
        <v/>
      </c>
      <c r="J88" s="103" t="s">
        <v>370</v>
      </c>
      <c r="K88" s="102" t="str">
        <f ca="1">IF($B88&gt;gamesPerRound,"","Black "&amp;OFFSET(Pairings!$E$1,gamesPerRound+H88,0))</f>
        <v/>
      </c>
      <c r="L88" s="104"/>
      <c r="M88" s="100" t="s">
        <v>373</v>
      </c>
      <c r="N88" s="101">
        <f t="shared" si="5"/>
        <v>88</v>
      </c>
      <c r="O88" s="102" t="str">
        <f ca="1">IF($B88&gt;gamesPerRound,"","White "&amp;OFFSET(Pairings!$D$1,2*gamesPerRound+N88,0))</f>
        <v/>
      </c>
      <c r="P88" s="103" t="s">
        <v>370</v>
      </c>
      <c r="Q88" s="102" t="str">
        <f ca="1">IF($B88&gt;gamesPerRound,"","Black "&amp;OFFSET(Pairings!$E$1,2*gamesPerRound+N88,0))</f>
        <v/>
      </c>
      <c r="R88" s="104"/>
    </row>
    <row r="89" spans="1:18" s="106" customFormat="1" ht="113.25" customHeight="1" x14ac:dyDescent="0.2">
      <c r="A89" s="100" t="s">
        <v>371</v>
      </c>
      <c r="B89" s="101">
        <f t="shared" si="3"/>
        <v>89</v>
      </c>
      <c r="C89" s="102" t="str">
        <f>IF($B89&gt;gamesPerRound,"","White "&amp;Pairings!D90)</f>
        <v/>
      </c>
      <c r="D89" s="103" t="s">
        <v>370</v>
      </c>
      <c r="E89" s="102" t="str">
        <f>IF($B89&gt;gamesPerRound,"","Black "&amp;Pairings!E90)</f>
        <v/>
      </c>
      <c r="F89" s="104"/>
      <c r="G89" s="100" t="s">
        <v>372</v>
      </c>
      <c r="H89" s="101">
        <f t="shared" si="4"/>
        <v>89</v>
      </c>
      <c r="I89" s="102" t="str">
        <f ca="1">IF($B89&gt;gamesPerRound,"","White "&amp;OFFSET(Pairings!$D$1,gamesPerRound+H89,0))</f>
        <v/>
      </c>
      <c r="J89" s="103" t="s">
        <v>370</v>
      </c>
      <c r="K89" s="102" t="str">
        <f ca="1">IF($B89&gt;gamesPerRound,"","Black "&amp;OFFSET(Pairings!$E$1,gamesPerRound+H89,0))</f>
        <v/>
      </c>
      <c r="L89" s="104"/>
      <c r="M89" s="100" t="s">
        <v>373</v>
      </c>
      <c r="N89" s="101">
        <f t="shared" si="5"/>
        <v>89</v>
      </c>
      <c r="O89" s="102" t="str">
        <f ca="1">IF($B89&gt;gamesPerRound,"","White "&amp;OFFSET(Pairings!$D$1,2*gamesPerRound+N89,0))</f>
        <v/>
      </c>
      <c r="P89" s="103" t="s">
        <v>370</v>
      </c>
      <c r="Q89" s="102" t="str">
        <f ca="1">IF($B89&gt;gamesPerRound,"","Black "&amp;OFFSET(Pairings!$E$1,2*gamesPerRound+N89,0))</f>
        <v/>
      </c>
      <c r="R89" s="104"/>
    </row>
    <row r="90" spans="1:18" s="106" customFormat="1" ht="113.25" customHeight="1" x14ac:dyDescent="0.2">
      <c r="A90" s="100" t="s">
        <v>371</v>
      </c>
      <c r="B90" s="101">
        <f t="shared" si="3"/>
        <v>90</v>
      </c>
      <c r="C90" s="102" t="str">
        <f>IF($B90&gt;gamesPerRound,"","White "&amp;Pairings!D91)</f>
        <v/>
      </c>
      <c r="D90" s="103" t="s">
        <v>370</v>
      </c>
      <c r="E90" s="102" t="str">
        <f>IF($B90&gt;gamesPerRound,"","Black "&amp;Pairings!E91)</f>
        <v/>
      </c>
      <c r="F90" s="104"/>
      <c r="G90" s="100" t="s">
        <v>372</v>
      </c>
      <c r="H90" s="101">
        <f t="shared" si="4"/>
        <v>90</v>
      </c>
      <c r="I90" s="102" t="str">
        <f ca="1">IF($B90&gt;gamesPerRound,"","White "&amp;OFFSET(Pairings!$D$1,gamesPerRound+H90,0))</f>
        <v/>
      </c>
      <c r="J90" s="103" t="s">
        <v>370</v>
      </c>
      <c r="K90" s="102" t="str">
        <f ca="1">IF($B90&gt;gamesPerRound,"","Black "&amp;OFFSET(Pairings!$E$1,gamesPerRound+H90,0))</f>
        <v/>
      </c>
      <c r="L90" s="104"/>
      <c r="M90" s="100" t="s">
        <v>373</v>
      </c>
      <c r="N90" s="101">
        <f t="shared" si="5"/>
        <v>90</v>
      </c>
      <c r="O90" s="102" t="str">
        <f ca="1">IF($B90&gt;gamesPerRound,"","White "&amp;OFFSET(Pairings!$D$1,2*gamesPerRound+N90,0))</f>
        <v/>
      </c>
      <c r="P90" s="103" t="s">
        <v>370</v>
      </c>
      <c r="Q90" s="102" t="str">
        <f ca="1">IF($B90&gt;gamesPerRound,"","Black "&amp;OFFSET(Pairings!$E$1,2*gamesPerRound+N90,0))</f>
        <v/>
      </c>
      <c r="R90" s="104"/>
    </row>
    <row r="91" spans="1:18" s="106" customFormat="1" ht="113.25" customHeight="1" x14ac:dyDescent="0.2">
      <c r="A91" s="100" t="s">
        <v>371</v>
      </c>
      <c r="B91" s="101">
        <f t="shared" si="3"/>
        <v>91</v>
      </c>
      <c r="C91" s="102" t="str">
        <f>IF($B91&gt;gamesPerRound,"","White "&amp;Pairings!D92)</f>
        <v/>
      </c>
      <c r="D91" s="103" t="s">
        <v>370</v>
      </c>
      <c r="E91" s="102" t="str">
        <f>IF($B91&gt;gamesPerRound,"","Black "&amp;Pairings!E92)</f>
        <v/>
      </c>
      <c r="F91" s="104"/>
      <c r="G91" s="100" t="s">
        <v>372</v>
      </c>
      <c r="H91" s="101">
        <f t="shared" si="4"/>
        <v>91</v>
      </c>
      <c r="I91" s="102" t="str">
        <f ca="1">IF($B91&gt;gamesPerRound,"","White "&amp;OFFSET(Pairings!$D$1,gamesPerRound+H91,0))</f>
        <v/>
      </c>
      <c r="J91" s="103" t="s">
        <v>370</v>
      </c>
      <c r="K91" s="102" t="str">
        <f ca="1">IF($B91&gt;gamesPerRound,"","Black "&amp;OFFSET(Pairings!$E$1,gamesPerRound+H91,0))</f>
        <v/>
      </c>
      <c r="L91" s="104"/>
      <c r="M91" s="100" t="s">
        <v>373</v>
      </c>
      <c r="N91" s="101">
        <f t="shared" si="5"/>
        <v>91</v>
      </c>
      <c r="O91" s="102" t="str">
        <f ca="1">IF($B91&gt;gamesPerRound,"","White "&amp;OFFSET(Pairings!$D$1,2*gamesPerRound+N91,0))</f>
        <v/>
      </c>
      <c r="P91" s="103" t="s">
        <v>370</v>
      </c>
      <c r="Q91" s="102" t="str">
        <f ca="1">IF($B91&gt;gamesPerRound,"","Black "&amp;OFFSET(Pairings!$E$1,2*gamesPerRound+N91,0))</f>
        <v/>
      </c>
      <c r="R91" s="104"/>
    </row>
    <row r="92" spans="1:18" s="106" customFormat="1" ht="113.25" customHeight="1" x14ac:dyDescent="0.2">
      <c r="A92" s="100" t="s">
        <v>371</v>
      </c>
      <c r="B92" s="101">
        <f t="shared" si="3"/>
        <v>92</v>
      </c>
      <c r="C92" s="102" t="str">
        <f>IF($B92&gt;gamesPerRound,"","White "&amp;Pairings!D93)</f>
        <v/>
      </c>
      <c r="D92" s="103" t="s">
        <v>370</v>
      </c>
      <c r="E92" s="102" t="str">
        <f>IF($B92&gt;gamesPerRound,"","Black "&amp;Pairings!E93)</f>
        <v/>
      </c>
      <c r="F92" s="104"/>
      <c r="G92" s="100" t="s">
        <v>372</v>
      </c>
      <c r="H92" s="101">
        <f t="shared" si="4"/>
        <v>92</v>
      </c>
      <c r="I92" s="102" t="str">
        <f ca="1">IF($B92&gt;gamesPerRound,"","White "&amp;OFFSET(Pairings!$D$1,gamesPerRound+H92,0))</f>
        <v/>
      </c>
      <c r="J92" s="103" t="s">
        <v>370</v>
      </c>
      <c r="K92" s="102" t="str">
        <f ca="1">IF($B92&gt;gamesPerRound,"","Black "&amp;OFFSET(Pairings!$E$1,gamesPerRound+H92,0))</f>
        <v/>
      </c>
      <c r="L92" s="104"/>
      <c r="M92" s="100" t="s">
        <v>373</v>
      </c>
      <c r="N92" s="101">
        <f t="shared" si="5"/>
        <v>92</v>
      </c>
      <c r="O92" s="102" t="str">
        <f ca="1">IF($B92&gt;gamesPerRound,"","White "&amp;OFFSET(Pairings!$D$1,2*gamesPerRound+N92,0))</f>
        <v/>
      </c>
      <c r="P92" s="103" t="s">
        <v>370</v>
      </c>
      <c r="Q92" s="102" t="str">
        <f ca="1">IF($B92&gt;gamesPerRound,"","Black "&amp;OFFSET(Pairings!$E$1,2*gamesPerRound+N92,0))</f>
        <v/>
      </c>
      <c r="R92" s="104"/>
    </row>
    <row r="93" spans="1:18" s="106" customFormat="1" ht="113.25" customHeight="1" x14ac:dyDescent="0.2">
      <c r="A93" s="100" t="s">
        <v>371</v>
      </c>
      <c r="B93" s="101">
        <f t="shared" si="3"/>
        <v>93</v>
      </c>
      <c r="C93" s="102" t="str">
        <f>IF($B93&gt;gamesPerRound,"","White "&amp;Pairings!D94)</f>
        <v/>
      </c>
      <c r="D93" s="103" t="s">
        <v>370</v>
      </c>
      <c r="E93" s="102" t="str">
        <f>IF($B93&gt;gamesPerRound,"","Black "&amp;Pairings!E94)</f>
        <v/>
      </c>
      <c r="F93" s="104"/>
      <c r="G93" s="100" t="s">
        <v>372</v>
      </c>
      <c r="H93" s="101">
        <f t="shared" si="4"/>
        <v>93</v>
      </c>
      <c r="I93" s="102" t="str">
        <f ca="1">IF($B93&gt;gamesPerRound,"","White "&amp;OFFSET(Pairings!$D$1,gamesPerRound+H93,0))</f>
        <v/>
      </c>
      <c r="J93" s="103" t="s">
        <v>370</v>
      </c>
      <c r="K93" s="102" t="str">
        <f ca="1">IF($B93&gt;gamesPerRound,"","Black "&amp;OFFSET(Pairings!$E$1,gamesPerRound+H93,0))</f>
        <v/>
      </c>
      <c r="L93" s="104"/>
      <c r="M93" s="100" t="s">
        <v>373</v>
      </c>
      <c r="N93" s="101">
        <f t="shared" si="5"/>
        <v>93</v>
      </c>
      <c r="O93" s="102" t="str">
        <f ca="1">IF($B93&gt;gamesPerRound,"","White "&amp;OFFSET(Pairings!$D$1,2*gamesPerRound+N93,0))</f>
        <v/>
      </c>
      <c r="P93" s="103" t="s">
        <v>370</v>
      </c>
      <c r="Q93" s="102" t="str">
        <f ca="1">IF($B93&gt;gamesPerRound,"","Black "&amp;OFFSET(Pairings!$E$1,2*gamesPerRound+N93,0))</f>
        <v/>
      </c>
      <c r="R93" s="104"/>
    </row>
    <row r="94" spans="1:18" s="106" customFormat="1" ht="113.25" customHeight="1" x14ac:dyDescent="0.2">
      <c r="A94" s="100" t="s">
        <v>371</v>
      </c>
      <c r="B94" s="101">
        <f t="shared" si="3"/>
        <v>94</v>
      </c>
      <c r="C94" s="102" t="str">
        <f>IF($B94&gt;gamesPerRound,"","White "&amp;Pairings!D95)</f>
        <v/>
      </c>
      <c r="D94" s="103" t="s">
        <v>370</v>
      </c>
      <c r="E94" s="102" t="str">
        <f>IF($B94&gt;gamesPerRound,"","Black "&amp;Pairings!E95)</f>
        <v/>
      </c>
      <c r="F94" s="104"/>
      <c r="G94" s="100" t="s">
        <v>372</v>
      </c>
      <c r="H94" s="101">
        <f t="shared" si="4"/>
        <v>94</v>
      </c>
      <c r="I94" s="102" t="str">
        <f ca="1">IF($B94&gt;gamesPerRound,"","White "&amp;OFFSET(Pairings!$D$1,gamesPerRound+H94,0))</f>
        <v/>
      </c>
      <c r="J94" s="103" t="s">
        <v>370</v>
      </c>
      <c r="K94" s="102" t="str">
        <f ca="1">IF($B94&gt;gamesPerRound,"","Black "&amp;OFFSET(Pairings!$E$1,gamesPerRound+H94,0))</f>
        <v/>
      </c>
      <c r="L94" s="104"/>
      <c r="M94" s="100" t="s">
        <v>373</v>
      </c>
      <c r="N94" s="101">
        <f t="shared" si="5"/>
        <v>94</v>
      </c>
      <c r="O94" s="102" t="str">
        <f ca="1">IF($B94&gt;gamesPerRound,"","White "&amp;OFFSET(Pairings!$D$1,2*gamesPerRound+N94,0))</f>
        <v/>
      </c>
      <c r="P94" s="103" t="s">
        <v>370</v>
      </c>
      <c r="Q94" s="102" t="str">
        <f ca="1">IF($B94&gt;gamesPerRound,"","Black "&amp;OFFSET(Pairings!$E$1,2*gamesPerRound+N94,0))</f>
        <v/>
      </c>
      <c r="R94" s="104"/>
    </row>
    <row r="95" spans="1:18" s="106" customFormat="1" ht="113.25" customHeight="1" x14ac:dyDescent="0.2">
      <c r="A95" s="100" t="s">
        <v>371</v>
      </c>
      <c r="B95" s="101">
        <f t="shared" si="3"/>
        <v>95</v>
      </c>
      <c r="C95" s="102" t="str">
        <f>IF($B95&gt;gamesPerRound,"","White "&amp;Pairings!D96)</f>
        <v/>
      </c>
      <c r="D95" s="103" t="s">
        <v>370</v>
      </c>
      <c r="E95" s="102" t="str">
        <f>IF($B95&gt;gamesPerRound,"","Black "&amp;Pairings!E96)</f>
        <v/>
      </c>
      <c r="F95" s="104"/>
      <c r="G95" s="100" t="s">
        <v>372</v>
      </c>
      <c r="H95" s="101">
        <f t="shared" si="4"/>
        <v>95</v>
      </c>
      <c r="I95" s="102" t="str">
        <f ca="1">IF($B95&gt;gamesPerRound,"","White "&amp;OFFSET(Pairings!$D$1,gamesPerRound+H95,0))</f>
        <v/>
      </c>
      <c r="J95" s="103" t="s">
        <v>370</v>
      </c>
      <c r="K95" s="102" t="str">
        <f ca="1">IF($B95&gt;gamesPerRound,"","Black "&amp;OFFSET(Pairings!$E$1,gamesPerRound+H95,0))</f>
        <v/>
      </c>
      <c r="L95" s="104"/>
      <c r="M95" s="100" t="s">
        <v>373</v>
      </c>
      <c r="N95" s="101">
        <f t="shared" si="5"/>
        <v>95</v>
      </c>
      <c r="O95" s="102" t="str">
        <f ca="1">IF($B95&gt;gamesPerRound,"","White "&amp;OFFSET(Pairings!$D$1,2*gamesPerRound+N95,0))</f>
        <v/>
      </c>
      <c r="P95" s="103" t="s">
        <v>370</v>
      </c>
      <c r="Q95" s="102" t="str">
        <f ca="1">IF($B95&gt;gamesPerRound,"","Black "&amp;OFFSET(Pairings!$E$1,2*gamesPerRound+N95,0))</f>
        <v/>
      </c>
      <c r="R95" s="104"/>
    </row>
    <row r="96" spans="1:18" s="106" customFormat="1" ht="113.25" customHeight="1" x14ac:dyDescent="0.2">
      <c r="A96" s="100" t="s">
        <v>371</v>
      </c>
      <c r="B96" s="101">
        <f t="shared" si="3"/>
        <v>96</v>
      </c>
      <c r="C96" s="102" t="str">
        <f>IF($B96&gt;gamesPerRound,"","White "&amp;Pairings!D97)</f>
        <v/>
      </c>
      <c r="D96" s="103" t="s">
        <v>370</v>
      </c>
      <c r="E96" s="102" t="str">
        <f>IF($B96&gt;gamesPerRound,"","Black "&amp;Pairings!E97)</f>
        <v/>
      </c>
      <c r="F96" s="104"/>
      <c r="G96" s="100" t="s">
        <v>372</v>
      </c>
      <c r="H96" s="101">
        <f t="shared" si="4"/>
        <v>96</v>
      </c>
      <c r="I96" s="102" t="str">
        <f ca="1">IF($B96&gt;gamesPerRound,"","White "&amp;OFFSET(Pairings!$D$1,gamesPerRound+H96,0))</f>
        <v/>
      </c>
      <c r="J96" s="103" t="s">
        <v>370</v>
      </c>
      <c r="K96" s="102" t="str">
        <f ca="1">IF($B96&gt;gamesPerRound,"","Black "&amp;OFFSET(Pairings!$E$1,gamesPerRound+H96,0))</f>
        <v/>
      </c>
      <c r="L96" s="104"/>
      <c r="M96" s="100" t="s">
        <v>373</v>
      </c>
      <c r="N96" s="101">
        <f t="shared" si="5"/>
        <v>96</v>
      </c>
      <c r="O96" s="102" t="str">
        <f ca="1">IF($B96&gt;gamesPerRound,"","White "&amp;OFFSET(Pairings!$D$1,2*gamesPerRound+N96,0))</f>
        <v/>
      </c>
      <c r="P96" s="103" t="s">
        <v>370</v>
      </c>
      <c r="Q96" s="102" t="str">
        <f ca="1">IF($B96&gt;gamesPerRound,"","Black "&amp;OFFSET(Pairings!$E$1,2*gamesPerRound+N96,0))</f>
        <v/>
      </c>
      <c r="R96" s="104"/>
    </row>
    <row r="97" spans="1:18" s="106" customFormat="1" ht="113.25" customHeight="1" x14ac:dyDescent="0.2">
      <c r="A97" s="100" t="s">
        <v>371</v>
      </c>
      <c r="B97" s="101">
        <f t="shared" si="3"/>
        <v>97</v>
      </c>
      <c r="C97" s="102" t="str">
        <f>IF($B97&gt;gamesPerRound,"","White "&amp;Pairings!D98)</f>
        <v/>
      </c>
      <c r="D97" s="103" t="s">
        <v>370</v>
      </c>
      <c r="E97" s="102" t="str">
        <f>IF($B97&gt;gamesPerRound,"","Black "&amp;Pairings!E98)</f>
        <v/>
      </c>
      <c r="F97" s="104"/>
      <c r="G97" s="100" t="s">
        <v>372</v>
      </c>
      <c r="H97" s="101">
        <f t="shared" si="4"/>
        <v>97</v>
      </c>
      <c r="I97" s="102" t="str">
        <f ca="1">IF($B97&gt;gamesPerRound,"","White "&amp;OFFSET(Pairings!$D$1,gamesPerRound+H97,0))</f>
        <v/>
      </c>
      <c r="J97" s="103" t="s">
        <v>370</v>
      </c>
      <c r="K97" s="102" t="str">
        <f ca="1">IF($B97&gt;gamesPerRound,"","Black "&amp;OFFSET(Pairings!$E$1,gamesPerRound+H97,0))</f>
        <v/>
      </c>
      <c r="L97" s="104"/>
      <c r="M97" s="100" t="s">
        <v>373</v>
      </c>
      <c r="N97" s="101">
        <f t="shared" si="5"/>
        <v>97</v>
      </c>
      <c r="O97" s="102" t="str">
        <f ca="1">IF($B97&gt;gamesPerRound,"","White "&amp;OFFSET(Pairings!$D$1,2*gamesPerRound+N97,0))</f>
        <v/>
      </c>
      <c r="P97" s="103" t="s">
        <v>370</v>
      </c>
      <c r="Q97" s="102" t="str">
        <f ca="1">IF($B97&gt;gamesPerRound,"","Black "&amp;OFFSET(Pairings!$E$1,2*gamesPerRound+N97,0))</f>
        <v/>
      </c>
      <c r="R97" s="104"/>
    </row>
    <row r="98" spans="1:18" s="106" customFormat="1" ht="113.25" customHeight="1" x14ac:dyDescent="0.2">
      <c r="A98" s="100" t="s">
        <v>371</v>
      </c>
      <c r="B98" s="101">
        <f t="shared" si="3"/>
        <v>98</v>
      </c>
      <c r="C98" s="102" t="str">
        <f>IF($B98&gt;gamesPerRound,"","White "&amp;Pairings!D99)</f>
        <v/>
      </c>
      <c r="D98" s="103" t="s">
        <v>370</v>
      </c>
      <c r="E98" s="102" t="str">
        <f>IF($B98&gt;gamesPerRound,"","Black "&amp;Pairings!E99)</f>
        <v/>
      </c>
      <c r="F98" s="104"/>
      <c r="G98" s="100" t="s">
        <v>372</v>
      </c>
      <c r="H98" s="101">
        <f t="shared" si="4"/>
        <v>98</v>
      </c>
      <c r="I98" s="102" t="str">
        <f ca="1">IF($B98&gt;gamesPerRound,"","White "&amp;OFFSET(Pairings!$D$1,gamesPerRound+H98,0))</f>
        <v/>
      </c>
      <c r="J98" s="103" t="s">
        <v>370</v>
      </c>
      <c r="K98" s="102" t="str">
        <f ca="1">IF($B98&gt;gamesPerRound,"","Black "&amp;OFFSET(Pairings!$E$1,gamesPerRound+H98,0))</f>
        <v/>
      </c>
      <c r="L98" s="104"/>
      <c r="M98" s="100" t="s">
        <v>373</v>
      </c>
      <c r="N98" s="101">
        <f t="shared" si="5"/>
        <v>98</v>
      </c>
      <c r="O98" s="102" t="str">
        <f ca="1">IF($B98&gt;gamesPerRound,"","White "&amp;OFFSET(Pairings!$D$1,2*gamesPerRound+N98,0))</f>
        <v/>
      </c>
      <c r="P98" s="103" t="s">
        <v>370</v>
      </c>
      <c r="Q98" s="102" t="str">
        <f ca="1">IF($B98&gt;gamesPerRound,"","Black "&amp;OFFSET(Pairings!$E$1,2*gamesPerRound+N98,0))</f>
        <v/>
      </c>
      <c r="R98" s="104"/>
    </row>
    <row r="99" spans="1:18" s="106" customFormat="1" ht="113.25" customHeight="1" x14ac:dyDescent="0.2">
      <c r="A99" s="100" t="s">
        <v>371</v>
      </c>
      <c r="B99" s="101">
        <f t="shared" si="3"/>
        <v>99</v>
      </c>
      <c r="C99" s="102" t="str">
        <f>IF($B99&gt;gamesPerRound,"","White "&amp;Pairings!D100)</f>
        <v/>
      </c>
      <c r="D99" s="103" t="s">
        <v>370</v>
      </c>
      <c r="E99" s="102" t="str">
        <f>IF($B99&gt;gamesPerRound,"","Black "&amp;Pairings!E100)</f>
        <v/>
      </c>
      <c r="F99" s="104"/>
      <c r="G99" s="100" t="s">
        <v>372</v>
      </c>
      <c r="H99" s="101">
        <f t="shared" si="4"/>
        <v>99</v>
      </c>
      <c r="I99" s="102" t="str">
        <f ca="1">IF($B99&gt;gamesPerRound,"","White "&amp;OFFSET(Pairings!$D$1,gamesPerRound+H99,0))</f>
        <v/>
      </c>
      <c r="J99" s="103" t="s">
        <v>370</v>
      </c>
      <c r="K99" s="102" t="str">
        <f ca="1">IF($B99&gt;gamesPerRound,"","Black "&amp;OFFSET(Pairings!$E$1,gamesPerRound+H99,0))</f>
        <v/>
      </c>
      <c r="L99" s="104"/>
      <c r="M99" s="100" t="s">
        <v>373</v>
      </c>
      <c r="N99" s="101">
        <f t="shared" si="5"/>
        <v>99</v>
      </c>
      <c r="O99" s="102" t="str">
        <f ca="1">IF($B99&gt;gamesPerRound,"","White "&amp;OFFSET(Pairings!$D$1,2*gamesPerRound+N99,0))</f>
        <v/>
      </c>
      <c r="P99" s="103" t="s">
        <v>370</v>
      </c>
      <c r="Q99" s="102" t="str">
        <f ca="1">IF($B99&gt;gamesPerRound,"","Black "&amp;OFFSET(Pairings!$E$1,2*gamesPerRound+N99,0))</f>
        <v/>
      </c>
      <c r="R99" s="104"/>
    </row>
    <row r="100" spans="1:18" s="106" customFormat="1" ht="113.25" customHeight="1" x14ac:dyDescent="0.2">
      <c r="A100" s="100" t="s">
        <v>371</v>
      </c>
      <c r="B100" s="101">
        <f t="shared" si="3"/>
        <v>100</v>
      </c>
      <c r="C100" s="102" t="str">
        <f>IF($B100&gt;gamesPerRound,"","White "&amp;Pairings!D101)</f>
        <v/>
      </c>
      <c r="D100" s="103" t="s">
        <v>370</v>
      </c>
      <c r="E100" s="102" t="str">
        <f>IF($B100&gt;gamesPerRound,"","Black "&amp;Pairings!E101)</f>
        <v/>
      </c>
      <c r="F100" s="104"/>
      <c r="G100" s="100" t="s">
        <v>372</v>
      </c>
      <c r="H100" s="101">
        <f t="shared" si="4"/>
        <v>100</v>
      </c>
      <c r="I100" s="102" t="str">
        <f ca="1">IF($B100&gt;gamesPerRound,"","White "&amp;OFFSET(Pairings!$D$1,gamesPerRound+H100,0))</f>
        <v/>
      </c>
      <c r="J100" s="103" t="s">
        <v>370</v>
      </c>
      <c r="K100" s="102" t="str">
        <f ca="1">IF($B100&gt;gamesPerRound,"","Black "&amp;OFFSET(Pairings!$E$1,gamesPerRound+H100,0))</f>
        <v/>
      </c>
      <c r="L100" s="104"/>
      <c r="M100" s="100" t="s">
        <v>373</v>
      </c>
      <c r="N100" s="101">
        <f t="shared" si="5"/>
        <v>100</v>
      </c>
      <c r="O100" s="102" t="str">
        <f ca="1">IF($B100&gt;gamesPerRound,"","White "&amp;OFFSET(Pairings!$D$1,2*gamesPerRound+N100,0))</f>
        <v/>
      </c>
      <c r="P100" s="103" t="s">
        <v>370</v>
      </c>
      <c r="Q100" s="102" t="str">
        <f ca="1">IF($B100&gt;gamesPerRound,"","Black "&amp;OFFSET(Pairings!$E$1,2*gamesPerRound+N100,0))</f>
        <v/>
      </c>
      <c r="R100" s="104"/>
    </row>
    <row r="101" spans="1:18" s="106" customFormat="1" ht="113.25" customHeight="1" x14ac:dyDescent="0.2">
      <c r="A101" s="100" t="s">
        <v>371</v>
      </c>
      <c r="B101" s="101">
        <f t="shared" si="3"/>
        <v>101</v>
      </c>
      <c r="C101" s="102" t="str">
        <f>IF($B101&gt;gamesPerRound,"","White "&amp;Pairings!D102)</f>
        <v/>
      </c>
      <c r="D101" s="103" t="s">
        <v>370</v>
      </c>
      <c r="E101" s="102" t="str">
        <f>IF($B101&gt;gamesPerRound,"","Black "&amp;Pairings!E102)</f>
        <v/>
      </c>
      <c r="F101" s="104"/>
      <c r="G101" s="100" t="s">
        <v>372</v>
      </c>
      <c r="H101" s="101">
        <f t="shared" si="4"/>
        <v>101</v>
      </c>
      <c r="I101" s="102" t="str">
        <f ca="1">IF($B101&gt;gamesPerRound,"","White "&amp;OFFSET(Pairings!$D$1,gamesPerRound+H101,0))</f>
        <v/>
      </c>
      <c r="J101" s="103" t="s">
        <v>370</v>
      </c>
      <c r="K101" s="102" t="str">
        <f ca="1">IF($B101&gt;gamesPerRound,"","Black "&amp;OFFSET(Pairings!$E$1,gamesPerRound+H101,0))</f>
        <v/>
      </c>
      <c r="L101" s="104"/>
      <c r="M101" s="100" t="s">
        <v>373</v>
      </c>
      <c r="N101" s="101">
        <f t="shared" si="5"/>
        <v>101</v>
      </c>
      <c r="O101" s="102" t="str">
        <f ca="1">IF($B101&gt;gamesPerRound,"","White "&amp;OFFSET(Pairings!$D$1,2*gamesPerRound+N101,0))</f>
        <v/>
      </c>
      <c r="P101" s="103" t="s">
        <v>370</v>
      </c>
      <c r="Q101" s="102" t="str">
        <f ca="1">IF($B101&gt;gamesPerRound,"","Black "&amp;OFFSET(Pairings!$E$1,2*gamesPerRound+N101,0))</f>
        <v/>
      </c>
      <c r="R101" s="104"/>
    </row>
    <row r="102" spans="1:18" s="106" customFormat="1" ht="113.25" customHeight="1" x14ac:dyDescent="0.2">
      <c r="A102" s="100" t="s">
        <v>371</v>
      </c>
      <c r="B102" s="101">
        <f t="shared" si="3"/>
        <v>102</v>
      </c>
      <c r="C102" s="102" t="str">
        <f>IF($B102&gt;gamesPerRound,"","White "&amp;Pairings!D103)</f>
        <v/>
      </c>
      <c r="D102" s="103" t="s">
        <v>370</v>
      </c>
      <c r="E102" s="102" t="str">
        <f>IF($B102&gt;gamesPerRound,"","Black "&amp;Pairings!E103)</f>
        <v/>
      </c>
      <c r="F102" s="104"/>
      <c r="G102" s="100" t="s">
        <v>372</v>
      </c>
      <c r="H102" s="101">
        <f t="shared" si="4"/>
        <v>102</v>
      </c>
      <c r="I102" s="102" t="str">
        <f ca="1">IF($B102&gt;gamesPerRound,"","White "&amp;OFFSET(Pairings!$D$1,gamesPerRound+H102,0))</f>
        <v/>
      </c>
      <c r="J102" s="103" t="s">
        <v>370</v>
      </c>
      <c r="K102" s="102" t="str">
        <f ca="1">IF($B102&gt;gamesPerRound,"","Black "&amp;OFFSET(Pairings!$E$1,gamesPerRound+H102,0))</f>
        <v/>
      </c>
      <c r="L102" s="104"/>
      <c r="M102" s="100" t="s">
        <v>373</v>
      </c>
      <c r="N102" s="101">
        <f t="shared" si="5"/>
        <v>102</v>
      </c>
      <c r="O102" s="102" t="str">
        <f ca="1">IF($B102&gt;gamesPerRound,"","White "&amp;OFFSET(Pairings!$D$1,2*gamesPerRound+N102,0))</f>
        <v/>
      </c>
      <c r="P102" s="103" t="s">
        <v>370</v>
      </c>
      <c r="Q102" s="102" t="str">
        <f ca="1">IF($B102&gt;gamesPerRound,"","Black "&amp;OFFSET(Pairings!$E$1,2*gamesPerRound+N102,0))</f>
        <v/>
      </c>
      <c r="R102" s="104"/>
    </row>
    <row r="103" spans="1:18" s="106" customFormat="1" ht="113.25" customHeight="1" x14ac:dyDescent="0.2">
      <c r="A103" s="100" t="s">
        <v>371</v>
      </c>
      <c r="B103" s="101">
        <f t="shared" si="3"/>
        <v>103</v>
      </c>
      <c r="C103" s="102" t="str">
        <f>IF($B103&gt;gamesPerRound,"","White "&amp;Pairings!D104)</f>
        <v/>
      </c>
      <c r="D103" s="103" t="s">
        <v>370</v>
      </c>
      <c r="E103" s="102" t="str">
        <f>IF($B103&gt;gamesPerRound,"","Black "&amp;Pairings!E104)</f>
        <v/>
      </c>
      <c r="F103" s="104"/>
      <c r="G103" s="100" t="s">
        <v>372</v>
      </c>
      <c r="H103" s="101">
        <f t="shared" si="4"/>
        <v>103</v>
      </c>
      <c r="I103" s="102" t="str">
        <f ca="1">IF($B103&gt;gamesPerRound,"","White "&amp;OFFSET(Pairings!$D$1,gamesPerRound+H103,0))</f>
        <v/>
      </c>
      <c r="J103" s="103" t="s">
        <v>370</v>
      </c>
      <c r="K103" s="102" t="str">
        <f ca="1">IF($B103&gt;gamesPerRound,"","Black "&amp;OFFSET(Pairings!$E$1,gamesPerRound+H103,0))</f>
        <v/>
      </c>
      <c r="L103" s="104"/>
      <c r="M103" s="100" t="s">
        <v>373</v>
      </c>
      <c r="N103" s="101">
        <f t="shared" si="5"/>
        <v>103</v>
      </c>
      <c r="O103" s="102" t="str">
        <f ca="1">IF($B103&gt;gamesPerRound,"","White "&amp;OFFSET(Pairings!$D$1,2*gamesPerRound+N103,0))</f>
        <v/>
      </c>
      <c r="P103" s="103" t="s">
        <v>370</v>
      </c>
      <c r="Q103" s="102" t="str">
        <f ca="1">IF($B103&gt;gamesPerRound,"","Black "&amp;OFFSET(Pairings!$E$1,2*gamesPerRound+N103,0))</f>
        <v/>
      </c>
      <c r="R103" s="104"/>
    </row>
    <row r="104" spans="1:18" s="106" customFormat="1" ht="113.25" customHeight="1" x14ac:dyDescent="0.2">
      <c r="A104" s="100" t="s">
        <v>371</v>
      </c>
      <c r="B104" s="101">
        <f t="shared" si="3"/>
        <v>104</v>
      </c>
      <c r="C104" s="102" t="str">
        <f>IF($B104&gt;gamesPerRound,"","White "&amp;Pairings!D105)</f>
        <v/>
      </c>
      <c r="D104" s="103" t="s">
        <v>370</v>
      </c>
      <c r="E104" s="102" t="str">
        <f>IF($B104&gt;gamesPerRound,"","Black "&amp;Pairings!E105)</f>
        <v/>
      </c>
      <c r="F104" s="104"/>
      <c r="G104" s="100" t="s">
        <v>372</v>
      </c>
      <c r="H104" s="101">
        <f t="shared" si="4"/>
        <v>104</v>
      </c>
      <c r="I104" s="102" t="str">
        <f ca="1">IF($B104&gt;gamesPerRound,"","White "&amp;OFFSET(Pairings!$D$1,gamesPerRound+H104,0))</f>
        <v/>
      </c>
      <c r="J104" s="103" t="s">
        <v>370</v>
      </c>
      <c r="K104" s="102" t="str">
        <f ca="1">IF($B104&gt;gamesPerRound,"","Black "&amp;OFFSET(Pairings!$E$1,gamesPerRound+H104,0))</f>
        <v/>
      </c>
      <c r="L104" s="104"/>
      <c r="M104" s="100" t="s">
        <v>373</v>
      </c>
      <c r="N104" s="101">
        <f t="shared" si="5"/>
        <v>104</v>
      </c>
      <c r="O104" s="102" t="str">
        <f ca="1">IF($B104&gt;gamesPerRound,"","White "&amp;OFFSET(Pairings!$D$1,2*gamesPerRound+N104,0))</f>
        <v/>
      </c>
      <c r="P104" s="103" t="s">
        <v>370</v>
      </c>
      <c r="Q104" s="102" t="str">
        <f ca="1">IF($B104&gt;gamesPerRound,"","Black "&amp;OFFSET(Pairings!$E$1,2*gamesPerRound+N104,0))</f>
        <v/>
      </c>
      <c r="R104" s="104"/>
    </row>
    <row r="105" spans="1:18" s="106" customFormat="1" ht="113.25" customHeight="1" x14ac:dyDescent="0.2">
      <c r="A105" s="100" t="s">
        <v>371</v>
      </c>
      <c r="B105" s="101">
        <f t="shared" si="3"/>
        <v>105</v>
      </c>
      <c r="C105" s="102" t="str">
        <f>IF($B105&gt;gamesPerRound,"","White "&amp;Pairings!D106)</f>
        <v/>
      </c>
      <c r="D105" s="103" t="s">
        <v>370</v>
      </c>
      <c r="E105" s="102" t="str">
        <f>IF($B105&gt;gamesPerRound,"","Black "&amp;Pairings!E106)</f>
        <v/>
      </c>
      <c r="F105" s="104"/>
      <c r="G105" s="100" t="s">
        <v>372</v>
      </c>
      <c r="H105" s="101">
        <f t="shared" si="4"/>
        <v>105</v>
      </c>
      <c r="I105" s="102" t="str">
        <f ca="1">IF($B105&gt;gamesPerRound,"","White "&amp;OFFSET(Pairings!$D$1,gamesPerRound+H105,0))</f>
        <v/>
      </c>
      <c r="J105" s="103" t="s">
        <v>370</v>
      </c>
      <c r="K105" s="102" t="str">
        <f ca="1">IF($B105&gt;gamesPerRound,"","Black "&amp;OFFSET(Pairings!$E$1,gamesPerRound+H105,0))</f>
        <v/>
      </c>
      <c r="L105" s="104"/>
      <c r="M105" s="100" t="s">
        <v>373</v>
      </c>
      <c r="N105" s="101">
        <f t="shared" si="5"/>
        <v>105</v>
      </c>
      <c r="O105" s="102" t="str">
        <f ca="1">IF($B105&gt;gamesPerRound,"","White "&amp;OFFSET(Pairings!$D$1,2*gamesPerRound+N105,0))</f>
        <v/>
      </c>
      <c r="P105" s="103" t="s">
        <v>370</v>
      </c>
      <c r="Q105" s="102" t="str">
        <f ca="1">IF($B105&gt;gamesPerRound,"","Black "&amp;OFFSET(Pairings!$E$1,2*gamesPerRound+N105,0))</f>
        <v/>
      </c>
      <c r="R105" s="104"/>
    </row>
    <row r="106" spans="1:18" s="106" customFormat="1" ht="113.25" customHeight="1" x14ac:dyDescent="0.2">
      <c r="A106" s="100" t="s">
        <v>371</v>
      </c>
      <c r="B106" s="101">
        <f t="shared" si="3"/>
        <v>106</v>
      </c>
      <c r="C106" s="102" t="str">
        <f>IF($B106&gt;gamesPerRound,"","White "&amp;Pairings!D107)</f>
        <v/>
      </c>
      <c r="D106" s="103" t="s">
        <v>370</v>
      </c>
      <c r="E106" s="102" t="str">
        <f>IF($B106&gt;gamesPerRound,"","Black "&amp;Pairings!E107)</f>
        <v/>
      </c>
      <c r="F106" s="104"/>
      <c r="G106" s="100" t="s">
        <v>372</v>
      </c>
      <c r="H106" s="101">
        <f t="shared" si="4"/>
        <v>106</v>
      </c>
      <c r="I106" s="102" t="str">
        <f ca="1">IF($B106&gt;gamesPerRound,"","White "&amp;OFFSET(Pairings!$D$1,gamesPerRound+H106,0))</f>
        <v/>
      </c>
      <c r="J106" s="103" t="s">
        <v>370</v>
      </c>
      <c r="K106" s="102" t="str">
        <f ca="1">IF($B106&gt;gamesPerRound,"","Black "&amp;OFFSET(Pairings!$E$1,gamesPerRound+H106,0))</f>
        <v/>
      </c>
      <c r="L106" s="104"/>
      <c r="M106" s="100" t="s">
        <v>373</v>
      </c>
      <c r="N106" s="101">
        <f t="shared" si="5"/>
        <v>106</v>
      </c>
      <c r="O106" s="102" t="str">
        <f ca="1">IF($B106&gt;gamesPerRound,"","White "&amp;OFFSET(Pairings!$D$1,2*gamesPerRound+N106,0))</f>
        <v/>
      </c>
      <c r="P106" s="103" t="s">
        <v>370</v>
      </c>
      <c r="Q106" s="102" t="str">
        <f ca="1">IF($B106&gt;gamesPerRound,"","Black "&amp;OFFSET(Pairings!$E$1,2*gamesPerRound+N106,0))</f>
        <v/>
      </c>
      <c r="R106" s="104"/>
    </row>
    <row r="107" spans="1:18" s="106" customFormat="1" ht="113.25" customHeight="1" x14ac:dyDescent="0.2">
      <c r="A107" s="100" t="s">
        <v>371</v>
      </c>
      <c r="B107" s="101">
        <f t="shared" si="3"/>
        <v>107</v>
      </c>
      <c r="C107" s="102" t="str">
        <f>IF($B107&gt;gamesPerRound,"","White "&amp;Pairings!D108)</f>
        <v/>
      </c>
      <c r="D107" s="103" t="s">
        <v>370</v>
      </c>
      <c r="E107" s="102" t="str">
        <f>IF($B107&gt;gamesPerRound,"","Black "&amp;Pairings!E108)</f>
        <v/>
      </c>
      <c r="F107" s="104"/>
      <c r="G107" s="100" t="s">
        <v>372</v>
      </c>
      <c r="H107" s="101">
        <f t="shared" si="4"/>
        <v>107</v>
      </c>
      <c r="I107" s="102" t="str">
        <f ca="1">IF($B107&gt;gamesPerRound,"","White "&amp;OFFSET(Pairings!$D$1,gamesPerRound+H107,0))</f>
        <v/>
      </c>
      <c r="J107" s="103" t="s">
        <v>370</v>
      </c>
      <c r="K107" s="102" t="str">
        <f ca="1">IF($B107&gt;gamesPerRound,"","Black "&amp;OFFSET(Pairings!$E$1,gamesPerRound+H107,0))</f>
        <v/>
      </c>
      <c r="L107" s="104"/>
      <c r="M107" s="100" t="s">
        <v>373</v>
      </c>
      <c r="N107" s="101">
        <f t="shared" si="5"/>
        <v>107</v>
      </c>
      <c r="O107" s="102" t="str">
        <f ca="1">IF($B107&gt;gamesPerRound,"","White "&amp;OFFSET(Pairings!$D$1,2*gamesPerRound+N107,0))</f>
        <v/>
      </c>
      <c r="P107" s="103" t="s">
        <v>370</v>
      </c>
      <c r="Q107" s="102" t="str">
        <f ca="1">IF($B107&gt;gamesPerRound,"","Black "&amp;OFFSET(Pairings!$E$1,2*gamesPerRound+N107,0))</f>
        <v/>
      </c>
      <c r="R107" s="104"/>
    </row>
    <row r="108" spans="1:18" s="106" customFormat="1" ht="113.25" customHeight="1" x14ac:dyDescent="0.2">
      <c r="A108" s="100" t="s">
        <v>371</v>
      </c>
      <c r="B108" s="101">
        <f t="shared" si="3"/>
        <v>108</v>
      </c>
      <c r="C108" s="102" t="str">
        <f>IF($B108&gt;gamesPerRound,"","White "&amp;Pairings!D109)</f>
        <v/>
      </c>
      <c r="D108" s="103" t="s">
        <v>370</v>
      </c>
      <c r="E108" s="102" t="str">
        <f>IF($B108&gt;gamesPerRound,"","Black "&amp;Pairings!E109)</f>
        <v/>
      </c>
      <c r="F108" s="104"/>
      <c r="G108" s="100" t="s">
        <v>372</v>
      </c>
      <c r="H108" s="101">
        <f t="shared" si="4"/>
        <v>108</v>
      </c>
      <c r="I108" s="102" t="str">
        <f ca="1">IF($B108&gt;gamesPerRound,"","White "&amp;OFFSET(Pairings!$D$1,gamesPerRound+H108,0))</f>
        <v/>
      </c>
      <c r="J108" s="103" t="s">
        <v>370</v>
      </c>
      <c r="K108" s="102" t="str">
        <f ca="1">IF($B108&gt;gamesPerRound,"","Black "&amp;OFFSET(Pairings!$E$1,gamesPerRound+H108,0))</f>
        <v/>
      </c>
      <c r="L108" s="104"/>
      <c r="M108" s="100" t="s">
        <v>373</v>
      </c>
      <c r="N108" s="101">
        <f t="shared" si="5"/>
        <v>108</v>
      </c>
      <c r="O108" s="102" t="str">
        <f ca="1">IF($B108&gt;gamesPerRound,"","White "&amp;OFFSET(Pairings!$D$1,2*gamesPerRound+N108,0))</f>
        <v/>
      </c>
      <c r="P108" s="103" t="s">
        <v>370</v>
      </c>
      <c r="Q108" s="102" t="str">
        <f ca="1">IF($B108&gt;gamesPerRound,"","Black "&amp;OFFSET(Pairings!$E$1,2*gamesPerRound+N108,0))</f>
        <v/>
      </c>
      <c r="R108" s="104"/>
    </row>
    <row r="109" spans="1:18" s="106" customFormat="1" ht="113.25" customHeight="1" x14ac:dyDescent="0.2">
      <c r="A109" s="100" t="s">
        <v>371</v>
      </c>
      <c r="B109" s="101">
        <f t="shared" si="3"/>
        <v>109</v>
      </c>
      <c r="C109" s="102" t="str">
        <f>IF($B109&gt;gamesPerRound,"","White "&amp;Pairings!D110)</f>
        <v/>
      </c>
      <c r="D109" s="103" t="s">
        <v>370</v>
      </c>
      <c r="E109" s="102" t="str">
        <f>IF($B109&gt;gamesPerRound,"","Black "&amp;Pairings!E110)</f>
        <v/>
      </c>
      <c r="F109" s="104"/>
      <c r="G109" s="100" t="s">
        <v>372</v>
      </c>
      <c r="H109" s="101">
        <f t="shared" si="4"/>
        <v>109</v>
      </c>
      <c r="I109" s="102" t="str">
        <f ca="1">IF($B109&gt;gamesPerRound,"","White "&amp;OFFSET(Pairings!$D$1,gamesPerRound+H109,0))</f>
        <v/>
      </c>
      <c r="J109" s="103" t="s">
        <v>370</v>
      </c>
      <c r="K109" s="102" t="str">
        <f ca="1">IF($B109&gt;gamesPerRound,"","Black "&amp;OFFSET(Pairings!$E$1,gamesPerRound+H109,0))</f>
        <v/>
      </c>
      <c r="L109" s="104"/>
      <c r="M109" s="100" t="s">
        <v>373</v>
      </c>
      <c r="N109" s="101">
        <f t="shared" si="5"/>
        <v>109</v>
      </c>
      <c r="O109" s="102" t="str">
        <f ca="1">IF($B109&gt;gamesPerRound,"","White "&amp;OFFSET(Pairings!$D$1,2*gamesPerRound+N109,0))</f>
        <v/>
      </c>
      <c r="P109" s="103" t="s">
        <v>370</v>
      </c>
      <c r="Q109" s="102" t="str">
        <f ca="1">IF($B109&gt;gamesPerRound,"","Black "&amp;OFFSET(Pairings!$E$1,2*gamesPerRound+N109,0))</f>
        <v/>
      </c>
      <c r="R109" s="104"/>
    </row>
    <row r="110" spans="1:18" s="106" customFormat="1" ht="113.25" customHeight="1" x14ac:dyDescent="0.2">
      <c r="A110" s="100" t="s">
        <v>371</v>
      </c>
      <c r="B110" s="101">
        <f t="shared" si="3"/>
        <v>110</v>
      </c>
      <c r="C110" s="102" t="str">
        <f>IF($B110&gt;gamesPerRound,"","White "&amp;Pairings!D111)</f>
        <v/>
      </c>
      <c r="D110" s="103" t="s">
        <v>370</v>
      </c>
      <c r="E110" s="102" t="str">
        <f>IF($B110&gt;gamesPerRound,"","Black "&amp;Pairings!E111)</f>
        <v/>
      </c>
      <c r="F110" s="104"/>
      <c r="G110" s="100" t="s">
        <v>372</v>
      </c>
      <c r="H110" s="101">
        <f t="shared" si="4"/>
        <v>110</v>
      </c>
      <c r="I110" s="102" t="str">
        <f ca="1">IF($B110&gt;gamesPerRound,"","White "&amp;OFFSET(Pairings!$D$1,gamesPerRound+H110,0))</f>
        <v/>
      </c>
      <c r="J110" s="103" t="s">
        <v>370</v>
      </c>
      <c r="K110" s="102" t="str">
        <f ca="1">IF($B110&gt;gamesPerRound,"","Black "&amp;OFFSET(Pairings!$E$1,gamesPerRound+H110,0))</f>
        <v/>
      </c>
      <c r="L110" s="104"/>
      <c r="M110" s="100" t="s">
        <v>373</v>
      </c>
      <c r="N110" s="101">
        <f t="shared" si="5"/>
        <v>110</v>
      </c>
      <c r="O110" s="102" t="str">
        <f ca="1">IF($B110&gt;gamesPerRound,"","White "&amp;OFFSET(Pairings!$D$1,2*gamesPerRound+N110,0))</f>
        <v/>
      </c>
      <c r="P110" s="103" t="s">
        <v>370</v>
      </c>
      <c r="Q110" s="102" t="str">
        <f ca="1">IF($B110&gt;gamesPerRound,"","Black "&amp;OFFSET(Pairings!$E$1,2*gamesPerRound+N110,0))</f>
        <v/>
      </c>
      <c r="R110" s="104"/>
    </row>
    <row r="111" spans="1:18" s="106" customFormat="1" ht="113.25" customHeight="1" x14ac:dyDescent="0.2">
      <c r="A111" s="100" t="s">
        <v>371</v>
      </c>
      <c r="B111" s="101">
        <f t="shared" si="3"/>
        <v>111</v>
      </c>
      <c r="C111" s="102" t="str">
        <f>IF($B111&gt;gamesPerRound,"","White "&amp;Pairings!D112)</f>
        <v/>
      </c>
      <c r="D111" s="103" t="s">
        <v>370</v>
      </c>
      <c r="E111" s="102" t="str">
        <f>IF($B111&gt;gamesPerRound,"","Black "&amp;Pairings!E112)</f>
        <v/>
      </c>
      <c r="F111" s="104"/>
      <c r="G111" s="100" t="s">
        <v>372</v>
      </c>
      <c r="H111" s="101">
        <f t="shared" si="4"/>
        <v>111</v>
      </c>
      <c r="I111" s="102" t="str">
        <f ca="1">IF($B111&gt;gamesPerRound,"","White "&amp;OFFSET(Pairings!$D$1,gamesPerRound+H111,0))</f>
        <v/>
      </c>
      <c r="J111" s="103" t="s">
        <v>370</v>
      </c>
      <c r="K111" s="102" t="str">
        <f ca="1">IF($B111&gt;gamesPerRound,"","Black "&amp;OFFSET(Pairings!$E$1,gamesPerRound+H111,0))</f>
        <v/>
      </c>
      <c r="L111" s="104"/>
      <c r="M111" s="100" t="s">
        <v>373</v>
      </c>
      <c r="N111" s="101">
        <f t="shared" si="5"/>
        <v>111</v>
      </c>
      <c r="O111" s="102" t="str">
        <f ca="1">IF($B111&gt;gamesPerRound,"","White "&amp;OFFSET(Pairings!$D$1,2*gamesPerRound+N111,0))</f>
        <v/>
      </c>
      <c r="P111" s="103" t="s">
        <v>370</v>
      </c>
      <c r="Q111" s="102" t="str">
        <f ca="1">IF($B111&gt;gamesPerRound,"","Black "&amp;OFFSET(Pairings!$E$1,2*gamesPerRound+N111,0))</f>
        <v/>
      </c>
      <c r="R111" s="104"/>
    </row>
    <row r="112" spans="1:18" s="106" customFormat="1" ht="113.25" customHeight="1" x14ac:dyDescent="0.2">
      <c r="A112" s="100" t="s">
        <v>371</v>
      </c>
      <c r="B112" s="101">
        <f t="shared" si="3"/>
        <v>112</v>
      </c>
      <c r="C112" s="102" t="str">
        <f>IF($B112&gt;gamesPerRound,"","White "&amp;Pairings!D113)</f>
        <v/>
      </c>
      <c r="D112" s="103" t="s">
        <v>370</v>
      </c>
      <c r="E112" s="102" t="str">
        <f>IF($B112&gt;gamesPerRound,"","Black "&amp;Pairings!E113)</f>
        <v/>
      </c>
      <c r="F112" s="104"/>
      <c r="G112" s="100" t="s">
        <v>372</v>
      </c>
      <c r="H112" s="101">
        <f t="shared" si="4"/>
        <v>112</v>
      </c>
      <c r="I112" s="102" t="str">
        <f ca="1">IF($B112&gt;gamesPerRound,"","White "&amp;OFFSET(Pairings!$D$1,gamesPerRound+H112,0))</f>
        <v/>
      </c>
      <c r="J112" s="103" t="s">
        <v>370</v>
      </c>
      <c r="K112" s="102" t="str">
        <f ca="1">IF($B112&gt;gamesPerRound,"","Black "&amp;OFFSET(Pairings!$E$1,gamesPerRound+H112,0))</f>
        <v/>
      </c>
      <c r="L112" s="104"/>
      <c r="M112" s="100" t="s">
        <v>373</v>
      </c>
      <c r="N112" s="101">
        <f t="shared" si="5"/>
        <v>112</v>
      </c>
      <c r="O112" s="102" t="str">
        <f ca="1">IF($B112&gt;gamesPerRound,"","White "&amp;OFFSET(Pairings!$D$1,2*gamesPerRound+N112,0))</f>
        <v/>
      </c>
      <c r="P112" s="103" t="s">
        <v>370</v>
      </c>
      <c r="Q112" s="102" t="str">
        <f ca="1">IF($B112&gt;gamesPerRound,"","Black "&amp;OFFSET(Pairings!$E$1,2*gamesPerRound+N112,0))</f>
        <v/>
      </c>
      <c r="R112" s="104"/>
    </row>
    <row r="113" spans="1:18" s="106" customFormat="1" ht="113.25" customHeight="1" x14ac:dyDescent="0.2">
      <c r="A113" s="100" t="s">
        <v>371</v>
      </c>
      <c r="B113" s="101">
        <f t="shared" si="3"/>
        <v>113</v>
      </c>
      <c r="C113" s="102" t="str">
        <f>IF($B113&gt;gamesPerRound,"","White "&amp;Pairings!D114)</f>
        <v/>
      </c>
      <c r="D113" s="103" t="s">
        <v>370</v>
      </c>
      <c r="E113" s="102" t="str">
        <f>IF($B113&gt;gamesPerRound,"","Black "&amp;Pairings!E114)</f>
        <v/>
      </c>
      <c r="F113" s="104"/>
      <c r="G113" s="100" t="s">
        <v>372</v>
      </c>
      <c r="H113" s="101">
        <f t="shared" si="4"/>
        <v>113</v>
      </c>
      <c r="I113" s="102" t="str">
        <f ca="1">IF($B113&gt;gamesPerRound,"","White "&amp;OFFSET(Pairings!$D$1,gamesPerRound+H113,0))</f>
        <v/>
      </c>
      <c r="J113" s="103" t="s">
        <v>370</v>
      </c>
      <c r="K113" s="102" t="str">
        <f ca="1">IF($B113&gt;gamesPerRound,"","Black "&amp;OFFSET(Pairings!$E$1,gamesPerRound+H113,0))</f>
        <v/>
      </c>
      <c r="L113" s="104"/>
      <c r="M113" s="100" t="s">
        <v>373</v>
      </c>
      <c r="N113" s="101">
        <f t="shared" si="5"/>
        <v>113</v>
      </c>
      <c r="O113" s="102" t="str">
        <f ca="1">IF($B113&gt;gamesPerRound,"","White "&amp;OFFSET(Pairings!$D$1,2*gamesPerRound+N113,0))</f>
        <v/>
      </c>
      <c r="P113" s="103" t="s">
        <v>370</v>
      </c>
      <c r="Q113" s="102" t="str">
        <f ca="1">IF($B113&gt;gamesPerRound,"","Black "&amp;OFFSET(Pairings!$E$1,2*gamesPerRound+N113,0))</f>
        <v/>
      </c>
      <c r="R113" s="104"/>
    </row>
    <row r="114" spans="1:18" s="106" customFormat="1" ht="113.25" customHeight="1" x14ac:dyDescent="0.2">
      <c r="A114" s="100" t="s">
        <v>371</v>
      </c>
      <c r="B114" s="101">
        <f t="shared" si="3"/>
        <v>114</v>
      </c>
      <c r="C114" s="102" t="str">
        <f>IF($B114&gt;gamesPerRound,"","White "&amp;Pairings!D115)</f>
        <v/>
      </c>
      <c r="D114" s="103" t="s">
        <v>370</v>
      </c>
      <c r="E114" s="102" t="str">
        <f>IF($B114&gt;gamesPerRound,"","Black "&amp;Pairings!E115)</f>
        <v/>
      </c>
      <c r="F114" s="104"/>
      <c r="G114" s="100" t="s">
        <v>372</v>
      </c>
      <c r="H114" s="101">
        <f t="shared" si="4"/>
        <v>114</v>
      </c>
      <c r="I114" s="102" t="str">
        <f ca="1">IF($B114&gt;gamesPerRound,"","White "&amp;OFFSET(Pairings!$D$1,gamesPerRound+H114,0))</f>
        <v/>
      </c>
      <c r="J114" s="103" t="s">
        <v>370</v>
      </c>
      <c r="K114" s="102" t="str">
        <f ca="1">IF($B114&gt;gamesPerRound,"","Black "&amp;OFFSET(Pairings!$E$1,gamesPerRound+H114,0))</f>
        <v/>
      </c>
      <c r="L114" s="104"/>
      <c r="M114" s="100" t="s">
        <v>373</v>
      </c>
      <c r="N114" s="101">
        <f t="shared" si="5"/>
        <v>114</v>
      </c>
      <c r="O114" s="102" t="str">
        <f ca="1">IF($B114&gt;gamesPerRound,"","White "&amp;OFFSET(Pairings!$D$1,2*gamesPerRound+N114,0))</f>
        <v/>
      </c>
      <c r="P114" s="103" t="s">
        <v>370</v>
      </c>
      <c r="Q114" s="102" t="str">
        <f ca="1">IF($B114&gt;gamesPerRound,"","Black "&amp;OFFSET(Pairings!$E$1,2*gamesPerRound+N114,0))</f>
        <v/>
      </c>
      <c r="R114" s="104"/>
    </row>
    <row r="115" spans="1:18" s="106" customFormat="1" ht="113.25" customHeight="1" x14ac:dyDescent="0.2">
      <c r="A115" s="100" t="s">
        <v>371</v>
      </c>
      <c r="B115" s="101">
        <f t="shared" si="3"/>
        <v>115</v>
      </c>
      <c r="C115" s="102" t="str">
        <f>IF($B115&gt;gamesPerRound,"","White "&amp;Pairings!D116)</f>
        <v/>
      </c>
      <c r="D115" s="103" t="s">
        <v>370</v>
      </c>
      <c r="E115" s="102" t="str">
        <f>IF($B115&gt;gamesPerRound,"","Black "&amp;Pairings!E116)</f>
        <v/>
      </c>
      <c r="F115" s="104"/>
      <c r="G115" s="100" t="s">
        <v>372</v>
      </c>
      <c r="H115" s="101">
        <f t="shared" si="4"/>
        <v>115</v>
      </c>
      <c r="I115" s="102" t="str">
        <f ca="1">IF($B115&gt;gamesPerRound,"","White "&amp;OFFSET(Pairings!$D$1,gamesPerRound+H115,0))</f>
        <v/>
      </c>
      <c r="J115" s="103" t="s">
        <v>370</v>
      </c>
      <c r="K115" s="102" t="str">
        <f ca="1">IF($B115&gt;gamesPerRound,"","Black "&amp;OFFSET(Pairings!$E$1,gamesPerRound+H115,0))</f>
        <v/>
      </c>
      <c r="L115" s="104"/>
      <c r="M115" s="100" t="s">
        <v>373</v>
      </c>
      <c r="N115" s="101">
        <f t="shared" si="5"/>
        <v>115</v>
      </c>
      <c r="O115" s="102" t="str">
        <f ca="1">IF($B115&gt;gamesPerRound,"","White "&amp;OFFSET(Pairings!$D$1,2*gamesPerRound+N115,0))</f>
        <v/>
      </c>
      <c r="P115" s="103" t="s">
        <v>370</v>
      </c>
      <c r="Q115" s="102" t="str">
        <f ca="1">IF($B115&gt;gamesPerRound,"","Black "&amp;OFFSET(Pairings!$E$1,2*gamesPerRound+N115,0))</f>
        <v/>
      </c>
      <c r="R115" s="104"/>
    </row>
    <row r="116" spans="1:18" s="106" customFormat="1" ht="113.25" customHeight="1" x14ac:dyDescent="0.2">
      <c r="A116" s="100" t="s">
        <v>371</v>
      </c>
      <c r="B116" s="101">
        <f t="shared" si="3"/>
        <v>116</v>
      </c>
      <c r="C116" s="102" t="str">
        <f>IF($B116&gt;gamesPerRound,"","White "&amp;Pairings!D117)</f>
        <v/>
      </c>
      <c r="D116" s="103" t="s">
        <v>370</v>
      </c>
      <c r="E116" s="102" t="str">
        <f>IF($B116&gt;gamesPerRound,"","Black "&amp;Pairings!E117)</f>
        <v/>
      </c>
      <c r="F116" s="104"/>
      <c r="G116" s="100" t="s">
        <v>372</v>
      </c>
      <c r="H116" s="101">
        <f t="shared" si="4"/>
        <v>116</v>
      </c>
      <c r="I116" s="102" t="str">
        <f ca="1">IF($B116&gt;gamesPerRound,"","White "&amp;OFFSET(Pairings!$D$1,gamesPerRound+H116,0))</f>
        <v/>
      </c>
      <c r="J116" s="103" t="s">
        <v>370</v>
      </c>
      <c r="K116" s="102" t="str">
        <f ca="1">IF($B116&gt;gamesPerRound,"","Black "&amp;OFFSET(Pairings!$E$1,gamesPerRound+H116,0))</f>
        <v/>
      </c>
      <c r="L116" s="104"/>
      <c r="M116" s="100" t="s">
        <v>373</v>
      </c>
      <c r="N116" s="101">
        <f t="shared" si="5"/>
        <v>116</v>
      </c>
      <c r="O116" s="102" t="str">
        <f ca="1">IF($B116&gt;gamesPerRound,"","White "&amp;OFFSET(Pairings!$D$1,2*gamesPerRound+N116,0))</f>
        <v/>
      </c>
      <c r="P116" s="103" t="s">
        <v>370</v>
      </c>
      <c r="Q116" s="102" t="str">
        <f ca="1">IF($B116&gt;gamesPerRound,"","Black "&amp;OFFSET(Pairings!$E$1,2*gamesPerRound+N116,0))</f>
        <v/>
      </c>
      <c r="R116" s="104"/>
    </row>
    <row r="117" spans="1:18" s="106" customFormat="1" ht="113.25" customHeight="1" x14ac:dyDescent="0.2">
      <c r="A117" s="100" t="s">
        <v>371</v>
      </c>
      <c r="B117" s="101">
        <f t="shared" si="3"/>
        <v>117</v>
      </c>
      <c r="C117" s="102" t="str">
        <f>IF($B117&gt;gamesPerRound,"","White "&amp;Pairings!D118)</f>
        <v/>
      </c>
      <c r="D117" s="103" t="s">
        <v>370</v>
      </c>
      <c r="E117" s="102" t="str">
        <f>IF($B117&gt;gamesPerRound,"","Black "&amp;Pairings!E118)</f>
        <v/>
      </c>
      <c r="F117" s="104"/>
      <c r="G117" s="100" t="s">
        <v>372</v>
      </c>
      <c r="H117" s="101">
        <f t="shared" si="4"/>
        <v>117</v>
      </c>
      <c r="I117" s="102" t="str">
        <f ca="1">IF($B117&gt;gamesPerRound,"","White "&amp;OFFSET(Pairings!$D$1,gamesPerRound+H117,0))</f>
        <v/>
      </c>
      <c r="J117" s="103" t="s">
        <v>370</v>
      </c>
      <c r="K117" s="102" t="str">
        <f ca="1">IF($B117&gt;gamesPerRound,"","Black "&amp;OFFSET(Pairings!$E$1,gamesPerRound+H117,0))</f>
        <v/>
      </c>
      <c r="L117" s="104"/>
      <c r="M117" s="100" t="s">
        <v>373</v>
      </c>
      <c r="N117" s="101">
        <f t="shared" si="5"/>
        <v>117</v>
      </c>
      <c r="O117" s="102" t="str">
        <f ca="1">IF($B117&gt;gamesPerRound,"","White "&amp;OFFSET(Pairings!$D$1,2*gamesPerRound+N117,0))</f>
        <v/>
      </c>
      <c r="P117" s="103" t="s">
        <v>370</v>
      </c>
      <c r="Q117" s="102" t="str">
        <f ca="1">IF($B117&gt;gamesPerRound,"","Black "&amp;OFFSET(Pairings!$E$1,2*gamesPerRound+N117,0))</f>
        <v/>
      </c>
      <c r="R117" s="104"/>
    </row>
    <row r="118" spans="1:18" s="106" customFormat="1" ht="113.25" customHeight="1" x14ac:dyDescent="0.2">
      <c r="A118" s="100" t="s">
        <v>371</v>
      </c>
      <c r="B118" s="101">
        <f t="shared" si="3"/>
        <v>118</v>
      </c>
      <c r="C118" s="102" t="str">
        <f>IF($B118&gt;gamesPerRound,"","White "&amp;Pairings!D119)</f>
        <v/>
      </c>
      <c r="D118" s="103" t="s">
        <v>370</v>
      </c>
      <c r="E118" s="102" t="str">
        <f>IF($B118&gt;gamesPerRound,"","Black "&amp;Pairings!E119)</f>
        <v/>
      </c>
      <c r="F118" s="104"/>
      <c r="G118" s="100" t="s">
        <v>372</v>
      </c>
      <c r="H118" s="101">
        <f t="shared" si="4"/>
        <v>118</v>
      </c>
      <c r="I118" s="102" t="str">
        <f ca="1">IF($B118&gt;gamesPerRound,"","White "&amp;OFFSET(Pairings!$D$1,gamesPerRound+H118,0))</f>
        <v/>
      </c>
      <c r="J118" s="103" t="s">
        <v>370</v>
      </c>
      <c r="K118" s="102" t="str">
        <f ca="1">IF($B118&gt;gamesPerRound,"","Black "&amp;OFFSET(Pairings!$E$1,gamesPerRound+H118,0))</f>
        <v/>
      </c>
      <c r="L118" s="104"/>
      <c r="M118" s="100" t="s">
        <v>373</v>
      </c>
      <c r="N118" s="101">
        <f t="shared" si="5"/>
        <v>118</v>
      </c>
      <c r="O118" s="102" t="str">
        <f ca="1">IF($B118&gt;gamesPerRound,"","White "&amp;OFFSET(Pairings!$D$1,2*gamesPerRound+N118,0))</f>
        <v/>
      </c>
      <c r="P118" s="103" t="s">
        <v>370</v>
      </c>
      <c r="Q118" s="102" t="str">
        <f ca="1">IF($B118&gt;gamesPerRound,"","Black "&amp;OFFSET(Pairings!$E$1,2*gamesPerRound+N118,0))</f>
        <v/>
      </c>
      <c r="R118" s="104"/>
    </row>
    <row r="119" spans="1:18" s="106" customFormat="1" ht="113.25" customHeight="1" x14ac:dyDescent="0.2">
      <c r="A119" s="100" t="s">
        <v>371</v>
      </c>
      <c r="B119" s="101">
        <f t="shared" si="3"/>
        <v>119</v>
      </c>
      <c r="C119" s="102" t="str">
        <f>IF($B119&gt;gamesPerRound,"","White "&amp;Pairings!D120)</f>
        <v/>
      </c>
      <c r="D119" s="103" t="s">
        <v>370</v>
      </c>
      <c r="E119" s="102" t="str">
        <f>IF($B119&gt;gamesPerRound,"","Black "&amp;Pairings!E120)</f>
        <v/>
      </c>
      <c r="F119" s="104"/>
      <c r="G119" s="100" t="s">
        <v>372</v>
      </c>
      <c r="H119" s="101">
        <f t="shared" si="4"/>
        <v>119</v>
      </c>
      <c r="I119" s="102" t="str">
        <f ca="1">IF($B119&gt;gamesPerRound,"","White "&amp;OFFSET(Pairings!$D$1,gamesPerRound+H119,0))</f>
        <v/>
      </c>
      <c r="J119" s="103" t="s">
        <v>370</v>
      </c>
      <c r="K119" s="102" t="str">
        <f ca="1">IF($B119&gt;gamesPerRound,"","Black "&amp;OFFSET(Pairings!$E$1,gamesPerRound+H119,0))</f>
        <v/>
      </c>
      <c r="L119" s="104"/>
      <c r="M119" s="100" t="s">
        <v>373</v>
      </c>
      <c r="N119" s="101">
        <f t="shared" si="5"/>
        <v>119</v>
      </c>
      <c r="O119" s="102" t="str">
        <f ca="1">IF($B119&gt;gamesPerRound,"","White "&amp;OFFSET(Pairings!$D$1,2*gamesPerRound+N119,0))</f>
        <v/>
      </c>
      <c r="P119" s="103" t="s">
        <v>370</v>
      </c>
      <c r="Q119" s="102" t="str">
        <f ca="1">IF($B119&gt;gamesPerRound,"","Black "&amp;OFFSET(Pairings!$E$1,2*gamesPerRound+N119,0))</f>
        <v/>
      </c>
      <c r="R119" s="104"/>
    </row>
    <row r="120" spans="1:18" s="106" customFormat="1" ht="113.25" customHeight="1" x14ac:dyDescent="0.2">
      <c r="A120" s="100" t="s">
        <v>371</v>
      </c>
      <c r="B120" s="101">
        <f t="shared" si="3"/>
        <v>120</v>
      </c>
      <c r="C120" s="102" t="str">
        <f>IF($B120&gt;gamesPerRound,"","White "&amp;Pairings!D121)</f>
        <v/>
      </c>
      <c r="D120" s="103" t="s">
        <v>370</v>
      </c>
      <c r="E120" s="102" t="str">
        <f>IF($B120&gt;gamesPerRound,"","Black "&amp;Pairings!E121)</f>
        <v/>
      </c>
      <c r="F120" s="104"/>
      <c r="G120" s="100" t="s">
        <v>372</v>
      </c>
      <c r="H120" s="101">
        <f t="shared" si="4"/>
        <v>120</v>
      </c>
      <c r="I120" s="102" t="str">
        <f ca="1">IF($B120&gt;gamesPerRound,"","White "&amp;OFFSET(Pairings!$D$1,gamesPerRound+H120,0))</f>
        <v/>
      </c>
      <c r="J120" s="103" t="s">
        <v>370</v>
      </c>
      <c r="K120" s="102" t="str">
        <f ca="1">IF($B120&gt;gamesPerRound,"","Black "&amp;OFFSET(Pairings!$E$1,gamesPerRound+H120,0))</f>
        <v/>
      </c>
      <c r="L120" s="104"/>
      <c r="M120" s="100" t="s">
        <v>373</v>
      </c>
      <c r="N120" s="101">
        <f t="shared" si="5"/>
        <v>120</v>
      </c>
      <c r="O120" s="102" t="str">
        <f ca="1">IF($B120&gt;gamesPerRound,"","White "&amp;OFFSET(Pairings!$D$1,2*gamesPerRound+N120,0))</f>
        <v/>
      </c>
      <c r="P120" s="103" t="s">
        <v>370</v>
      </c>
      <c r="Q120" s="102" t="str">
        <f ca="1">IF($B120&gt;gamesPerRound,"","Black "&amp;OFFSET(Pairings!$E$1,2*gamesPerRound+N120,0))</f>
        <v/>
      </c>
      <c r="R120" s="104"/>
    </row>
    <row r="121" spans="1:18" s="106" customFormat="1" ht="113.25" customHeight="1" x14ac:dyDescent="0.2">
      <c r="A121" s="100" t="s">
        <v>371</v>
      </c>
      <c r="B121" s="101">
        <f t="shared" si="3"/>
        <v>121</v>
      </c>
      <c r="C121" s="102" t="str">
        <f>IF($B121&gt;gamesPerRound,"","White "&amp;Pairings!D122)</f>
        <v/>
      </c>
      <c r="D121" s="103" t="s">
        <v>370</v>
      </c>
      <c r="E121" s="102" t="str">
        <f>IF($B121&gt;gamesPerRound,"","Black "&amp;Pairings!E122)</f>
        <v/>
      </c>
      <c r="F121" s="104"/>
      <c r="G121" s="100" t="s">
        <v>372</v>
      </c>
      <c r="H121" s="101">
        <f t="shared" si="4"/>
        <v>121</v>
      </c>
      <c r="I121" s="102" t="str">
        <f ca="1">IF($B121&gt;gamesPerRound,"","White "&amp;OFFSET(Pairings!$D$1,gamesPerRound+H121,0))</f>
        <v/>
      </c>
      <c r="J121" s="103" t="s">
        <v>370</v>
      </c>
      <c r="K121" s="102" t="str">
        <f ca="1">IF($B121&gt;gamesPerRound,"","Black "&amp;OFFSET(Pairings!$E$1,gamesPerRound+H121,0))</f>
        <v/>
      </c>
      <c r="L121" s="104"/>
      <c r="M121" s="100" t="s">
        <v>373</v>
      </c>
      <c r="N121" s="101">
        <f t="shared" si="5"/>
        <v>121</v>
      </c>
      <c r="O121" s="102" t="str">
        <f ca="1">IF($B121&gt;gamesPerRound,"","White "&amp;OFFSET(Pairings!$D$1,2*gamesPerRound+N121,0))</f>
        <v/>
      </c>
      <c r="P121" s="103" t="s">
        <v>370</v>
      </c>
      <c r="Q121" s="102" t="str">
        <f ca="1">IF($B121&gt;gamesPerRound,"","Black "&amp;OFFSET(Pairings!$E$1,2*gamesPerRound+N121,0))</f>
        <v/>
      </c>
      <c r="R121" s="104"/>
    </row>
    <row r="122" spans="1:18" s="106" customFormat="1" ht="113.25" customHeight="1" x14ac:dyDescent="0.2">
      <c r="A122" s="100" t="s">
        <v>371</v>
      </c>
      <c r="B122" s="101">
        <f t="shared" si="3"/>
        <v>122</v>
      </c>
      <c r="C122" s="102" t="str">
        <f>IF($B122&gt;gamesPerRound,"","White "&amp;Pairings!D123)</f>
        <v/>
      </c>
      <c r="D122" s="103" t="s">
        <v>370</v>
      </c>
      <c r="E122" s="102" t="str">
        <f>IF($B122&gt;gamesPerRound,"","Black "&amp;Pairings!E123)</f>
        <v/>
      </c>
      <c r="F122" s="104"/>
      <c r="G122" s="100" t="s">
        <v>372</v>
      </c>
      <c r="H122" s="101">
        <f t="shared" si="4"/>
        <v>122</v>
      </c>
      <c r="I122" s="102" t="str">
        <f ca="1">IF($B122&gt;gamesPerRound,"","White "&amp;OFFSET(Pairings!$D$1,gamesPerRound+H122,0))</f>
        <v/>
      </c>
      <c r="J122" s="103" t="s">
        <v>370</v>
      </c>
      <c r="K122" s="102" t="str">
        <f ca="1">IF($B122&gt;gamesPerRound,"","Black "&amp;OFFSET(Pairings!$E$1,gamesPerRound+H122,0))</f>
        <v/>
      </c>
      <c r="L122" s="104"/>
      <c r="M122" s="100" t="s">
        <v>373</v>
      </c>
      <c r="N122" s="101">
        <f t="shared" si="5"/>
        <v>122</v>
      </c>
      <c r="O122" s="102" t="str">
        <f ca="1">IF($B122&gt;gamesPerRound,"","White "&amp;OFFSET(Pairings!$D$1,2*gamesPerRound+N122,0))</f>
        <v/>
      </c>
      <c r="P122" s="103" t="s">
        <v>370</v>
      </c>
      <c r="Q122" s="102" t="str">
        <f ca="1">IF($B122&gt;gamesPerRound,"","Black "&amp;OFFSET(Pairings!$E$1,2*gamesPerRound+N122,0))</f>
        <v/>
      </c>
      <c r="R122" s="104"/>
    </row>
    <row r="123" spans="1:18" s="106" customFormat="1" ht="113.25" customHeight="1" x14ac:dyDescent="0.2">
      <c r="A123" s="100" t="s">
        <v>371</v>
      </c>
      <c r="B123" s="101">
        <f t="shared" si="3"/>
        <v>123</v>
      </c>
      <c r="C123" s="102" t="str">
        <f>IF($B123&gt;gamesPerRound,"","White "&amp;Pairings!D124)</f>
        <v/>
      </c>
      <c r="D123" s="103" t="s">
        <v>370</v>
      </c>
      <c r="E123" s="102" t="str">
        <f>IF($B123&gt;gamesPerRound,"","Black "&amp;Pairings!E124)</f>
        <v/>
      </c>
      <c r="F123" s="104"/>
      <c r="G123" s="100" t="s">
        <v>372</v>
      </c>
      <c r="H123" s="101">
        <f t="shared" si="4"/>
        <v>123</v>
      </c>
      <c r="I123" s="102" t="str">
        <f ca="1">IF($B123&gt;gamesPerRound,"","White "&amp;OFFSET(Pairings!$D$1,gamesPerRound+H123,0))</f>
        <v/>
      </c>
      <c r="J123" s="103" t="s">
        <v>370</v>
      </c>
      <c r="K123" s="102" t="str">
        <f ca="1">IF($B123&gt;gamesPerRound,"","Black "&amp;OFFSET(Pairings!$E$1,gamesPerRound+H123,0))</f>
        <v/>
      </c>
      <c r="L123" s="104"/>
      <c r="M123" s="100" t="s">
        <v>373</v>
      </c>
      <c r="N123" s="101">
        <f t="shared" si="5"/>
        <v>123</v>
      </c>
      <c r="O123" s="102" t="str">
        <f ca="1">IF($B123&gt;gamesPerRound,"","White "&amp;OFFSET(Pairings!$D$1,2*gamesPerRound+N123,0))</f>
        <v/>
      </c>
      <c r="P123" s="103" t="s">
        <v>370</v>
      </c>
      <c r="Q123" s="102" t="str">
        <f ca="1">IF($B123&gt;gamesPerRound,"","Black "&amp;OFFSET(Pairings!$E$1,2*gamesPerRound+N123,0))</f>
        <v/>
      </c>
      <c r="R123" s="104"/>
    </row>
    <row r="124" spans="1:18" s="106" customFormat="1" ht="113.25" customHeight="1" x14ac:dyDescent="0.2">
      <c r="A124" s="100" t="s">
        <v>371</v>
      </c>
      <c r="B124" s="101">
        <f t="shared" si="3"/>
        <v>124</v>
      </c>
      <c r="C124" s="102" t="str">
        <f>IF($B124&gt;gamesPerRound,"","White "&amp;Pairings!D125)</f>
        <v/>
      </c>
      <c r="D124" s="103" t="s">
        <v>370</v>
      </c>
      <c r="E124" s="102" t="str">
        <f>IF($B124&gt;gamesPerRound,"","Black "&amp;Pairings!E125)</f>
        <v/>
      </c>
      <c r="F124" s="104"/>
      <c r="G124" s="100" t="s">
        <v>372</v>
      </c>
      <c r="H124" s="101">
        <f t="shared" si="4"/>
        <v>124</v>
      </c>
      <c r="I124" s="102" t="str">
        <f ca="1">IF($B124&gt;gamesPerRound,"","White "&amp;OFFSET(Pairings!$D$1,gamesPerRound+H124,0))</f>
        <v/>
      </c>
      <c r="J124" s="103" t="s">
        <v>370</v>
      </c>
      <c r="K124" s="102" t="str">
        <f ca="1">IF($B124&gt;gamesPerRound,"","Black "&amp;OFFSET(Pairings!$E$1,gamesPerRound+H124,0))</f>
        <v/>
      </c>
      <c r="L124" s="104"/>
      <c r="M124" s="100" t="s">
        <v>373</v>
      </c>
      <c r="N124" s="101">
        <f t="shared" si="5"/>
        <v>124</v>
      </c>
      <c r="O124" s="102" t="str">
        <f ca="1">IF($B124&gt;gamesPerRound,"","White "&amp;OFFSET(Pairings!$D$1,2*gamesPerRound+N124,0))</f>
        <v/>
      </c>
      <c r="P124" s="103" t="s">
        <v>370</v>
      </c>
      <c r="Q124" s="102" t="str">
        <f ca="1">IF($B124&gt;gamesPerRound,"","Black "&amp;OFFSET(Pairings!$E$1,2*gamesPerRound+N124,0))</f>
        <v/>
      </c>
      <c r="R124" s="104"/>
    </row>
    <row r="125" spans="1:18" s="106" customFormat="1" ht="113.25" customHeight="1" x14ac:dyDescent="0.2">
      <c r="A125" s="100" t="s">
        <v>371</v>
      </c>
      <c r="B125" s="101">
        <f t="shared" si="3"/>
        <v>125</v>
      </c>
      <c r="C125" s="102" t="str">
        <f>IF($B125&gt;gamesPerRound,"","White "&amp;Pairings!D126)</f>
        <v/>
      </c>
      <c r="D125" s="103" t="s">
        <v>370</v>
      </c>
      <c r="E125" s="102" t="str">
        <f>IF($B125&gt;gamesPerRound,"","Black "&amp;Pairings!E126)</f>
        <v/>
      </c>
      <c r="F125" s="104"/>
      <c r="G125" s="100" t="s">
        <v>372</v>
      </c>
      <c r="H125" s="101">
        <f t="shared" si="4"/>
        <v>125</v>
      </c>
      <c r="I125" s="102" t="str">
        <f ca="1">IF($B125&gt;gamesPerRound,"","White "&amp;OFFSET(Pairings!$D$1,gamesPerRound+H125,0))</f>
        <v/>
      </c>
      <c r="J125" s="103" t="s">
        <v>370</v>
      </c>
      <c r="K125" s="102" t="str">
        <f ca="1">IF($B125&gt;gamesPerRound,"","Black "&amp;OFFSET(Pairings!$E$1,gamesPerRound+H125,0))</f>
        <v/>
      </c>
      <c r="L125" s="104"/>
      <c r="M125" s="100" t="s">
        <v>373</v>
      </c>
      <c r="N125" s="101">
        <f t="shared" si="5"/>
        <v>125</v>
      </c>
      <c r="O125" s="102" t="str">
        <f ca="1">IF($B125&gt;gamesPerRound,"","White "&amp;OFFSET(Pairings!$D$1,2*gamesPerRound+N125,0))</f>
        <v/>
      </c>
      <c r="P125" s="103" t="s">
        <v>370</v>
      </c>
      <c r="Q125" s="102" t="str">
        <f ca="1">IF($B125&gt;gamesPerRound,"","Black "&amp;OFFSET(Pairings!$E$1,2*gamesPerRound+N125,0))</f>
        <v/>
      </c>
      <c r="R125" s="104"/>
    </row>
    <row r="126" spans="1:18" s="106" customFormat="1" ht="113.25" customHeight="1" x14ac:dyDescent="0.2">
      <c r="A126" s="100" t="s">
        <v>371</v>
      </c>
      <c r="B126" s="101">
        <f t="shared" si="3"/>
        <v>126</v>
      </c>
      <c r="C126" s="102" t="str">
        <f>IF($B126&gt;gamesPerRound,"","White "&amp;Pairings!D127)</f>
        <v/>
      </c>
      <c r="D126" s="103" t="s">
        <v>370</v>
      </c>
      <c r="E126" s="102" t="str">
        <f>IF($B126&gt;gamesPerRound,"","Black "&amp;Pairings!E127)</f>
        <v/>
      </c>
      <c r="F126" s="104"/>
      <c r="G126" s="100" t="s">
        <v>372</v>
      </c>
      <c r="H126" s="101">
        <f t="shared" si="4"/>
        <v>126</v>
      </c>
      <c r="I126" s="102" t="str">
        <f ca="1">IF($B126&gt;gamesPerRound,"","White "&amp;OFFSET(Pairings!$D$1,gamesPerRound+H126,0))</f>
        <v/>
      </c>
      <c r="J126" s="103" t="s">
        <v>370</v>
      </c>
      <c r="K126" s="102" t="str">
        <f ca="1">IF($B126&gt;gamesPerRound,"","Black "&amp;OFFSET(Pairings!$E$1,gamesPerRound+H126,0))</f>
        <v/>
      </c>
      <c r="L126" s="104"/>
      <c r="M126" s="100" t="s">
        <v>373</v>
      </c>
      <c r="N126" s="101">
        <f t="shared" si="5"/>
        <v>126</v>
      </c>
      <c r="O126" s="102" t="str">
        <f ca="1">IF($B126&gt;gamesPerRound,"","White "&amp;OFFSET(Pairings!$D$1,2*gamesPerRound+N126,0))</f>
        <v/>
      </c>
      <c r="P126" s="103" t="s">
        <v>370</v>
      </c>
      <c r="Q126" s="102" t="str">
        <f ca="1">IF($B126&gt;gamesPerRound,"","Black "&amp;OFFSET(Pairings!$E$1,2*gamesPerRound+N126,0))</f>
        <v/>
      </c>
      <c r="R126" s="104"/>
    </row>
    <row r="127" spans="1:18" s="106" customFormat="1" ht="113.25" customHeight="1" x14ac:dyDescent="0.2">
      <c r="A127" s="100" t="s">
        <v>371</v>
      </c>
      <c r="B127" s="101">
        <f t="shared" si="3"/>
        <v>127</v>
      </c>
      <c r="C127" s="102" t="str">
        <f>IF($B127&gt;gamesPerRound,"","White "&amp;Pairings!D128)</f>
        <v/>
      </c>
      <c r="D127" s="103" t="s">
        <v>370</v>
      </c>
      <c r="E127" s="102" t="str">
        <f>IF($B127&gt;gamesPerRound,"","Black "&amp;Pairings!E128)</f>
        <v/>
      </c>
      <c r="F127" s="104"/>
      <c r="G127" s="100" t="s">
        <v>372</v>
      </c>
      <c r="H127" s="101">
        <f t="shared" si="4"/>
        <v>127</v>
      </c>
      <c r="I127" s="102" t="str">
        <f ca="1">IF($B127&gt;gamesPerRound,"","White "&amp;OFFSET(Pairings!$D$1,gamesPerRound+H127,0))</f>
        <v/>
      </c>
      <c r="J127" s="103" t="s">
        <v>370</v>
      </c>
      <c r="K127" s="102" t="str">
        <f ca="1">IF($B127&gt;gamesPerRound,"","Black "&amp;OFFSET(Pairings!$E$1,gamesPerRound+H127,0))</f>
        <v/>
      </c>
      <c r="L127" s="104"/>
      <c r="M127" s="100" t="s">
        <v>373</v>
      </c>
      <c r="N127" s="101">
        <f t="shared" si="5"/>
        <v>127</v>
      </c>
      <c r="O127" s="102" t="str">
        <f ca="1">IF($B127&gt;gamesPerRound,"","White "&amp;OFFSET(Pairings!$D$1,2*gamesPerRound+N127,0))</f>
        <v/>
      </c>
      <c r="P127" s="103" t="s">
        <v>370</v>
      </c>
      <c r="Q127" s="102" t="str">
        <f ca="1">IF($B127&gt;gamesPerRound,"","Black "&amp;OFFSET(Pairings!$E$1,2*gamesPerRound+N127,0))</f>
        <v/>
      </c>
      <c r="R127" s="104"/>
    </row>
    <row r="128" spans="1:18" s="106" customFormat="1" ht="113.25" customHeight="1" x14ac:dyDescent="0.2">
      <c r="A128" s="100" t="s">
        <v>371</v>
      </c>
      <c r="B128" s="101">
        <f t="shared" si="3"/>
        <v>128</v>
      </c>
      <c r="C128" s="102" t="str">
        <f>IF($B128&gt;gamesPerRound,"","White "&amp;Pairings!D129)</f>
        <v/>
      </c>
      <c r="D128" s="103" t="s">
        <v>370</v>
      </c>
      <c r="E128" s="102" t="str">
        <f>IF($B128&gt;gamesPerRound,"","Black "&amp;Pairings!E129)</f>
        <v/>
      </c>
      <c r="F128" s="104"/>
      <c r="G128" s="100" t="s">
        <v>372</v>
      </c>
      <c r="H128" s="101">
        <f t="shared" si="4"/>
        <v>128</v>
      </c>
      <c r="I128" s="102" t="str">
        <f ca="1">IF($B128&gt;gamesPerRound,"","White "&amp;OFFSET(Pairings!$D$1,gamesPerRound+H128,0))</f>
        <v/>
      </c>
      <c r="J128" s="103" t="s">
        <v>370</v>
      </c>
      <c r="K128" s="102" t="str">
        <f ca="1">IF($B128&gt;gamesPerRound,"","Black "&amp;OFFSET(Pairings!$E$1,gamesPerRound+H128,0))</f>
        <v/>
      </c>
      <c r="L128" s="104"/>
      <c r="M128" s="100" t="s">
        <v>373</v>
      </c>
      <c r="N128" s="101">
        <f t="shared" si="5"/>
        <v>128</v>
      </c>
      <c r="O128" s="102" t="str">
        <f ca="1">IF($B128&gt;gamesPerRound,"","White "&amp;OFFSET(Pairings!$D$1,2*gamesPerRound+N128,0))</f>
        <v/>
      </c>
      <c r="P128" s="103" t="s">
        <v>370</v>
      </c>
      <c r="Q128" s="102" t="str">
        <f ca="1">IF($B128&gt;gamesPerRound,"","Black "&amp;OFFSET(Pairings!$E$1,2*gamesPerRound+N128,0))</f>
        <v/>
      </c>
      <c r="R128" s="104"/>
    </row>
    <row r="129" spans="1:18" s="106" customFormat="1" ht="113.25" customHeight="1" x14ac:dyDescent="0.2">
      <c r="A129" s="100" t="s">
        <v>371</v>
      </c>
      <c r="B129" s="101">
        <f t="shared" si="3"/>
        <v>129</v>
      </c>
      <c r="C129" s="102" t="str">
        <f>IF($B129&gt;gamesPerRound,"","White "&amp;Pairings!D130)</f>
        <v/>
      </c>
      <c r="D129" s="103" t="s">
        <v>370</v>
      </c>
      <c r="E129" s="102" t="str">
        <f>IF($B129&gt;gamesPerRound,"","Black "&amp;Pairings!E130)</f>
        <v/>
      </c>
      <c r="F129" s="104"/>
      <c r="G129" s="100" t="s">
        <v>372</v>
      </c>
      <c r="H129" s="101">
        <f t="shared" si="4"/>
        <v>129</v>
      </c>
      <c r="I129" s="102" t="str">
        <f ca="1">IF($B129&gt;gamesPerRound,"","White "&amp;OFFSET(Pairings!$D$1,gamesPerRound+H129,0))</f>
        <v/>
      </c>
      <c r="J129" s="103" t="s">
        <v>370</v>
      </c>
      <c r="K129" s="102" t="str">
        <f ca="1">IF($B129&gt;gamesPerRound,"","Black "&amp;OFFSET(Pairings!$E$1,gamesPerRound+H129,0))</f>
        <v/>
      </c>
      <c r="L129" s="104"/>
      <c r="M129" s="100" t="s">
        <v>373</v>
      </c>
      <c r="N129" s="101">
        <f t="shared" si="5"/>
        <v>129</v>
      </c>
      <c r="O129" s="102" t="str">
        <f ca="1">IF($B129&gt;gamesPerRound,"","White "&amp;OFFSET(Pairings!$D$1,2*gamesPerRound+N129,0))</f>
        <v/>
      </c>
      <c r="P129" s="103" t="s">
        <v>370</v>
      </c>
      <c r="Q129" s="102" t="str">
        <f ca="1">IF($B129&gt;gamesPerRound,"","Black "&amp;OFFSET(Pairings!$E$1,2*gamesPerRound+N129,0))</f>
        <v/>
      </c>
      <c r="R129" s="104"/>
    </row>
    <row r="130" spans="1:18" s="106" customFormat="1" ht="113.25" customHeight="1" x14ac:dyDescent="0.2">
      <c r="A130" s="100" t="s">
        <v>371</v>
      </c>
      <c r="B130" s="101">
        <f t="shared" si="3"/>
        <v>130</v>
      </c>
      <c r="C130" s="102" t="str">
        <f>IF($B130&gt;gamesPerRound,"","White "&amp;Pairings!D131)</f>
        <v/>
      </c>
      <c r="D130" s="103" t="s">
        <v>370</v>
      </c>
      <c r="E130" s="102" t="str">
        <f>IF($B130&gt;gamesPerRound,"","Black "&amp;Pairings!E131)</f>
        <v/>
      </c>
      <c r="F130" s="104"/>
      <c r="G130" s="100" t="s">
        <v>372</v>
      </c>
      <c r="H130" s="101">
        <f t="shared" si="4"/>
        <v>130</v>
      </c>
      <c r="I130" s="102" t="str">
        <f ca="1">IF($B130&gt;gamesPerRound,"","White "&amp;OFFSET(Pairings!$D$1,gamesPerRound+H130,0))</f>
        <v/>
      </c>
      <c r="J130" s="103" t="s">
        <v>370</v>
      </c>
      <c r="K130" s="102" t="str">
        <f ca="1">IF($B130&gt;gamesPerRound,"","Black "&amp;OFFSET(Pairings!$E$1,gamesPerRound+H130,0))</f>
        <v/>
      </c>
      <c r="L130" s="104"/>
      <c r="M130" s="100" t="s">
        <v>373</v>
      </c>
      <c r="N130" s="101">
        <f t="shared" si="5"/>
        <v>130</v>
      </c>
      <c r="O130" s="102" t="str">
        <f ca="1">IF($B130&gt;gamesPerRound,"","White "&amp;OFFSET(Pairings!$D$1,2*gamesPerRound+N130,0))</f>
        <v/>
      </c>
      <c r="P130" s="103" t="s">
        <v>370</v>
      </c>
      <c r="Q130" s="102" t="str">
        <f ca="1">IF($B130&gt;gamesPerRound,"","Black "&amp;OFFSET(Pairings!$E$1,2*gamesPerRound+N130,0))</f>
        <v/>
      </c>
      <c r="R130" s="104"/>
    </row>
    <row r="131" spans="1:18" s="106" customFormat="1" ht="113.25" customHeight="1" x14ac:dyDescent="0.2">
      <c r="A131" s="100" t="s">
        <v>371</v>
      </c>
      <c r="B131" s="101">
        <f t="shared" ref="B131:B194" si="6">B130+1</f>
        <v>131</v>
      </c>
      <c r="C131" s="102" t="str">
        <f>IF($B131&gt;gamesPerRound,"","White "&amp;Pairings!D132)</f>
        <v/>
      </c>
      <c r="D131" s="103" t="s">
        <v>370</v>
      </c>
      <c r="E131" s="102" t="str">
        <f>IF($B131&gt;gamesPerRound,"","Black "&amp;Pairings!E132)</f>
        <v/>
      </c>
      <c r="F131" s="104"/>
      <c r="G131" s="100" t="s">
        <v>372</v>
      </c>
      <c r="H131" s="101">
        <f t="shared" ref="H131:H194" si="7">H130+1</f>
        <v>131</v>
      </c>
      <c r="I131" s="102" t="str">
        <f ca="1">IF($B131&gt;gamesPerRound,"","White "&amp;OFFSET(Pairings!$D$1,gamesPerRound+H131,0))</f>
        <v/>
      </c>
      <c r="J131" s="103" t="s">
        <v>370</v>
      </c>
      <c r="K131" s="102" t="str">
        <f ca="1">IF($B131&gt;gamesPerRound,"","Black "&amp;OFFSET(Pairings!$E$1,gamesPerRound+H131,0))</f>
        <v/>
      </c>
      <c r="L131" s="104"/>
      <c r="M131" s="100" t="s">
        <v>373</v>
      </c>
      <c r="N131" s="101">
        <f t="shared" ref="N131:N194" si="8">N130+1</f>
        <v>131</v>
      </c>
      <c r="O131" s="102" t="str">
        <f ca="1">IF($B131&gt;gamesPerRound,"","White "&amp;OFFSET(Pairings!$D$1,2*gamesPerRound+N131,0))</f>
        <v/>
      </c>
      <c r="P131" s="103" t="s">
        <v>370</v>
      </c>
      <c r="Q131" s="102" t="str">
        <f ca="1">IF($B131&gt;gamesPerRound,"","Black "&amp;OFFSET(Pairings!$E$1,2*gamesPerRound+N131,0))</f>
        <v/>
      </c>
      <c r="R131" s="104"/>
    </row>
    <row r="132" spans="1:18" s="106" customFormat="1" ht="113.25" customHeight="1" x14ac:dyDescent="0.2">
      <c r="A132" s="100" t="s">
        <v>371</v>
      </c>
      <c r="B132" s="101">
        <f t="shared" si="6"/>
        <v>132</v>
      </c>
      <c r="C132" s="102" t="str">
        <f>IF($B132&gt;gamesPerRound,"","White "&amp;Pairings!D133)</f>
        <v/>
      </c>
      <c r="D132" s="103" t="s">
        <v>370</v>
      </c>
      <c r="E132" s="102" t="str">
        <f>IF($B132&gt;gamesPerRound,"","Black "&amp;Pairings!E133)</f>
        <v/>
      </c>
      <c r="F132" s="104"/>
      <c r="G132" s="100" t="s">
        <v>372</v>
      </c>
      <c r="H132" s="101">
        <f t="shared" si="7"/>
        <v>132</v>
      </c>
      <c r="I132" s="102" t="str">
        <f ca="1">IF($B132&gt;gamesPerRound,"","White "&amp;OFFSET(Pairings!$D$1,gamesPerRound+H132,0))</f>
        <v/>
      </c>
      <c r="J132" s="103" t="s">
        <v>370</v>
      </c>
      <c r="K132" s="102" t="str">
        <f ca="1">IF($B132&gt;gamesPerRound,"","Black "&amp;OFFSET(Pairings!$E$1,gamesPerRound+H132,0))</f>
        <v/>
      </c>
      <c r="L132" s="104"/>
      <c r="M132" s="100" t="s">
        <v>373</v>
      </c>
      <c r="N132" s="101">
        <f t="shared" si="8"/>
        <v>132</v>
      </c>
      <c r="O132" s="102" t="str">
        <f ca="1">IF($B132&gt;gamesPerRound,"","White "&amp;OFFSET(Pairings!$D$1,2*gamesPerRound+N132,0))</f>
        <v/>
      </c>
      <c r="P132" s="103" t="s">
        <v>370</v>
      </c>
      <c r="Q132" s="102" t="str">
        <f ca="1">IF($B132&gt;gamesPerRound,"","Black "&amp;OFFSET(Pairings!$E$1,2*gamesPerRound+N132,0))</f>
        <v/>
      </c>
      <c r="R132" s="104"/>
    </row>
    <row r="133" spans="1:18" s="106" customFormat="1" ht="113.25" customHeight="1" x14ac:dyDescent="0.2">
      <c r="A133" s="100" t="s">
        <v>371</v>
      </c>
      <c r="B133" s="101">
        <f t="shared" si="6"/>
        <v>133</v>
      </c>
      <c r="C133" s="102" t="str">
        <f>IF($B133&gt;gamesPerRound,"","White "&amp;Pairings!D134)</f>
        <v/>
      </c>
      <c r="D133" s="103" t="s">
        <v>370</v>
      </c>
      <c r="E133" s="102" t="str">
        <f>IF($B133&gt;gamesPerRound,"","Black "&amp;Pairings!E134)</f>
        <v/>
      </c>
      <c r="F133" s="104"/>
      <c r="G133" s="100" t="s">
        <v>372</v>
      </c>
      <c r="H133" s="101">
        <f t="shared" si="7"/>
        <v>133</v>
      </c>
      <c r="I133" s="102" t="str">
        <f ca="1">IF($B133&gt;gamesPerRound,"","White "&amp;OFFSET(Pairings!$D$1,gamesPerRound+H133,0))</f>
        <v/>
      </c>
      <c r="J133" s="103" t="s">
        <v>370</v>
      </c>
      <c r="K133" s="102" t="str">
        <f ca="1">IF($B133&gt;gamesPerRound,"","Black "&amp;OFFSET(Pairings!$E$1,gamesPerRound+H133,0))</f>
        <v/>
      </c>
      <c r="L133" s="104"/>
      <c r="M133" s="100" t="s">
        <v>373</v>
      </c>
      <c r="N133" s="101">
        <f t="shared" si="8"/>
        <v>133</v>
      </c>
      <c r="O133" s="102" t="str">
        <f ca="1">IF($B133&gt;gamesPerRound,"","White "&amp;OFFSET(Pairings!$D$1,2*gamesPerRound+N133,0))</f>
        <v/>
      </c>
      <c r="P133" s="103" t="s">
        <v>370</v>
      </c>
      <c r="Q133" s="102" t="str">
        <f ca="1">IF($B133&gt;gamesPerRound,"","Black "&amp;OFFSET(Pairings!$E$1,2*gamesPerRound+N133,0))</f>
        <v/>
      </c>
      <c r="R133" s="104"/>
    </row>
    <row r="134" spans="1:18" s="106" customFormat="1" ht="113.25" customHeight="1" x14ac:dyDescent="0.2">
      <c r="A134" s="100" t="s">
        <v>371</v>
      </c>
      <c r="B134" s="101">
        <f t="shared" si="6"/>
        <v>134</v>
      </c>
      <c r="C134" s="102" t="str">
        <f>IF($B134&gt;gamesPerRound,"","White "&amp;Pairings!D135)</f>
        <v/>
      </c>
      <c r="D134" s="103" t="s">
        <v>370</v>
      </c>
      <c r="E134" s="102" t="str">
        <f>IF($B134&gt;gamesPerRound,"","Black "&amp;Pairings!E135)</f>
        <v/>
      </c>
      <c r="F134" s="104"/>
      <c r="G134" s="100" t="s">
        <v>372</v>
      </c>
      <c r="H134" s="101">
        <f t="shared" si="7"/>
        <v>134</v>
      </c>
      <c r="I134" s="102" t="str">
        <f ca="1">IF($B134&gt;gamesPerRound,"","White "&amp;OFFSET(Pairings!$D$1,gamesPerRound+H134,0))</f>
        <v/>
      </c>
      <c r="J134" s="103" t="s">
        <v>370</v>
      </c>
      <c r="K134" s="102" t="str">
        <f ca="1">IF($B134&gt;gamesPerRound,"","Black "&amp;OFFSET(Pairings!$E$1,gamesPerRound+H134,0))</f>
        <v/>
      </c>
      <c r="L134" s="104"/>
      <c r="M134" s="100" t="s">
        <v>373</v>
      </c>
      <c r="N134" s="101">
        <f t="shared" si="8"/>
        <v>134</v>
      </c>
      <c r="O134" s="102" t="str">
        <f ca="1">IF($B134&gt;gamesPerRound,"","White "&amp;OFFSET(Pairings!$D$1,2*gamesPerRound+N134,0))</f>
        <v/>
      </c>
      <c r="P134" s="103" t="s">
        <v>370</v>
      </c>
      <c r="Q134" s="102" t="str">
        <f ca="1">IF($B134&gt;gamesPerRound,"","Black "&amp;OFFSET(Pairings!$E$1,2*gamesPerRound+N134,0))</f>
        <v/>
      </c>
      <c r="R134" s="104"/>
    </row>
    <row r="135" spans="1:18" s="106" customFormat="1" ht="113.25" customHeight="1" x14ac:dyDescent="0.2">
      <c r="A135" s="100" t="s">
        <v>371</v>
      </c>
      <c r="B135" s="101">
        <f t="shared" si="6"/>
        <v>135</v>
      </c>
      <c r="C135" s="102" t="str">
        <f>IF($B135&gt;gamesPerRound,"","White "&amp;Pairings!D136)</f>
        <v/>
      </c>
      <c r="D135" s="103" t="s">
        <v>370</v>
      </c>
      <c r="E135" s="102" t="str">
        <f>IF($B135&gt;gamesPerRound,"","Black "&amp;Pairings!E136)</f>
        <v/>
      </c>
      <c r="F135" s="104"/>
      <c r="G135" s="100" t="s">
        <v>372</v>
      </c>
      <c r="H135" s="101">
        <f t="shared" si="7"/>
        <v>135</v>
      </c>
      <c r="I135" s="102" t="str">
        <f ca="1">IF($B135&gt;gamesPerRound,"","White "&amp;OFFSET(Pairings!$D$1,gamesPerRound+H135,0))</f>
        <v/>
      </c>
      <c r="J135" s="103" t="s">
        <v>370</v>
      </c>
      <c r="K135" s="102" t="str">
        <f ca="1">IF($B135&gt;gamesPerRound,"","Black "&amp;OFFSET(Pairings!$E$1,gamesPerRound+H135,0))</f>
        <v/>
      </c>
      <c r="L135" s="104"/>
      <c r="M135" s="100" t="s">
        <v>373</v>
      </c>
      <c r="N135" s="101">
        <f t="shared" si="8"/>
        <v>135</v>
      </c>
      <c r="O135" s="102" t="str">
        <f ca="1">IF($B135&gt;gamesPerRound,"","White "&amp;OFFSET(Pairings!$D$1,2*gamesPerRound+N135,0))</f>
        <v/>
      </c>
      <c r="P135" s="103" t="s">
        <v>370</v>
      </c>
      <c r="Q135" s="102" t="str">
        <f ca="1">IF($B135&gt;gamesPerRound,"","Black "&amp;OFFSET(Pairings!$E$1,2*gamesPerRound+N135,0))</f>
        <v/>
      </c>
      <c r="R135" s="104"/>
    </row>
    <row r="136" spans="1:18" s="106" customFormat="1" ht="113.25" customHeight="1" x14ac:dyDescent="0.2">
      <c r="A136" s="100" t="s">
        <v>371</v>
      </c>
      <c r="B136" s="101">
        <f t="shared" si="6"/>
        <v>136</v>
      </c>
      <c r="C136" s="102" t="str">
        <f>IF($B136&gt;gamesPerRound,"","White "&amp;Pairings!D137)</f>
        <v/>
      </c>
      <c r="D136" s="103" t="s">
        <v>370</v>
      </c>
      <c r="E136" s="102" t="str">
        <f>IF($B136&gt;gamesPerRound,"","Black "&amp;Pairings!E137)</f>
        <v/>
      </c>
      <c r="F136" s="104"/>
      <c r="G136" s="100" t="s">
        <v>372</v>
      </c>
      <c r="H136" s="101">
        <f t="shared" si="7"/>
        <v>136</v>
      </c>
      <c r="I136" s="102" t="str">
        <f ca="1">IF($B136&gt;gamesPerRound,"","White "&amp;OFFSET(Pairings!$D$1,gamesPerRound+H136,0))</f>
        <v/>
      </c>
      <c r="J136" s="103" t="s">
        <v>370</v>
      </c>
      <c r="K136" s="102" t="str">
        <f ca="1">IF($B136&gt;gamesPerRound,"","Black "&amp;OFFSET(Pairings!$E$1,gamesPerRound+H136,0))</f>
        <v/>
      </c>
      <c r="L136" s="104"/>
      <c r="M136" s="100" t="s">
        <v>373</v>
      </c>
      <c r="N136" s="101">
        <f t="shared" si="8"/>
        <v>136</v>
      </c>
      <c r="O136" s="102" t="str">
        <f ca="1">IF($B136&gt;gamesPerRound,"","White "&amp;OFFSET(Pairings!$D$1,2*gamesPerRound+N136,0))</f>
        <v/>
      </c>
      <c r="P136" s="103" t="s">
        <v>370</v>
      </c>
      <c r="Q136" s="102" t="str">
        <f ca="1">IF($B136&gt;gamesPerRound,"","Black "&amp;OFFSET(Pairings!$E$1,2*gamesPerRound+N136,0))</f>
        <v/>
      </c>
      <c r="R136" s="104"/>
    </row>
    <row r="137" spans="1:18" s="106" customFormat="1" ht="113.25" customHeight="1" x14ac:dyDescent="0.2">
      <c r="A137" s="100" t="s">
        <v>371</v>
      </c>
      <c r="B137" s="101">
        <f t="shared" si="6"/>
        <v>137</v>
      </c>
      <c r="C137" s="102" t="str">
        <f>IF($B137&gt;gamesPerRound,"","White "&amp;Pairings!D138)</f>
        <v/>
      </c>
      <c r="D137" s="103" t="s">
        <v>370</v>
      </c>
      <c r="E137" s="102" t="str">
        <f>IF($B137&gt;gamesPerRound,"","Black "&amp;Pairings!E138)</f>
        <v/>
      </c>
      <c r="F137" s="104"/>
      <c r="G137" s="100" t="s">
        <v>372</v>
      </c>
      <c r="H137" s="101">
        <f t="shared" si="7"/>
        <v>137</v>
      </c>
      <c r="I137" s="102" t="str">
        <f ca="1">IF($B137&gt;gamesPerRound,"","White "&amp;OFFSET(Pairings!$D$1,gamesPerRound+H137,0))</f>
        <v/>
      </c>
      <c r="J137" s="103" t="s">
        <v>370</v>
      </c>
      <c r="K137" s="102" t="str">
        <f ca="1">IF($B137&gt;gamesPerRound,"","Black "&amp;OFFSET(Pairings!$E$1,gamesPerRound+H137,0))</f>
        <v/>
      </c>
      <c r="L137" s="104"/>
      <c r="M137" s="100" t="s">
        <v>373</v>
      </c>
      <c r="N137" s="101">
        <f t="shared" si="8"/>
        <v>137</v>
      </c>
      <c r="O137" s="102" t="str">
        <f ca="1">IF($B137&gt;gamesPerRound,"","White "&amp;OFFSET(Pairings!$D$1,2*gamesPerRound+N137,0))</f>
        <v/>
      </c>
      <c r="P137" s="103" t="s">
        <v>370</v>
      </c>
      <c r="Q137" s="102" t="str">
        <f ca="1">IF($B137&gt;gamesPerRound,"","Black "&amp;OFFSET(Pairings!$E$1,2*gamesPerRound+N137,0))</f>
        <v/>
      </c>
      <c r="R137" s="104"/>
    </row>
    <row r="138" spans="1:18" s="106" customFormat="1" ht="113.25" customHeight="1" x14ac:dyDescent="0.2">
      <c r="A138" s="100" t="s">
        <v>371</v>
      </c>
      <c r="B138" s="101">
        <f t="shared" si="6"/>
        <v>138</v>
      </c>
      <c r="C138" s="102" t="str">
        <f>IF($B138&gt;gamesPerRound,"","White "&amp;Pairings!D139)</f>
        <v/>
      </c>
      <c r="D138" s="103" t="s">
        <v>370</v>
      </c>
      <c r="E138" s="102" t="str">
        <f>IF($B138&gt;gamesPerRound,"","Black "&amp;Pairings!E139)</f>
        <v/>
      </c>
      <c r="F138" s="104"/>
      <c r="G138" s="100" t="s">
        <v>372</v>
      </c>
      <c r="H138" s="101">
        <f t="shared" si="7"/>
        <v>138</v>
      </c>
      <c r="I138" s="102" t="str">
        <f ca="1">IF($B138&gt;gamesPerRound,"","White "&amp;OFFSET(Pairings!$D$1,gamesPerRound+H138,0))</f>
        <v/>
      </c>
      <c r="J138" s="103" t="s">
        <v>370</v>
      </c>
      <c r="K138" s="102" t="str">
        <f ca="1">IF($B138&gt;gamesPerRound,"","Black "&amp;OFFSET(Pairings!$E$1,gamesPerRound+H138,0))</f>
        <v/>
      </c>
      <c r="L138" s="104"/>
      <c r="M138" s="100" t="s">
        <v>373</v>
      </c>
      <c r="N138" s="101">
        <f t="shared" si="8"/>
        <v>138</v>
      </c>
      <c r="O138" s="102" t="str">
        <f ca="1">IF($B138&gt;gamesPerRound,"","White "&amp;OFFSET(Pairings!$D$1,2*gamesPerRound+N138,0))</f>
        <v/>
      </c>
      <c r="P138" s="103" t="s">
        <v>370</v>
      </c>
      <c r="Q138" s="102" t="str">
        <f ca="1">IF($B138&gt;gamesPerRound,"","Black "&amp;OFFSET(Pairings!$E$1,2*gamesPerRound+N138,0))</f>
        <v/>
      </c>
      <c r="R138" s="104"/>
    </row>
    <row r="139" spans="1:18" s="106" customFormat="1" ht="113.25" customHeight="1" x14ac:dyDescent="0.2">
      <c r="A139" s="100" t="s">
        <v>371</v>
      </c>
      <c r="B139" s="101">
        <f t="shared" si="6"/>
        <v>139</v>
      </c>
      <c r="C139" s="102" t="str">
        <f>IF($B139&gt;gamesPerRound,"","White "&amp;Pairings!D140)</f>
        <v/>
      </c>
      <c r="D139" s="103" t="s">
        <v>370</v>
      </c>
      <c r="E139" s="102" t="str">
        <f>IF($B139&gt;gamesPerRound,"","Black "&amp;Pairings!E140)</f>
        <v/>
      </c>
      <c r="F139" s="104"/>
      <c r="G139" s="100" t="s">
        <v>372</v>
      </c>
      <c r="H139" s="101">
        <f t="shared" si="7"/>
        <v>139</v>
      </c>
      <c r="I139" s="102" t="str">
        <f ca="1">IF($B139&gt;gamesPerRound,"","White "&amp;OFFSET(Pairings!$D$1,gamesPerRound+H139,0))</f>
        <v/>
      </c>
      <c r="J139" s="103" t="s">
        <v>370</v>
      </c>
      <c r="K139" s="102" t="str">
        <f ca="1">IF($B139&gt;gamesPerRound,"","Black "&amp;OFFSET(Pairings!$E$1,gamesPerRound+H139,0))</f>
        <v/>
      </c>
      <c r="L139" s="104"/>
      <c r="M139" s="100" t="s">
        <v>373</v>
      </c>
      <c r="N139" s="101">
        <f t="shared" si="8"/>
        <v>139</v>
      </c>
      <c r="O139" s="102" t="str">
        <f ca="1">IF($B139&gt;gamesPerRound,"","White "&amp;OFFSET(Pairings!$D$1,2*gamesPerRound+N139,0))</f>
        <v/>
      </c>
      <c r="P139" s="103" t="s">
        <v>370</v>
      </c>
      <c r="Q139" s="102" t="str">
        <f ca="1">IF($B139&gt;gamesPerRound,"","Black "&amp;OFFSET(Pairings!$E$1,2*gamesPerRound+N139,0))</f>
        <v/>
      </c>
      <c r="R139" s="104"/>
    </row>
    <row r="140" spans="1:18" s="106" customFormat="1" ht="113.25" customHeight="1" x14ac:dyDescent="0.2">
      <c r="A140" s="100" t="s">
        <v>371</v>
      </c>
      <c r="B140" s="101">
        <f t="shared" si="6"/>
        <v>140</v>
      </c>
      <c r="C140" s="102" t="str">
        <f>IF($B140&gt;gamesPerRound,"","White "&amp;Pairings!D141)</f>
        <v/>
      </c>
      <c r="D140" s="103" t="s">
        <v>370</v>
      </c>
      <c r="E140" s="102" t="str">
        <f>IF($B140&gt;gamesPerRound,"","Black "&amp;Pairings!E141)</f>
        <v/>
      </c>
      <c r="F140" s="104"/>
      <c r="G140" s="100" t="s">
        <v>372</v>
      </c>
      <c r="H140" s="101">
        <f t="shared" si="7"/>
        <v>140</v>
      </c>
      <c r="I140" s="102" t="str">
        <f ca="1">IF($B140&gt;gamesPerRound,"","White "&amp;OFFSET(Pairings!$D$1,gamesPerRound+H140,0))</f>
        <v/>
      </c>
      <c r="J140" s="103" t="s">
        <v>370</v>
      </c>
      <c r="K140" s="102" t="str">
        <f ca="1">IF($B140&gt;gamesPerRound,"","Black "&amp;OFFSET(Pairings!$E$1,gamesPerRound+H140,0))</f>
        <v/>
      </c>
      <c r="L140" s="104"/>
      <c r="M140" s="100" t="s">
        <v>373</v>
      </c>
      <c r="N140" s="101">
        <f t="shared" si="8"/>
        <v>140</v>
      </c>
      <c r="O140" s="102" t="str">
        <f ca="1">IF($B140&gt;gamesPerRound,"","White "&amp;OFFSET(Pairings!$D$1,2*gamesPerRound+N140,0))</f>
        <v/>
      </c>
      <c r="P140" s="103" t="s">
        <v>370</v>
      </c>
      <c r="Q140" s="102" t="str">
        <f ca="1">IF($B140&gt;gamesPerRound,"","Black "&amp;OFFSET(Pairings!$E$1,2*gamesPerRound+N140,0))</f>
        <v/>
      </c>
      <c r="R140" s="104"/>
    </row>
    <row r="141" spans="1:18" s="106" customFormat="1" ht="113.25" customHeight="1" x14ac:dyDescent="0.2">
      <c r="A141" s="100" t="s">
        <v>371</v>
      </c>
      <c r="B141" s="101">
        <f t="shared" si="6"/>
        <v>141</v>
      </c>
      <c r="C141" s="102" t="str">
        <f>IF($B141&gt;gamesPerRound,"","White "&amp;Pairings!D142)</f>
        <v/>
      </c>
      <c r="D141" s="103" t="s">
        <v>370</v>
      </c>
      <c r="E141" s="102" t="str">
        <f>IF($B141&gt;gamesPerRound,"","Black "&amp;Pairings!E142)</f>
        <v/>
      </c>
      <c r="F141" s="104"/>
      <c r="G141" s="100" t="s">
        <v>372</v>
      </c>
      <c r="H141" s="101">
        <f t="shared" si="7"/>
        <v>141</v>
      </c>
      <c r="I141" s="102" t="str">
        <f ca="1">IF($B141&gt;gamesPerRound,"","White "&amp;OFFSET(Pairings!$D$1,gamesPerRound+H141,0))</f>
        <v/>
      </c>
      <c r="J141" s="103" t="s">
        <v>370</v>
      </c>
      <c r="K141" s="102" t="str">
        <f ca="1">IF($B141&gt;gamesPerRound,"","Black "&amp;OFFSET(Pairings!$E$1,gamesPerRound+H141,0))</f>
        <v/>
      </c>
      <c r="L141" s="104"/>
      <c r="M141" s="100" t="s">
        <v>373</v>
      </c>
      <c r="N141" s="101">
        <f t="shared" si="8"/>
        <v>141</v>
      </c>
      <c r="O141" s="102" t="str">
        <f ca="1">IF($B141&gt;gamesPerRound,"","White "&amp;OFFSET(Pairings!$D$1,2*gamesPerRound+N141,0))</f>
        <v/>
      </c>
      <c r="P141" s="103" t="s">
        <v>370</v>
      </c>
      <c r="Q141" s="102" t="str">
        <f ca="1">IF($B141&gt;gamesPerRound,"","Black "&amp;OFFSET(Pairings!$E$1,2*gamesPerRound+N141,0))</f>
        <v/>
      </c>
      <c r="R141" s="104"/>
    </row>
    <row r="142" spans="1:18" s="106" customFormat="1" ht="113.25" customHeight="1" x14ac:dyDescent="0.2">
      <c r="A142" s="100" t="s">
        <v>371</v>
      </c>
      <c r="B142" s="101">
        <f t="shared" si="6"/>
        <v>142</v>
      </c>
      <c r="C142" s="102" t="str">
        <f>IF($B142&gt;gamesPerRound,"","White "&amp;Pairings!D143)</f>
        <v/>
      </c>
      <c r="D142" s="103" t="s">
        <v>370</v>
      </c>
      <c r="E142" s="102" t="str">
        <f>IF($B142&gt;gamesPerRound,"","Black "&amp;Pairings!E143)</f>
        <v/>
      </c>
      <c r="F142" s="104"/>
      <c r="G142" s="100" t="s">
        <v>372</v>
      </c>
      <c r="H142" s="101">
        <f t="shared" si="7"/>
        <v>142</v>
      </c>
      <c r="I142" s="102" t="str">
        <f ca="1">IF($B142&gt;gamesPerRound,"","White "&amp;OFFSET(Pairings!$D$1,gamesPerRound+H142,0))</f>
        <v/>
      </c>
      <c r="J142" s="103" t="s">
        <v>370</v>
      </c>
      <c r="K142" s="102" t="str">
        <f ca="1">IF($B142&gt;gamesPerRound,"","Black "&amp;OFFSET(Pairings!$E$1,gamesPerRound+H142,0))</f>
        <v/>
      </c>
      <c r="L142" s="104"/>
      <c r="M142" s="100" t="s">
        <v>373</v>
      </c>
      <c r="N142" s="101">
        <f t="shared" si="8"/>
        <v>142</v>
      </c>
      <c r="O142" s="102" t="str">
        <f ca="1">IF($B142&gt;gamesPerRound,"","White "&amp;OFFSET(Pairings!$D$1,2*gamesPerRound+N142,0))</f>
        <v/>
      </c>
      <c r="P142" s="103" t="s">
        <v>370</v>
      </c>
      <c r="Q142" s="102" t="str">
        <f ca="1">IF($B142&gt;gamesPerRound,"","Black "&amp;OFFSET(Pairings!$E$1,2*gamesPerRound+N142,0))</f>
        <v/>
      </c>
      <c r="R142" s="104"/>
    </row>
    <row r="143" spans="1:18" s="106" customFormat="1" ht="113.25" customHeight="1" x14ac:dyDescent="0.2">
      <c r="A143" s="100" t="s">
        <v>371</v>
      </c>
      <c r="B143" s="101">
        <f t="shared" si="6"/>
        <v>143</v>
      </c>
      <c r="C143" s="102" t="str">
        <f>IF($B143&gt;gamesPerRound,"","White "&amp;Pairings!D144)</f>
        <v/>
      </c>
      <c r="D143" s="103" t="s">
        <v>370</v>
      </c>
      <c r="E143" s="102" t="str">
        <f>IF($B143&gt;gamesPerRound,"","Black "&amp;Pairings!E144)</f>
        <v/>
      </c>
      <c r="F143" s="104"/>
      <c r="G143" s="100" t="s">
        <v>372</v>
      </c>
      <c r="H143" s="101">
        <f t="shared" si="7"/>
        <v>143</v>
      </c>
      <c r="I143" s="102" t="str">
        <f ca="1">IF($B143&gt;gamesPerRound,"","White "&amp;OFFSET(Pairings!$D$1,gamesPerRound+H143,0))</f>
        <v/>
      </c>
      <c r="J143" s="103" t="s">
        <v>370</v>
      </c>
      <c r="K143" s="102" t="str">
        <f ca="1">IF($B143&gt;gamesPerRound,"","Black "&amp;OFFSET(Pairings!$E$1,gamesPerRound+H143,0))</f>
        <v/>
      </c>
      <c r="L143" s="104"/>
      <c r="M143" s="100" t="s">
        <v>373</v>
      </c>
      <c r="N143" s="101">
        <f t="shared" si="8"/>
        <v>143</v>
      </c>
      <c r="O143" s="102" t="str">
        <f ca="1">IF($B143&gt;gamesPerRound,"","White "&amp;OFFSET(Pairings!$D$1,2*gamesPerRound+N143,0))</f>
        <v/>
      </c>
      <c r="P143" s="103" t="s">
        <v>370</v>
      </c>
      <c r="Q143" s="102" t="str">
        <f ca="1">IF($B143&gt;gamesPerRound,"","Black "&amp;OFFSET(Pairings!$E$1,2*gamesPerRound+N143,0))</f>
        <v/>
      </c>
      <c r="R143" s="104"/>
    </row>
    <row r="144" spans="1:18" s="106" customFormat="1" ht="113.25" customHeight="1" x14ac:dyDescent="0.2">
      <c r="A144" s="100" t="s">
        <v>371</v>
      </c>
      <c r="B144" s="101">
        <f t="shared" si="6"/>
        <v>144</v>
      </c>
      <c r="C144" s="102" t="str">
        <f>IF($B144&gt;gamesPerRound,"","White "&amp;Pairings!D145)</f>
        <v/>
      </c>
      <c r="D144" s="103" t="s">
        <v>370</v>
      </c>
      <c r="E144" s="102" t="str">
        <f>IF($B144&gt;gamesPerRound,"","Black "&amp;Pairings!E145)</f>
        <v/>
      </c>
      <c r="F144" s="104"/>
      <c r="G144" s="100" t="s">
        <v>372</v>
      </c>
      <c r="H144" s="101">
        <f t="shared" si="7"/>
        <v>144</v>
      </c>
      <c r="I144" s="102" t="str">
        <f ca="1">IF($B144&gt;gamesPerRound,"","White "&amp;OFFSET(Pairings!$D$1,gamesPerRound+H144,0))</f>
        <v/>
      </c>
      <c r="J144" s="103" t="s">
        <v>370</v>
      </c>
      <c r="K144" s="102" t="str">
        <f ca="1">IF($B144&gt;gamesPerRound,"","Black "&amp;OFFSET(Pairings!$E$1,gamesPerRound+H144,0))</f>
        <v/>
      </c>
      <c r="L144" s="104"/>
      <c r="M144" s="100" t="s">
        <v>373</v>
      </c>
      <c r="N144" s="101">
        <f t="shared" si="8"/>
        <v>144</v>
      </c>
      <c r="O144" s="102" t="str">
        <f ca="1">IF($B144&gt;gamesPerRound,"","White "&amp;OFFSET(Pairings!$D$1,2*gamesPerRound+N144,0))</f>
        <v/>
      </c>
      <c r="P144" s="103" t="s">
        <v>370</v>
      </c>
      <c r="Q144" s="102" t="str">
        <f ca="1">IF($B144&gt;gamesPerRound,"","Black "&amp;OFFSET(Pairings!$E$1,2*gamesPerRound+N144,0))</f>
        <v/>
      </c>
      <c r="R144" s="104"/>
    </row>
    <row r="145" spans="1:18" s="106" customFormat="1" ht="113.25" customHeight="1" x14ac:dyDescent="0.2">
      <c r="A145" s="100" t="s">
        <v>371</v>
      </c>
      <c r="B145" s="101">
        <f t="shared" si="6"/>
        <v>145</v>
      </c>
      <c r="C145" s="102" t="str">
        <f>IF($B145&gt;gamesPerRound,"","White "&amp;Pairings!D146)</f>
        <v/>
      </c>
      <c r="D145" s="103" t="s">
        <v>370</v>
      </c>
      <c r="E145" s="102" t="str">
        <f>IF($B145&gt;gamesPerRound,"","Black "&amp;Pairings!E146)</f>
        <v/>
      </c>
      <c r="F145" s="104"/>
      <c r="G145" s="100" t="s">
        <v>372</v>
      </c>
      <c r="H145" s="101">
        <f t="shared" si="7"/>
        <v>145</v>
      </c>
      <c r="I145" s="102" t="str">
        <f ca="1">IF($B145&gt;gamesPerRound,"","White "&amp;OFFSET(Pairings!$D$1,gamesPerRound+H145,0))</f>
        <v/>
      </c>
      <c r="J145" s="103" t="s">
        <v>370</v>
      </c>
      <c r="K145" s="102" t="str">
        <f ca="1">IF($B145&gt;gamesPerRound,"","Black "&amp;OFFSET(Pairings!$E$1,gamesPerRound+H145,0))</f>
        <v/>
      </c>
      <c r="L145" s="104"/>
      <c r="M145" s="100" t="s">
        <v>373</v>
      </c>
      <c r="N145" s="101">
        <f t="shared" si="8"/>
        <v>145</v>
      </c>
      <c r="O145" s="102" t="str">
        <f ca="1">IF($B145&gt;gamesPerRound,"","White "&amp;OFFSET(Pairings!$D$1,2*gamesPerRound+N145,0))</f>
        <v/>
      </c>
      <c r="P145" s="103" t="s">
        <v>370</v>
      </c>
      <c r="Q145" s="102" t="str">
        <f ca="1">IF($B145&gt;gamesPerRound,"","Black "&amp;OFFSET(Pairings!$E$1,2*gamesPerRound+N145,0))</f>
        <v/>
      </c>
      <c r="R145" s="104"/>
    </row>
    <row r="146" spans="1:18" s="106" customFormat="1" ht="113.25" customHeight="1" x14ac:dyDescent="0.2">
      <c r="A146" s="100" t="s">
        <v>371</v>
      </c>
      <c r="B146" s="101">
        <f t="shared" si="6"/>
        <v>146</v>
      </c>
      <c r="C146" s="102" t="str">
        <f>IF($B146&gt;gamesPerRound,"","White "&amp;Pairings!D147)</f>
        <v/>
      </c>
      <c r="D146" s="103" t="s">
        <v>370</v>
      </c>
      <c r="E146" s="102" t="str">
        <f>IF($B146&gt;gamesPerRound,"","Black "&amp;Pairings!E147)</f>
        <v/>
      </c>
      <c r="F146" s="104"/>
      <c r="G146" s="100" t="s">
        <v>372</v>
      </c>
      <c r="H146" s="101">
        <f t="shared" si="7"/>
        <v>146</v>
      </c>
      <c r="I146" s="102" t="str">
        <f ca="1">IF($B146&gt;gamesPerRound,"","White "&amp;OFFSET(Pairings!$D$1,gamesPerRound+H146,0))</f>
        <v/>
      </c>
      <c r="J146" s="103" t="s">
        <v>370</v>
      </c>
      <c r="K146" s="102" t="str">
        <f ca="1">IF($B146&gt;gamesPerRound,"","Black "&amp;OFFSET(Pairings!$E$1,gamesPerRound+H146,0))</f>
        <v/>
      </c>
      <c r="L146" s="104"/>
      <c r="M146" s="100" t="s">
        <v>373</v>
      </c>
      <c r="N146" s="101">
        <f t="shared" si="8"/>
        <v>146</v>
      </c>
      <c r="O146" s="102" t="str">
        <f ca="1">IF($B146&gt;gamesPerRound,"","White "&amp;OFFSET(Pairings!$D$1,2*gamesPerRound+N146,0))</f>
        <v/>
      </c>
      <c r="P146" s="103" t="s">
        <v>370</v>
      </c>
      <c r="Q146" s="102" t="str">
        <f ca="1">IF($B146&gt;gamesPerRound,"","Black "&amp;OFFSET(Pairings!$E$1,2*gamesPerRound+N146,0))</f>
        <v/>
      </c>
      <c r="R146" s="104"/>
    </row>
    <row r="147" spans="1:18" s="106" customFormat="1" ht="113.25" customHeight="1" x14ac:dyDescent="0.2">
      <c r="A147" s="100" t="s">
        <v>371</v>
      </c>
      <c r="B147" s="101">
        <f t="shared" si="6"/>
        <v>147</v>
      </c>
      <c r="C147" s="102" t="str">
        <f>IF($B147&gt;gamesPerRound,"","White "&amp;Pairings!D148)</f>
        <v/>
      </c>
      <c r="D147" s="103" t="s">
        <v>370</v>
      </c>
      <c r="E147" s="102" t="str">
        <f>IF($B147&gt;gamesPerRound,"","Black "&amp;Pairings!E148)</f>
        <v/>
      </c>
      <c r="F147" s="104"/>
      <c r="G147" s="100" t="s">
        <v>372</v>
      </c>
      <c r="H147" s="101">
        <f t="shared" si="7"/>
        <v>147</v>
      </c>
      <c r="I147" s="102" t="str">
        <f ca="1">IF($B147&gt;gamesPerRound,"","White "&amp;OFFSET(Pairings!$D$1,gamesPerRound+H147,0))</f>
        <v/>
      </c>
      <c r="J147" s="103" t="s">
        <v>370</v>
      </c>
      <c r="K147" s="102" t="str">
        <f ca="1">IF($B147&gt;gamesPerRound,"","Black "&amp;OFFSET(Pairings!$E$1,gamesPerRound+H147,0))</f>
        <v/>
      </c>
      <c r="L147" s="104"/>
      <c r="M147" s="100" t="s">
        <v>373</v>
      </c>
      <c r="N147" s="101">
        <f t="shared" si="8"/>
        <v>147</v>
      </c>
      <c r="O147" s="102" t="str">
        <f ca="1">IF($B147&gt;gamesPerRound,"","White "&amp;OFFSET(Pairings!$D$1,2*gamesPerRound+N147,0))</f>
        <v/>
      </c>
      <c r="P147" s="103" t="s">
        <v>370</v>
      </c>
      <c r="Q147" s="102" t="str">
        <f ca="1">IF($B147&gt;gamesPerRound,"","Black "&amp;OFFSET(Pairings!$E$1,2*gamesPerRound+N147,0))</f>
        <v/>
      </c>
      <c r="R147" s="104"/>
    </row>
    <row r="148" spans="1:18" s="106" customFormat="1" ht="113.25" customHeight="1" x14ac:dyDescent="0.2">
      <c r="A148" s="100" t="s">
        <v>371</v>
      </c>
      <c r="B148" s="101">
        <f t="shared" si="6"/>
        <v>148</v>
      </c>
      <c r="C148" s="102" t="str">
        <f>IF($B148&gt;gamesPerRound,"","White "&amp;Pairings!D149)</f>
        <v/>
      </c>
      <c r="D148" s="103" t="s">
        <v>370</v>
      </c>
      <c r="E148" s="102" t="str">
        <f>IF($B148&gt;gamesPerRound,"","Black "&amp;Pairings!E149)</f>
        <v/>
      </c>
      <c r="F148" s="104"/>
      <c r="G148" s="100" t="s">
        <v>372</v>
      </c>
      <c r="H148" s="101">
        <f t="shared" si="7"/>
        <v>148</v>
      </c>
      <c r="I148" s="102" t="str">
        <f ca="1">IF($B148&gt;gamesPerRound,"","White "&amp;OFFSET(Pairings!$D$1,gamesPerRound+H148,0))</f>
        <v/>
      </c>
      <c r="J148" s="103" t="s">
        <v>370</v>
      </c>
      <c r="K148" s="102" t="str">
        <f ca="1">IF($B148&gt;gamesPerRound,"","Black "&amp;OFFSET(Pairings!$E$1,gamesPerRound+H148,0))</f>
        <v/>
      </c>
      <c r="L148" s="104"/>
      <c r="M148" s="100" t="s">
        <v>373</v>
      </c>
      <c r="N148" s="101">
        <f t="shared" si="8"/>
        <v>148</v>
      </c>
      <c r="O148" s="102" t="str">
        <f ca="1">IF($B148&gt;gamesPerRound,"","White "&amp;OFFSET(Pairings!$D$1,2*gamesPerRound+N148,0))</f>
        <v/>
      </c>
      <c r="P148" s="103" t="s">
        <v>370</v>
      </c>
      <c r="Q148" s="102" t="str">
        <f ca="1">IF($B148&gt;gamesPerRound,"","Black "&amp;OFFSET(Pairings!$E$1,2*gamesPerRound+N148,0))</f>
        <v/>
      </c>
      <c r="R148" s="104"/>
    </row>
    <row r="149" spans="1:18" s="106" customFormat="1" ht="113.25" customHeight="1" x14ac:dyDescent="0.2">
      <c r="A149" s="100" t="s">
        <v>371</v>
      </c>
      <c r="B149" s="101">
        <f t="shared" si="6"/>
        <v>149</v>
      </c>
      <c r="C149" s="102" t="str">
        <f>IF($B149&gt;gamesPerRound,"","White "&amp;Pairings!D150)</f>
        <v/>
      </c>
      <c r="D149" s="103" t="s">
        <v>370</v>
      </c>
      <c r="E149" s="102" t="str">
        <f>IF($B149&gt;gamesPerRound,"","Black "&amp;Pairings!E150)</f>
        <v/>
      </c>
      <c r="F149" s="104"/>
      <c r="G149" s="100" t="s">
        <v>372</v>
      </c>
      <c r="H149" s="101">
        <f t="shared" si="7"/>
        <v>149</v>
      </c>
      <c r="I149" s="102" t="str">
        <f ca="1">IF($B149&gt;gamesPerRound,"","White "&amp;OFFSET(Pairings!$D$1,gamesPerRound+H149,0))</f>
        <v/>
      </c>
      <c r="J149" s="103" t="s">
        <v>370</v>
      </c>
      <c r="K149" s="102" t="str">
        <f ca="1">IF($B149&gt;gamesPerRound,"","Black "&amp;OFFSET(Pairings!$E$1,gamesPerRound+H149,0))</f>
        <v/>
      </c>
      <c r="L149" s="104"/>
      <c r="M149" s="100" t="s">
        <v>373</v>
      </c>
      <c r="N149" s="101">
        <f t="shared" si="8"/>
        <v>149</v>
      </c>
      <c r="O149" s="102" t="str">
        <f ca="1">IF($B149&gt;gamesPerRound,"","White "&amp;OFFSET(Pairings!$D$1,2*gamesPerRound+N149,0))</f>
        <v/>
      </c>
      <c r="P149" s="103" t="s">
        <v>370</v>
      </c>
      <c r="Q149" s="102" t="str">
        <f ca="1">IF($B149&gt;gamesPerRound,"","Black "&amp;OFFSET(Pairings!$E$1,2*gamesPerRound+N149,0))</f>
        <v/>
      </c>
      <c r="R149" s="104"/>
    </row>
    <row r="150" spans="1:18" s="106" customFormat="1" ht="113.25" customHeight="1" x14ac:dyDescent="0.2">
      <c r="A150" s="100" t="s">
        <v>371</v>
      </c>
      <c r="B150" s="101">
        <f t="shared" si="6"/>
        <v>150</v>
      </c>
      <c r="C150" s="102" t="str">
        <f>IF($B150&gt;gamesPerRound,"","White "&amp;Pairings!D151)</f>
        <v/>
      </c>
      <c r="D150" s="103" t="s">
        <v>370</v>
      </c>
      <c r="E150" s="102" t="str">
        <f>IF($B150&gt;gamesPerRound,"","Black "&amp;Pairings!E151)</f>
        <v/>
      </c>
      <c r="F150" s="104"/>
      <c r="G150" s="100" t="s">
        <v>372</v>
      </c>
      <c r="H150" s="101">
        <f t="shared" si="7"/>
        <v>150</v>
      </c>
      <c r="I150" s="102" t="str">
        <f ca="1">IF($B150&gt;gamesPerRound,"","White "&amp;OFFSET(Pairings!$D$1,gamesPerRound+H150,0))</f>
        <v/>
      </c>
      <c r="J150" s="103" t="s">
        <v>370</v>
      </c>
      <c r="K150" s="102" t="str">
        <f ca="1">IF($B150&gt;gamesPerRound,"","Black "&amp;OFFSET(Pairings!$E$1,gamesPerRound+H150,0))</f>
        <v/>
      </c>
      <c r="L150" s="104"/>
      <c r="M150" s="100" t="s">
        <v>373</v>
      </c>
      <c r="N150" s="101">
        <f t="shared" si="8"/>
        <v>150</v>
      </c>
      <c r="O150" s="102" t="str">
        <f ca="1">IF($B150&gt;gamesPerRound,"","White "&amp;OFFSET(Pairings!$D$1,2*gamesPerRound+N150,0))</f>
        <v/>
      </c>
      <c r="P150" s="103" t="s">
        <v>370</v>
      </c>
      <c r="Q150" s="102" t="str">
        <f ca="1">IF($B150&gt;gamesPerRound,"","Black "&amp;OFFSET(Pairings!$E$1,2*gamesPerRound+N150,0))</f>
        <v/>
      </c>
      <c r="R150" s="104"/>
    </row>
    <row r="151" spans="1:18" s="106" customFormat="1" ht="113.25" customHeight="1" x14ac:dyDescent="0.2">
      <c r="A151" s="100" t="s">
        <v>371</v>
      </c>
      <c r="B151" s="101">
        <f t="shared" si="6"/>
        <v>151</v>
      </c>
      <c r="C151" s="102" t="str">
        <f>IF($B151&gt;gamesPerRound,"","White "&amp;Pairings!D152)</f>
        <v/>
      </c>
      <c r="D151" s="103" t="s">
        <v>370</v>
      </c>
      <c r="E151" s="102" t="str">
        <f>IF($B151&gt;gamesPerRound,"","Black "&amp;Pairings!E152)</f>
        <v/>
      </c>
      <c r="F151" s="104"/>
      <c r="G151" s="100" t="s">
        <v>372</v>
      </c>
      <c r="H151" s="101">
        <f t="shared" si="7"/>
        <v>151</v>
      </c>
      <c r="I151" s="102" t="str">
        <f ca="1">IF($B151&gt;gamesPerRound,"","White "&amp;OFFSET(Pairings!$D$1,gamesPerRound+H151,0))</f>
        <v/>
      </c>
      <c r="J151" s="103" t="s">
        <v>370</v>
      </c>
      <c r="K151" s="102" t="str">
        <f ca="1">IF($B151&gt;gamesPerRound,"","Black "&amp;OFFSET(Pairings!$E$1,gamesPerRound+H151,0))</f>
        <v/>
      </c>
      <c r="L151" s="104"/>
      <c r="M151" s="100" t="s">
        <v>373</v>
      </c>
      <c r="N151" s="101">
        <f t="shared" si="8"/>
        <v>151</v>
      </c>
      <c r="O151" s="102" t="str">
        <f ca="1">IF($B151&gt;gamesPerRound,"","White "&amp;OFFSET(Pairings!$D$1,2*gamesPerRound+N151,0))</f>
        <v/>
      </c>
      <c r="P151" s="103" t="s">
        <v>370</v>
      </c>
      <c r="Q151" s="102" t="str">
        <f ca="1">IF($B151&gt;gamesPerRound,"","Black "&amp;OFFSET(Pairings!$E$1,2*gamesPerRound+N151,0))</f>
        <v/>
      </c>
      <c r="R151" s="104"/>
    </row>
    <row r="152" spans="1:18" s="106" customFormat="1" ht="113.25" customHeight="1" x14ac:dyDescent="0.2">
      <c r="A152" s="100" t="s">
        <v>371</v>
      </c>
      <c r="B152" s="101">
        <f t="shared" si="6"/>
        <v>152</v>
      </c>
      <c r="C152" s="102" t="str">
        <f>IF($B152&gt;gamesPerRound,"","White "&amp;Pairings!D153)</f>
        <v/>
      </c>
      <c r="D152" s="103" t="s">
        <v>370</v>
      </c>
      <c r="E152" s="102" t="str">
        <f>IF($B152&gt;gamesPerRound,"","Black "&amp;Pairings!E153)</f>
        <v/>
      </c>
      <c r="F152" s="104"/>
      <c r="G152" s="100" t="s">
        <v>372</v>
      </c>
      <c r="H152" s="101">
        <f t="shared" si="7"/>
        <v>152</v>
      </c>
      <c r="I152" s="102" t="str">
        <f ca="1">IF($B152&gt;gamesPerRound,"","White "&amp;OFFSET(Pairings!$D$1,gamesPerRound+H152,0))</f>
        <v/>
      </c>
      <c r="J152" s="103" t="s">
        <v>370</v>
      </c>
      <c r="K152" s="102" t="str">
        <f ca="1">IF($B152&gt;gamesPerRound,"","Black "&amp;OFFSET(Pairings!$E$1,gamesPerRound+H152,0))</f>
        <v/>
      </c>
      <c r="L152" s="104"/>
      <c r="M152" s="100" t="s">
        <v>373</v>
      </c>
      <c r="N152" s="101">
        <f t="shared" si="8"/>
        <v>152</v>
      </c>
      <c r="O152" s="102" t="str">
        <f ca="1">IF($B152&gt;gamesPerRound,"","White "&amp;OFFSET(Pairings!$D$1,2*gamesPerRound+N152,0))</f>
        <v/>
      </c>
      <c r="P152" s="103" t="s">
        <v>370</v>
      </c>
      <c r="Q152" s="102" t="str">
        <f ca="1">IF($B152&gt;gamesPerRound,"","Black "&amp;OFFSET(Pairings!$E$1,2*gamesPerRound+N152,0))</f>
        <v/>
      </c>
      <c r="R152" s="104"/>
    </row>
    <row r="153" spans="1:18" s="106" customFormat="1" ht="113.25" customHeight="1" x14ac:dyDescent="0.2">
      <c r="A153" s="100" t="s">
        <v>371</v>
      </c>
      <c r="B153" s="101">
        <f t="shared" si="6"/>
        <v>153</v>
      </c>
      <c r="C153" s="102" t="str">
        <f>IF($B153&gt;gamesPerRound,"","White "&amp;Pairings!D154)</f>
        <v/>
      </c>
      <c r="D153" s="103" t="s">
        <v>370</v>
      </c>
      <c r="E153" s="102" t="str">
        <f>IF($B153&gt;gamesPerRound,"","Black "&amp;Pairings!E154)</f>
        <v/>
      </c>
      <c r="F153" s="104"/>
      <c r="G153" s="100" t="s">
        <v>372</v>
      </c>
      <c r="H153" s="101">
        <f t="shared" si="7"/>
        <v>153</v>
      </c>
      <c r="I153" s="102" t="str">
        <f ca="1">IF($B153&gt;gamesPerRound,"","White "&amp;OFFSET(Pairings!$D$1,gamesPerRound+H153,0))</f>
        <v/>
      </c>
      <c r="J153" s="103" t="s">
        <v>370</v>
      </c>
      <c r="K153" s="102" t="str">
        <f ca="1">IF($B153&gt;gamesPerRound,"","Black "&amp;OFFSET(Pairings!$E$1,gamesPerRound+H153,0))</f>
        <v/>
      </c>
      <c r="L153" s="104"/>
      <c r="M153" s="100" t="s">
        <v>373</v>
      </c>
      <c r="N153" s="101">
        <f t="shared" si="8"/>
        <v>153</v>
      </c>
      <c r="O153" s="102" t="str">
        <f ca="1">IF($B153&gt;gamesPerRound,"","White "&amp;OFFSET(Pairings!$D$1,2*gamesPerRound+N153,0))</f>
        <v/>
      </c>
      <c r="P153" s="103" t="s">
        <v>370</v>
      </c>
      <c r="Q153" s="102" t="str">
        <f ca="1">IF($B153&gt;gamesPerRound,"","Black "&amp;OFFSET(Pairings!$E$1,2*gamesPerRound+N153,0))</f>
        <v/>
      </c>
      <c r="R153" s="104"/>
    </row>
    <row r="154" spans="1:18" s="106" customFormat="1" ht="113.25" customHeight="1" x14ac:dyDescent="0.2">
      <c r="A154" s="100" t="s">
        <v>371</v>
      </c>
      <c r="B154" s="101">
        <f t="shared" si="6"/>
        <v>154</v>
      </c>
      <c r="C154" s="102" t="str">
        <f>IF($B154&gt;gamesPerRound,"","White "&amp;Pairings!D155)</f>
        <v/>
      </c>
      <c r="D154" s="103" t="s">
        <v>370</v>
      </c>
      <c r="E154" s="102" t="str">
        <f>IF($B154&gt;gamesPerRound,"","Black "&amp;Pairings!E155)</f>
        <v/>
      </c>
      <c r="F154" s="104"/>
      <c r="G154" s="100" t="s">
        <v>372</v>
      </c>
      <c r="H154" s="101">
        <f t="shared" si="7"/>
        <v>154</v>
      </c>
      <c r="I154" s="102" t="str">
        <f ca="1">IF($B154&gt;gamesPerRound,"","White "&amp;OFFSET(Pairings!$D$1,gamesPerRound+H154,0))</f>
        <v/>
      </c>
      <c r="J154" s="103" t="s">
        <v>370</v>
      </c>
      <c r="K154" s="102" t="str">
        <f ca="1">IF($B154&gt;gamesPerRound,"","Black "&amp;OFFSET(Pairings!$E$1,gamesPerRound+H154,0))</f>
        <v/>
      </c>
      <c r="L154" s="104"/>
      <c r="M154" s="100" t="s">
        <v>373</v>
      </c>
      <c r="N154" s="101">
        <f t="shared" si="8"/>
        <v>154</v>
      </c>
      <c r="O154" s="102" t="str">
        <f ca="1">IF($B154&gt;gamesPerRound,"","White "&amp;OFFSET(Pairings!$D$1,2*gamesPerRound+N154,0))</f>
        <v/>
      </c>
      <c r="P154" s="103" t="s">
        <v>370</v>
      </c>
      <c r="Q154" s="102" t="str">
        <f ca="1">IF($B154&gt;gamesPerRound,"","Black "&amp;OFFSET(Pairings!$E$1,2*gamesPerRound+N154,0))</f>
        <v/>
      </c>
      <c r="R154" s="104"/>
    </row>
    <row r="155" spans="1:18" s="106" customFormat="1" ht="113.25" customHeight="1" x14ac:dyDescent="0.2">
      <c r="A155" s="100" t="s">
        <v>371</v>
      </c>
      <c r="B155" s="101">
        <f t="shared" si="6"/>
        <v>155</v>
      </c>
      <c r="C155" s="102" t="str">
        <f>IF($B155&gt;gamesPerRound,"","White "&amp;Pairings!D156)</f>
        <v/>
      </c>
      <c r="D155" s="103" t="s">
        <v>370</v>
      </c>
      <c r="E155" s="102" t="str">
        <f>IF($B155&gt;gamesPerRound,"","Black "&amp;Pairings!E156)</f>
        <v/>
      </c>
      <c r="F155" s="104"/>
      <c r="G155" s="100" t="s">
        <v>372</v>
      </c>
      <c r="H155" s="101">
        <f t="shared" si="7"/>
        <v>155</v>
      </c>
      <c r="I155" s="102" t="str">
        <f ca="1">IF($B155&gt;gamesPerRound,"","White "&amp;OFFSET(Pairings!$D$1,gamesPerRound+H155,0))</f>
        <v/>
      </c>
      <c r="J155" s="103" t="s">
        <v>370</v>
      </c>
      <c r="K155" s="102" t="str">
        <f ca="1">IF($B155&gt;gamesPerRound,"","Black "&amp;OFFSET(Pairings!$E$1,gamesPerRound+H155,0))</f>
        <v/>
      </c>
      <c r="L155" s="104"/>
      <c r="M155" s="100" t="s">
        <v>373</v>
      </c>
      <c r="N155" s="101">
        <f t="shared" si="8"/>
        <v>155</v>
      </c>
      <c r="O155" s="102" t="str">
        <f ca="1">IF($B155&gt;gamesPerRound,"","White "&amp;OFFSET(Pairings!$D$1,2*gamesPerRound+N155,0))</f>
        <v/>
      </c>
      <c r="P155" s="103" t="s">
        <v>370</v>
      </c>
      <c r="Q155" s="102" t="str">
        <f ca="1">IF($B155&gt;gamesPerRound,"","Black "&amp;OFFSET(Pairings!$E$1,2*gamesPerRound+N155,0))</f>
        <v/>
      </c>
      <c r="R155" s="104"/>
    </row>
    <row r="156" spans="1:18" s="106" customFormat="1" ht="113.25" customHeight="1" x14ac:dyDescent="0.2">
      <c r="A156" s="100" t="s">
        <v>371</v>
      </c>
      <c r="B156" s="101">
        <f t="shared" si="6"/>
        <v>156</v>
      </c>
      <c r="C156" s="102" t="str">
        <f>IF($B156&gt;gamesPerRound,"","White "&amp;Pairings!D157)</f>
        <v/>
      </c>
      <c r="D156" s="103" t="s">
        <v>370</v>
      </c>
      <c r="E156" s="102" t="str">
        <f>IF($B156&gt;gamesPerRound,"","Black "&amp;Pairings!E157)</f>
        <v/>
      </c>
      <c r="F156" s="104"/>
      <c r="G156" s="100" t="s">
        <v>372</v>
      </c>
      <c r="H156" s="101">
        <f t="shared" si="7"/>
        <v>156</v>
      </c>
      <c r="I156" s="102" t="str">
        <f ca="1">IF($B156&gt;gamesPerRound,"","White "&amp;OFFSET(Pairings!$D$1,gamesPerRound+H156,0))</f>
        <v/>
      </c>
      <c r="J156" s="103" t="s">
        <v>370</v>
      </c>
      <c r="K156" s="102" t="str">
        <f ca="1">IF($B156&gt;gamesPerRound,"","Black "&amp;OFFSET(Pairings!$E$1,gamesPerRound+H156,0))</f>
        <v/>
      </c>
      <c r="L156" s="104"/>
      <c r="M156" s="100" t="s">
        <v>373</v>
      </c>
      <c r="N156" s="101">
        <f t="shared" si="8"/>
        <v>156</v>
      </c>
      <c r="O156" s="102" t="str">
        <f ca="1">IF($B156&gt;gamesPerRound,"","White "&amp;OFFSET(Pairings!$D$1,2*gamesPerRound+N156,0))</f>
        <v/>
      </c>
      <c r="P156" s="103" t="s">
        <v>370</v>
      </c>
      <c r="Q156" s="102" t="str">
        <f ca="1">IF($B156&gt;gamesPerRound,"","Black "&amp;OFFSET(Pairings!$E$1,2*gamesPerRound+N156,0))</f>
        <v/>
      </c>
      <c r="R156" s="104"/>
    </row>
    <row r="157" spans="1:18" s="106" customFormat="1" ht="113.25" customHeight="1" x14ac:dyDescent="0.2">
      <c r="A157" s="100" t="s">
        <v>371</v>
      </c>
      <c r="B157" s="101">
        <f t="shared" si="6"/>
        <v>157</v>
      </c>
      <c r="C157" s="102" t="str">
        <f>IF($B157&gt;gamesPerRound,"","White "&amp;Pairings!D158)</f>
        <v/>
      </c>
      <c r="D157" s="103" t="s">
        <v>370</v>
      </c>
      <c r="E157" s="102" t="str">
        <f>IF($B157&gt;gamesPerRound,"","Black "&amp;Pairings!E158)</f>
        <v/>
      </c>
      <c r="F157" s="104"/>
      <c r="G157" s="100" t="s">
        <v>372</v>
      </c>
      <c r="H157" s="101">
        <f t="shared" si="7"/>
        <v>157</v>
      </c>
      <c r="I157" s="102" t="str">
        <f ca="1">IF($B157&gt;gamesPerRound,"","White "&amp;OFFSET(Pairings!$D$1,gamesPerRound+H157,0))</f>
        <v/>
      </c>
      <c r="J157" s="103" t="s">
        <v>370</v>
      </c>
      <c r="K157" s="102" t="str">
        <f ca="1">IF($B157&gt;gamesPerRound,"","Black "&amp;OFFSET(Pairings!$E$1,gamesPerRound+H157,0))</f>
        <v/>
      </c>
      <c r="L157" s="104"/>
      <c r="M157" s="100" t="s">
        <v>373</v>
      </c>
      <c r="N157" s="101">
        <f t="shared" si="8"/>
        <v>157</v>
      </c>
      <c r="O157" s="102" t="str">
        <f ca="1">IF($B157&gt;gamesPerRound,"","White "&amp;OFFSET(Pairings!$D$1,2*gamesPerRound+N157,0))</f>
        <v/>
      </c>
      <c r="P157" s="103" t="s">
        <v>370</v>
      </c>
      <c r="Q157" s="102" t="str">
        <f ca="1">IF($B157&gt;gamesPerRound,"","Black "&amp;OFFSET(Pairings!$E$1,2*gamesPerRound+N157,0))</f>
        <v/>
      </c>
      <c r="R157" s="104"/>
    </row>
    <row r="158" spans="1:18" s="106" customFormat="1" ht="113.25" customHeight="1" x14ac:dyDescent="0.2">
      <c r="A158" s="100" t="s">
        <v>371</v>
      </c>
      <c r="B158" s="101">
        <f t="shared" si="6"/>
        <v>158</v>
      </c>
      <c r="C158" s="102" t="str">
        <f>IF($B158&gt;gamesPerRound,"","White "&amp;Pairings!D159)</f>
        <v/>
      </c>
      <c r="D158" s="103" t="s">
        <v>370</v>
      </c>
      <c r="E158" s="102" t="str">
        <f>IF($B158&gt;gamesPerRound,"","Black "&amp;Pairings!E159)</f>
        <v/>
      </c>
      <c r="F158" s="104"/>
      <c r="G158" s="100" t="s">
        <v>372</v>
      </c>
      <c r="H158" s="101">
        <f t="shared" si="7"/>
        <v>158</v>
      </c>
      <c r="I158" s="102" t="str">
        <f ca="1">IF($B158&gt;gamesPerRound,"","White "&amp;OFFSET(Pairings!$D$1,gamesPerRound+H158,0))</f>
        <v/>
      </c>
      <c r="J158" s="103" t="s">
        <v>370</v>
      </c>
      <c r="K158" s="102" t="str">
        <f ca="1">IF($B158&gt;gamesPerRound,"","Black "&amp;OFFSET(Pairings!$E$1,gamesPerRound+H158,0))</f>
        <v/>
      </c>
      <c r="L158" s="104"/>
      <c r="M158" s="100" t="s">
        <v>373</v>
      </c>
      <c r="N158" s="101">
        <f t="shared" si="8"/>
        <v>158</v>
      </c>
      <c r="O158" s="102" t="str">
        <f ca="1">IF($B158&gt;gamesPerRound,"","White "&amp;OFFSET(Pairings!$D$1,2*gamesPerRound+N158,0))</f>
        <v/>
      </c>
      <c r="P158" s="103" t="s">
        <v>370</v>
      </c>
      <c r="Q158" s="102" t="str">
        <f ca="1">IF($B158&gt;gamesPerRound,"","Black "&amp;OFFSET(Pairings!$E$1,2*gamesPerRound+N158,0))</f>
        <v/>
      </c>
      <c r="R158" s="104"/>
    </row>
    <row r="159" spans="1:18" s="106" customFormat="1" ht="113.25" customHeight="1" x14ac:dyDescent="0.2">
      <c r="A159" s="100" t="s">
        <v>371</v>
      </c>
      <c r="B159" s="101">
        <f t="shared" si="6"/>
        <v>159</v>
      </c>
      <c r="C159" s="102" t="str">
        <f>IF($B159&gt;gamesPerRound,"","White "&amp;Pairings!D160)</f>
        <v/>
      </c>
      <c r="D159" s="103" t="s">
        <v>370</v>
      </c>
      <c r="E159" s="102" t="str">
        <f>IF($B159&gt;gamesPerRound,"","Black "&amp;Pairings!E160)</f>
        <v/>
      </c>
      <c r="F159" s="104"/>
      <c r="G159" s="100" t="s">
        <v>372</v>
      </c>
      <c r="H159" s="101">
        <f t="shared" si="7"/>
        <v>159</v>
      </c>
      <c r="I159" s="102" t="str">
        <f ca="1">IF($B159&gt;gamesPerRound,"","White "&amp;OFFSET(Pairings!$D$1,gamesPerRound+H159,0))</f>
        <v/>
      </c>
      <c r="J159" s="103" t="s">
        <v>370</v>
      </c>
      <c r="K159" s="102" t="str">
        <f ca="1">IF($B159&gt;gamesPerRound,"","Black "&amp;OFFSET(Pairings!$E$1,gamesPerRound+H159,0))</f>
        <v/>
      </c>
      <c r="L159" s="104"/>
      <c r="M159" s="100" t="s">
        <v>373</v>
      </c>
      <c r="N159" s="101">
        <f t="shared" si="8"/>
        <v>159</v>
      </c>
      <c r="O159" s="102" t="str">
        <f ca="1">IF($B159&gt;gamesPerRound,"","White "&amp;OFFSET(Pairings!$D$1,2*gamesPerRound+N159,0))</f>
        <v/>
      </c>
      <c r="P159" s="103" t="s">
        <v>370</v>
      </c>
      <c r="Q159" s="102" t="str">
        <f ca="1">IF($B159&gt;gamesPerRound,"","Black "&amp;OFFSET(Pairings!$E$1,2*gamesPerRound+N159,0))</f>
        <v/>
      </c>
      <c r="R159" s="104"/>
    </row>
    <row r="160" spans="1:18" s="106" customFormat="1" ht="113.25" customHeight="1" x14ac:dyDescent="0.2">
      <c r="A160" s="100" t="s">
        <v>371</v>
      </c>
      <c r="B160" s="101">
        <f t="shared" si="6"/>
        <v>160</v>
      </c>
      <c r="C160" s="102" t="str">
        <f>IF($B160&gt;gamesPerRound,"","White "&amp;Pairings!D161)</f>
        <v/>
      </c>
      <c r="D160" s="103" t="s">
        <v>370</v>
      </c>
      <c r="E160" s="102" t="str">
        <f>IF($B160&gt;gamesPerRound,"","Black "&amp;Pairings!E161)</f>
        <v/>
      </c>
      <c r="F160" s="104"/>
      <c r="G160" s="100" t="s">
        <v>372</v>
      </c>
      <c r="H160" s="101">
        <f t="shared" si="7"/>
        <v>160</v>
      </c>
      <c r="I160" s="102" t="str">
        <f ca="1">IF($B160&gt;gamesPerRound,"","White "&amp;OFFSET(Pairings!$D$1,gamesPerRound+H160,0))</f>
        <v/>
      </c>
      <c r="J160" s="103" t="s">
        <v>370</v>
      </c>
      <c r="K160" s="102" t="str">
        <f ca="1">IF($B160&gt;gamesPerRound,"","Black "&amp;OFFSET(Pairings!$E$1,gamesPerRound+H160,0))</f>
        <v/>
      </c>
      <c r="L160" s="104"/>
      <c r="M160" s="100" t="s">
        <v>373</v>
      </c>
      <c r="N160" s="101">
        <f t="shared" si="8"/>
        <v>160</v>
      </c>
      <c r="O160" s="102" t="str">
        <f ca="1">IF($B160&gt;gamesPerRound,"","White "&amp;OFFSET(Pairings!$D$1,2*gamesPerRound+N160,0))</f>
        <v/>
      </c>
      <c r="P160" s="103" t="s">
        <v>370</v>
      </c>
      <c r="Q160" s="102" t="str">
        <f ca="1">IF($B160&gt;gamesPerRound,"","Black "&amp;OFFSET(Pairings!$E$1,2*gamesPerRound+N160,0))</f>
        <v/>
      </c>
      <c r="R160" s="104"/>
    </row>
    <row r="161" spans="1:18" s="106" customFormat="1" ht="113.25" customHeight="1" x14ac:dyDescent="0.2">
      <c r="A161" s="100" t="s">
        <v>371</v>
      </c>
      <c r="B161" s="101">
        <f t="shared" si="6"/>
        <v>161</v>
      </c>
      <c r="C161" s="102" t="str">
        <f>IF($B161&gt;gamesPerRound,"","White "&amp;Pairings!D162)</f>
        <v/>
      </c>
      <c r="D161" s="103" t="s">
        <v>370</v>
      </c>
      <c r="E161" s="102" t="str">
        <f>IF($B161&gt;gamesPerRound,"","Black "&amp;Pairings!E162)</f>
        <v/>
      </c>
      <c r="F161" s="104"/>
      <c r="G161" s="100" t="s">
        <v>372</v>
      </c>
      <c r="H161" s="101">
        <f t="shared" si="7"/>
        <v>161</v>
      </c>
      <c r="I161" s="102" t="str">
        <f ca="1">IF($B161&gt;gamesPerRound,"","White "&amp;OFFSET(Pairings!$D$1,gamesPerRound+H161,0))</f>
        <v/>
      </c>
      <c r="J161" s="103" t="s">
        <v>370</v>
      </c>
      <c r="K161" s="102" t="str">
        <f ca="1">IF($B161&gt;gamesPerRound,"","Black "&amp;OFFSET(Pairings!$E$1,gamesPerRound+H161,0))</f>
        <v/>
      </c>
      <c r="L161" s="104"/>
      <c r="M161" s="100" t="s">
        <v>373</v>
      </c>
      <c r="N161" s="101">
        <f t="shared" si="8"/>
        <v>161</v>
      </c>
      <c r="O161" s="102" t="str">
        <f ca="1">IF($B161&gt;gamesPerRound,"","White "&amp;OFFSET(Pairings!$D$1,2*gamesPerRound+N161,0))</f>
        <v/>
      </c>
      <c r="P161" s="103" t="s">
        <v>370</v>
      </c>
      <c r="Q161" s="102" t="str">
        <f ca="1">IF($B161&gt;gamesPerRound,"","Black "&amp;OFFSET(Pairings!$E$1,2*gamesPerRound+N161,0))</f>
        <v/>
      </c>
      <c r="R161" s="104"/>
    </row>
    <row r="162" spans="1:18" s="106" customFormat="1" ht="113.25" customHeight="1" x14ac:dyDescent="0.2">
      <c r="A162" s="100" t="s">
        <v>371</v>
      </c>
      <c r="B162" s="101">
        <f t="shared" si="6"/>
        <v>162</v>
      </c>
      <c r="C162" s="102" t="str">
        <f>IF($B162&gt;gamesPerRound,"","White "&amp;Pairings!D163)</f>
        <v/>
      </c>
      <c r="D162" s="103" t="s">
        <v>370</v>
      </c>
      <c r="E162" s="102" t="str">
        <f>IF($B162&gt;gamesPerRound,"","Black "&amp;Pairings!E163)</f>
        <v/>
      </c>
      <c r="F162" s="104"/>
      <c r="G162" s="100" t="s">
        <v>372</v>
      </c>
      <c r="H162" s="101">
        <f t="shared" si="7"/>
        <v>162</v>
      </c>
      <c r="I162" s="102" t="str">
        <f ca="1">IF($B162&gt;gamesPerRound,"","White "&amp;OFFSET(Pairings!$D$1,gamesPerRound+H162,0))</f>
        <v/>
      </c>
      <c r="J162" s="103" t="s">
        <v>370</v>
      </c>
      <c r="K162" s="102" t="str">
        <f ca="1">IF($B162&gt;gamesPerRound,"","Black "&amp;OFFSET(Pairings!$E$1,gamesPerRound+H162,0))</f>
        <v/>
      </c>
      <c r="L162" s="104"/>
      <c r="M162" s="100" t="s">
        <v>373</v>
      </c>
      <c r="N162" s="101">
        <f t="shared" si="8"/>
        <v>162</v>
      </c>
      <c r="O162" s="102" t="str">
        <f ca="1">IF($B162&gt;gamesPerRound,"","White "&amp;OFFSET(Pairings!$D$1,2*gamesPerRound+N162,0))</f>
        <v/>
      </c>
      <c r="P162" s="103" t="s">
        <v>370</v>
      </c>
      <c r="Q162" s="102" t="str">
        <f ca="1">IF($B162&gt;gamesPerRound,"","Black "&amp;OFFSET(Pairings!$E$1,2*gamesPerRound+N162,0))</f>
        <v/>
      </c>
      <c r="R162" s="104"/>
    </row>
    <row r="163" spans="1:18" s="106" customFormat="1" ht="113.25" customHeight="1" x14ac:dyDescent="0.2">
      <c r="A163" s="100" t="s">
        <v>371</v>
      </c>
      <c r="B163" s="101">
        <f t="shared" si="6"/>
        <v>163</v>
      </c>
      <c r="C163" s="102" t="str">
        <f>IF($B163&gt;gamesPerRound,"","White "&amp;Pairings!D164)</f>
        <v/>
      </c>
      <c r="D163" s="103" t="s">
        <v>370</v>
      </c>
      <c r="E163" s="102" t="str">
        <f>IF($B163&gt;gamesPerRound,"","Black "&amp;Pairings!E164)</f>
        <v/>
      </c>
      <c r="F163" s="104"/>
      <c r="G163" s="100" t="s">
        <v>372</v>
      </c>
      <c r="H163" s="101">
        <f t="shared" si="7"/>
        <v>163</v>
      </c>
      <c r="I163" s="102" t="str">
        <f ca="1">IF($B163&gt;gamesPerRound,"","White "&amp;OFFSET(Pairings!$D$1,gamesPerRound+H163,0))</f>
        <v/>
      </c>
      <c r="J163" s="103" t="s">
        <v>370</v>
      </c>
      <c r="K163" s="102" t="str">
        <f ca="1">IF($B163&gt;gamesPerRound,"","Black "&amp;OFFSET(Pairings!$E$1,gamesPerRound+H163,0))</f>
        <v/>
      </c>
      <c r="L163" s="104"/>
      <c r="M163" s="100" t="s">
        <v>373</v>
      </c>
      <c r="N163" s="101">
        <f t="shared" si="8"/>
        <v>163</v>
      </c>
      <c r="O163" s="102" t="str">
        <f ca="1">IF($B163&gt;gamesPerRound,"","White "&amp;OFFSET(Pairings!$D$1,2*gamesPerRound+N163,0))</f>
        <v/>
      </c>
      <c r="P163" s="103" t="s">
        <v>370</v>
      </c>
      <c r="Q163" s="102" t="str">
        <f ca="1">IF($B163&gt;gamesPerRound,"","Black "&amp;OFFSET(Pairings!$E$1,2*gamesPerRound+N163,0))</f>
        <v/>
      </c>
      <c r="R163" s="104"/>
    </row>
    <row r="164" spans="1:18" s="106" customFormat="1" ht="113.25" customHeight="1" x14ac:dyDescent="0.2">
      <c r="A164" s="100" t="s">
        <v>371</v>
      </c>
      <c r="B164" s="101">
        <f t="shared" si="6"/>
        <v>164</v>
      </c>
      <c r="C164" s="102" t="str">
        <f>IF($B164&gt;gamesPerRound,"","White "&amp;Pairings!D165)</f>
        <v/>
      </c>
      <c r="D164" s="103" t="s">
        <v>370</v>
      </c>
      <c r="E164" s="102" t="str">
        <f>IF($B164&gt;gamesPerRound,"","Black "&amp;Pairings!E165)</f>
        <v/>
      </c>
      <c r="F164" s="104"/>
      <c r="G164" s="100" t="s">
        <v>372</v>
      </c>
      <c r="H164" s="101">
        <f t="shared" si="7"/>
        <v>164</v>
      </c>
      <c r="I164" s="102" t="str">
        <f ca="1">IF($B164&gt;gamesPerRound,"","White "&amp;OFFSET(Pairings!$D$1,gamesPerRound+H164,0))</f>
        <v/>
      </c>
      <c r="J164" s="103" t="s">
        <v>370</v>
      </c>
      <c r="K164" s="102" t="str">
        <f ca="1">IF($B164&gt;gamesPerRound,"","Black "&amp;OFFSET(Pairings!$E$1,gamesPerRound+H164,0))</f>
        <v/>
      </c>
      <c r="L164" s="104"/>
      <c r="M164" s="100" t="s">
        <v>373</v>
      </c>
      <c r="N164" s="101">
        <f t="shared" si="8"/>
        <v>164</v>
      </c>
      <c r="O164" s="102" t="str">
        <f ca="1">IF($B164&gt;gamesPerRound,"","White "&amp;OFFSET(Pairings!$D$1,2*gamesPerRound+N164,0))</f>
        <v/>
      </c>
      <c r="P164" s="103" t="s">
        <v>370</v>
      </c>
      <c r="Q164" s="102" t="str">
        <f ca="1">IF($B164&gt;gamesPerRound,"","Black "&amp;OFFSET(Pairings!$E$1,2*gamesPerRound+N164,0))</f>
        <v/>
      </c>
      <c r="R164" s="104"/>
    </row>
    <row r="165" spans="1:18" s="106" customFormat="1" ht="113.25" customHeight="1" x14ac:dyDescent="0.2">
      <c r="A165" s="100" t="s">
        <v>371</v>
      </c>
      <c r="B165" s="101">
        <f t="shared" si="6"/>
        <v>165</v>
      </c>
      <c r="C165" s="102" t="str">
        <f>IF($B165&gt;gamesPerRound,"","White "&amp;Pairings!D166)</f>
        <v/>
      </c>
      <c r="D165" s="103" t="s">
        <v>370</v>
      </c>
      <c r="E165" s="102" t="str">
        <f>IF($B165&gt;gamesPerRound,"","Black "&amp;Pairings!E166)</f>
        <v/>
      </c>
      <c r="F165" s="104"/>
      <c r="G165" s="100" t="s">
        <v>372</v>
      </c>
      <c r="H165" s="101">
        <f t="shared" si="7"/>
        <v>165</v>
      </c>
      <c r="I165" s="102" t="str">
        <f ca="1">IF($B165&gt;gamesPerRound,"","White "&amp;OFFSET(Pairings!$D$1,gamesPerRound+H165,0))</f>
        <v/>
      </c>
      <c r="J165" s="103" t="s">
        <v>370</v>
      </c>
      <c r="K165" s="102" t="str">
        <f ca="1">IF($B165&gt;gamesPerRound,"","Black "&amp;OFFSET(Pairings!$E$1,gamesPerRound+H165,0))</f>
        <v/>
      </c>
      <c r="L165" s="104"/>
      <c r="M165" s="100" t="s">
        <v>373</v>
      </c>
      <c r="N165" s="101">
        <f t="shared" si="8"/>
        <v>165</v>
      </c>
      <c r="O165" s="102" t="str">
        <f ca="1">IF($B165&gt;gamesPerRound,"","White "&amp;OFFSET(Pairings!$D$1,2*gamesPerRound+N165,0))</f>
        <v/>
      </c>
      <c r="P165" s="103" t="s">
        <v>370</v>
      </c>
      <c r="Q165" s="102" t="str">
        <f ca="1">IF($B165&gt;gamesPerRound,"","Black "&amp;OFFSET(Pairings!$E$1,2*gamesPerRound+N165,0))</f>
        <v/>
      </c>
      <c r="R165" s="104"/>
    </row>
    <row r="166" spans="1:18" s="106" customFormat="1" ht="113.25" customHeight="1" x14ac:dyDescent="0.2">
      <c r="A166" s="100" t="s">
        <v>371</v>
      </c>
      <c r="B166" s="101">
        <f t="shared" si="6"/>
        <v>166</v>
      </c>
      <c r="C166" s="102" t="str">
        <f>IF($B166&gt;gamesPerRound,"","White "&amp;Pairings!D167)</f>
        <v/>
      </c>
      <c r="D166" s="103" t="s">
        <v>370</v>
      </c>
      <c r="E166" s="102" t="str">
        <f>IF($B166&gt;gamesPerRound,"","Black "&amp;Pairings!E167)</f>
        <v/>
      </c>
      <c r="F166" s="104"/>
      <c r="G166" s="100" t="s">
        <v>372</v>
      </c>
      <c r="H166" s="101">
        <f t="shared" si="7"/>
        <v>166</v>
      </c>
      <c r="I166" s="102" t="str">
        <f ca="1">IF($B166&gt;gamesPerRound,"","White "&amp;OFFSET(Pairings!$D$1,gamesPerRound+H166,0))</f>
        <v/>
      </c>
      <c r="J166" s="103" t="s">
        <v>370</v>
      </c>
      <c r="K166" s="102" t="str">
        <f ca="1">IF($B166&gt;gamesPerRound,"","Black "&amp;OFFSET(Pairings!$E$1,gamesPerRound+H166,0))</f>
        <v/>
      </c>
      <c r="L166" s="104"/>
      <c r="M166" s="100" t="s">
        <v>373</v>
      </c>
      <c r="N166" s="101">
        <f t="shared" si="8"/>
        <v>166</v>
      </c>
      <c r="O166" s="102" t="str">
        <f ca="1">IF($B166&gt;gamesPerRound,"","White "&amp;OFFSET(Pairings!$D$1,2*gamesPerRound+N166,0))</f>
        <v/>
      </c>
      <c r="P166" s="103" t="s">
        <v>370</v>
      </c>
      <c r="Q166" s="102" t="str">
        <f ca="1">IF($B166&gt;gamesPerRound,"","Black "&amp;OFFSET(Pairings!$E$1,2*gamesPerRound+N166,0))</f>
        <v/>
      </c>
      <c r="R166" s="104"/>
    </row>
    <row r="167" spans="1:18" s="106" customFormat="1" ht="113.25" customHeight="1" x14ac:dyDescent="0.2">
      <c r="A167" s="100" t="s">
        <v>371</v>
      </c>
      <c r="B167" s="101">
        <f t="shared" si="6"/>
        <v>167</v>
      </c>
      <c r="C167" s="102" t="str">
        <f>IF($B167&gt;gamesPerRound,"","White "&amp;Pairings!D168)</f>
        <v/>
      </c>
      <c r="D167" s="103" t="s">
        <v>370</v>
      </c>
      <c r="E167" s="102" t="str">
        <f>IF($B167&gt;gamesPerRound,"","Black "&amp;Pairings!E168)</f>
        <v/>
      </c>
      <c r="F167" s="104"/>
      <c r="G167" s="100" t="s">
        <v>372</v>
      </c>
      <c r="H167" s="101">
        <f t="shared" si="7"/>
        <v>167</v>
      </c>
      <c r="I167" s="102" t="str">
        <f ca="1">IF($B167&gt;gamesPerRound,"","White "&amp;OFFSET(Pairings!$D$1,gamesPerRound+H167,0))</f>
        <v/>
      </c>
      <c r="J167" s="103" t="s">
        <v>370</v>
      </c>
      <c r="K167" s="102" t="str">
        <f ca="1">IF($B167&gt;gamesPerRound,"","Black "&amp;OFFSET(Pairings!$E$1,gamesPerRound+H167,0))</f>
        <v/>
      </c>
      <c r="L167" s="104"/>
      <c r="M167" s="100" t="s">
        <v>373</v>
      </c>
      <c r="N167" s="101">
        <f t="shared" si="8"/>
        <v>167</v>
      </c>
      <c r="O167" s="102" t="str">
        <f ca="1">IF($B167&gt;gamesPerRound,"","White "&amp;OFFSET(Pairings!$D$1,2*gamesPerRound+N167,0))</f>
        <v/>
      </c>
      <c r="P167" s="103" t="s">
        <v>370</v>
      </c>
      <c r="Q167" s="102" t="str">
        <f ca="1">IF($B167&gt;gamesPerRound,"","Black "&amp;OFFSET(Pairings!$E$1,2*gamesPerRound+N167,0))</f>
        <v/>
      </c>
      <c r="R167" s="104"/>
    </row>
    <row r="168" spans="1:18" s="106" customFormat="1" ht="113.25" customHeight="1" x14ac:dyDescent="0.2">
      <c r="A168" s="100" t="s">
        <v>371</v>
      </c>
      <c r="B168" s="101">
        <f t="shared" si="6"/>
        <v>168</v>
      </c>
      <c r="C168" s="102" t="str">
        <f>IF($B168&gt;gamesPerRound,"","White "&amp;Pairings!D169)</f>
        <v/>
      </c>
      <c r="D168" s="103" t="s">
        <v>370</v>
      </c>
      <c r="E168" s="102" t="str">
        <f>IF($B168&gt;gamesPerRound,"","Black "&amp;Pairings!E169)</f>
        <v/>
      </c>
      <c r="F168" s="104"/>
      <c r="G168" s="100" t="s">
        <v>372</v>
      </c>
      <c r="H168" s="101">
        <f t="shared" si="7"/>
        <v>168</v>
      </c>
      <c r="I168" s="102" t="str">
        <f ca="1">IF($B168&gt;gamesPerRound,"","White "&amp;OFFSET(Pairings!$D$1,gamesPerRound+H168,0))</f>
        <v/>
      </c>
      <c r="J168" s="103" t="s">
        <v>370</v>
      </c>
      <c r="K168" s="102" t="str">
        <f ca="1">IF($B168&gt;gamesPerRound,"","Black "&amp;OFFSET(Pairings!$E$1,gamesPerRound+H168,0))</f>
        <v/>
      </c>
      <c r="L168" s="104"/>
      <c r="M168" s="100" t="s">
        <v>373</v>
      </c>
      <c r="N168" s="101">
        <f t="shared" si="8"/>
        <v>168</v>
      </c>
      <c r="O168" s="102" t="str">
        <f ca="1">IF($B168&gt;gamesPerRound,"","White "&amp;OFFSET(Pairings!$D$1,2*gamesPerRound+N168,0))</f>
        <v/>
      </c>
      <c r="P168" s="103" t="s">
        <v>370</v>
      </c>
      <c r="Q168" s="102" t="str">
        <f ca="1">IF($B168&gt;gamesPerRound,"","Black "&amp;OFFSET(Pairings!$E$1,2*gamesPerRound+N168,0))</f>
        <v/>
      </c>
      <c r="R168" s="104"/>
    </row>
    <row r="169" spans="1:18" s="106" customFormat="1" ht="113.25" customHeight="1" x14ac:dyDescent="0.2">
      <c r="A169" s="100" t="s">
        <v>371</v>
      </c>
      <c r="B169" s="101">
        <f t="shared" si="6"/>
        <v>169</v>
      </c>
      <c r="C169" s="102" t="str">
        <f>IF($B169&gt;gamesPerRound,"","White "&amp;Pairings!D170)</f>
        <v/>
      </c>
      <c r="D169" s="103" t="s">
        <v>370</v>
      </c>
      <c r="E169" s="102" t="str">
        <f>IF($B169&gt;gamesPerRound,"","Black "&amp;Pairings!E170)</f>
        <v/>
      </c>
      <c r="F169" s="104"/>
      <c r="G169" s="100" t="s">
        <v>372</v>
      </c>
      <c r="H169" s="101">
        <f t="shared" si="7"/>
        <v>169</v>
      </c>
      <c r="I169" s="102" t="str">
        <f ca="1">IF($B169&gt;gamesPerRound,"","White "&amp;OFFSET(Pairings!$D$1,gamesPerRound+H169,0))</f>
        <v/>
      </c>
      <c r="J169" s="103" t="s">
        <v>370</v>
      </c>
      <c r="K169" s="102" t="str">
        <f ca="1">IF($B169&gt;gamesPerRound,"","Black "&amp;OFFSET(Pairings!$E$1,gamesPerRound+H169,0))</f>
        <v/>
      </c>
      <c r="L169" s="104"/>
      <c r="M169" s="100" t="s">
        <v>373</v>
      </c>
      <c r="N169" s="101">
        <f t="shared" si="8"/>
        <v>169</v>
      </c>
      <c r="O169" s="102" t="str">
        <f ca="1">IF($B169&gt;gamesPerRound,"","White "&amp;OFFSET(Pairings!$D$1,2*gamesPerRound+N169,0))</f>
        <v/>
      </c>
      <c r="P169" s="103" t="s">
        <v>370</v>
      </c>
      <c r="Q169" s="102" t="str">
        <f ca="1">IF($B169&gt;gamesPerRound,"","Black "&amp;OFFSET(Pairings!$E$1,2*gamesPerRound+N169,0))</f>
        <v/>
      </c>
      <c r="R169" s="104"/>
    </row>
    <row r="170" spans="1:18" s="106" customFormat="1" ht="113.25" customHeight="1" x14ac:dyDescent="0.2">
      <c r="A170" s="100" t="s">
        <v>371</v>
      </c>
      <c r="B170" s="101">
        <f t="shared" si="6"/>
        <v>170</v>
      </c>
      <c r="C170" s="102" t="str">
        <f>IF($B170&gt;gamesPerRound,"","White "&amp;Pairings!D171)</f>
        <v/>
      </c>
      <c r="D170" s="103" t="s">
        <v>370</v>
      </c>
      <c r="E170" s="102" t="str">
        <f>IF($B170&gt;gamesPerRound,"","Black "&amp;Pairings!E171)</f>
        <v/>
      </c>
      <c r="F170" s="104"/>
      <c r="G170" s="100" t="s">
        <v>372</v>
      </c>
      <c r="H170" s="101">
        <f t="shared" si="7"/>
        <v>170</v>
      </c>
      <c r="I170" s="102" t="str">
        <f ca="1">IF($B170&gt;gamesPerRound,"","White "&amp;OFFSET(Pairings!$D$1,gamesPerRound+H170,0))</f>
        <v/>
      </c>
      <c r="J170" s="103" t="s">
        <v>370</v>
      </c>
      <c r="K170" s="102" t="str">
        <f ca="1">IF($B170&gt;gamesPerRound,"","Black "&amp;OFFSET(Pairings!$E$1,gamesPerRound+H170,0))</f>
        <v/>
      </c>
      <c r="L170" s="104"/>
      <c r="M170" s="100" t="s">
        <v>373</v>
      </c>
      <c r="N170" s="101">
        <f t="shared" si="8"/>
        <v>170</v>
      </c>
      <c r="O170" s="102" t="str">
        <f ca="1">IF($B170&gt;gamesPerRound,"","White "&amp;OFFSET(Pairings!$D$1,2*gamesPerRound+N170,0))</f>
        <v/>
      </c>
      <c r="P170" s="103" t="s">
        <v>370</v>
      </c>
      <c r="Q170" s="102" t="str">
        <f ca="1">IF($B170&gt;gamesPerRound,"","Black "&amp;OFFSET(Pairings!$E$1,2*gamesPerRound+N170,0))</f>
        <v/>
      </c>
      <c r="R170" s="104"/>
    </row>
    <row r="171" spans="1:18" s="106" customFormat="1" ht="113.25" customHeight="1" x14ac:dyDescent="0.2">
      <c r="A171" s="100" t="s">
        <v>371</v>
      </c>
      <c r="B171" s="101">
        <f t="shared" si="6"/>
        <v>171</v>
      </c>
      <c r="C171" s="102" t="str">
        <f>IF($B171&gt;gamesPerRound,"","White "&amp;Pairings!D172)</f>
        <v/>
      </c>
      <c r="D171" s="103" t="s">
        <v>370</v>
      </c>
      <c r="E171" s="102" t="str">
        <f>IF($B171&gt;gamesPerRound,"","Black "&amp;Pairings!E172)</f>
        <v/>
      </c>
      <c r="F171" s="104"/>
      <c r="G171" s="100" t="s">
        <v>372</v>
      </c>
      <c r="H171" s="101">
        <f t="shared" si="7"/>
        <v>171</v>
      </c>
      <c r="I171" s="102" t="str">
        <f ca="1">IF($B171&gt;gamesPerRound,"","White "&amp;OFFSET(Pairings!$D$1,gamesPerRound+H171,0))</f>
        <v/>
      </c>
      <c r="J171" s="103" t="s">
        <v>370</v>
      </c>
      <c r="K171" s="102" t="str">
        <f ca="1">IF($B171&gt;gamesPerRound,"","Black "&amp;OFFSET(Pairings!$E$1,gamesPerRound+H171,0))</f>
        <v/>
      </c>
      <c r="L171" s="104"/>
      <c r="M171" s="100" t="s">
        <v>373</v>
      </c>
      <c r="N171" s="101">
        <f t="shared" si="8"/>
        <v>171</v>
      </c>
      <c r="O171" s="102" t="str">
        <f ca="1">IF($B171&gt;gamesPerRound,"","White "&amp;OFFSET(Pairings!$D$1,2*gamesPerRound+N171,0))</f>
        <v/>
      </c>
      <c r="P171" s="103" t="s">
        <v>370</v>
      </c>
      <c r="Q171" s="102" t="str">
        <f ca="1">IF($B171&gt;gamesPerRound,"","Black "&amp;OFFSET(Pairings!$E$1,2*gamesPerRound+N171,0))</f>
        <v/>
      </c>
      <c r="R171" s="104"/>
    </row>
    <row r="172" spans="1:18" s="106" customFormat="1" ht="113.25" customHeight="1" x14ac:dyDescent="0.2">
      <c r="A172" s="100" t="s">
        <v>371</v>
      </c>
      <c r="B172" s="101">
        <f t="shared" si="6"/>
        <v>172</v>
      </c>
      <c r="C172" s="102" t="str">
        <f>IF($B172&gt;gamesPerRound,"","White "&amp;Pairings!D173)</f>
        <v/>
      </c>
      <c r="D172" s="103" t="s">
        <v>370</v>
      </c>
      <c r="E172" s="102" t="str">
        <f>IF($B172&gt;gamesPerRound,"","Black "&amp;Pairings!E173)</f>
        <v/>
      </c>
      <c r="F172" s="104"/>
      <c r="G172" s="100" t="s">
        <v>372</v>
      </c>
      <c r="H172" s="101">
        <f t="shared" si="7"/>
        <v>172</v>
      </c>
      <c r="I172" s="102" t="str">
        <f ca="1">IF($B172&gt;gamesPerRound,"","White "&amp;OFFSET(Pairings!$D$1,gamesPerRound+H172,0))</f>
        <v/>
      </c>
      <c r="J172" s="103" t="s">
        <v>370</v>
      </c>
      <c r="K172" s="102" t="str">
        <f ca="1">IF($B172&gt;gamesPerRound,"","Black "&amp;OFFSET(Pairings!$E$1,gamesPerRound+H172,0))</f>
        <v/>
      </c>
      <c r="L172" s="104"/>
      <c r="M172" s="100" t="s">
        <v>373</v>
      </c>
      <c r="N172" s="101">
        <f t="shared" si="8"/>
        <v>172</v>
      </c>
      <c r="O172" s="102" t="str">
        <f ca="1">IF($B172&gt;gamesPerRound,"","White "&amp;OFFSET(Pairings!$D$1,2*gamesPerRound+N172,0))</f>
        <v/>
      </c>
      <c r="P172" s="103" t="s">
        <v>370</v>
      </c>
      <c r="Q172" s="102" t="str">
        <f ca="1">IF($B172&gt;gamesPerRound,"","Black "&amp;OFFSET(Pairings!$E$1,2*gamesPerRound+N172,0))</f>
        <v/>
      </c>
      <c r="R172" s="104"/>
    </row>
    <row r="173" spans="1:18" s="106" customFormat="1" ht="113.25" customHeight="1" x14ac:dyDescent="0.2">
      <c r="A173" s="100" t="s">
        <v>371</v>
      </c>
      <c r="B173" s="101">
        <f t="shared" si="6"/>
        <v>173</v>
      </c>
      <c r="C173" s="102" t="str">
        <f>IF($B173&gt;gamesPerRound,"","White "&amp;Pairings!D174)</f>
        <v/>
      </c>
      <c r="D173" s="103" t="s">
        <v>370</v>
      </c>
      <c r="E173" s="102" t="str">
        <f>IF($B173&gt;gamesPerRound,"","Black "&amp;Pairings!E174)</f>
        <v/>
      </c>
      <c r="F173" s="104"/>
      <c r="G173" s="100" t="s">
        <v>372</v>
      </c>
      <c r="H173" s="101">
        <f t="shared" si="7"/>
        <v>173</v>
      </c>
      <c r="I173" s="102" t="str">
        <f ca="1">IF($B173&gt;gamesPerRound,"","White "&amp;OFFSET(Pairings!$D$1,gamesPerRound+H173,0))</f>
        <v/>
      </c>
      <c r="J173" s="103" t="s">
        <v>370</v>
      </c>
      <c r="K173" s="102" t="str">
        <f ca="1">IF($B173&gt;gamesPerRound,"","Black "&amp;OFFSET(Pairings!$E$1,gamesPerRound+H173,0))</f>
        <v/>
      </c>
      <c r="L173" s="104"/>
      <c r="M173" s="100" t="s">
        <v>373</v>
      </c>
      <c r="N173" s="101">
        <f t="shared" si="8"/>
        <v>173</v>
      </c>
      <c r="O173" s="102" t="str">
        <f ca="1">IF($B173&gt;gamesPerRound,"","White "&amp;OFFSET(Pairings!$D$1,2*gamesPerRound+N173,0))</f>
        <v/>
      </c>
      <c r="P173" s="103" t="s">
        <v>370</v>
      </c>
      <c r="Q173" s="102" t="str">
        <f ca="1">IF($B173&gt;gamesPerRound,"","Black "&amp;OFFSET(Pairings!$E$1,2*gamesPerRound+N173,0))</f>
        <v/>
      </c>
      <c r="R173" s="104"/>
    </row>
    <row r="174" spans="1:18" s="106" customFormat="1" ht="113.25" customHeight="1" x14ac:dyDescent="0.2">
      <c r="A174" s="100" t="s">
        <v>371</v>
      </c>
      <c r="B174" s="101">
        <f t="shared" si="6"/>
        <v>174</v>
      </c>
      <c r="C174" s="102" t="str">
        <f>IF($B174&gt;gamesPerRound,"","White "&amp;Pairings!D175)</f>
        <v/>
      </c>
      <c r="D174" s="103" t="s">
        <v>370</v>
      </c>
      <c r="E174" s="102" t="str">
        <f>IF($B174&gt;gamesPerRound,"","Black "&amp;Pairings!E175)</f>
        <v/>
      </c>
      <c r="F174" s="104"/>
      <c r="G174" s="100" t="s">
        <v>372</v>
      </c>
      <c r="H174" s="101">
        <f t="shared" si="7"/>
        <v>174</v>
      </c>
      <c r="I174" s="102" t="str">
        <f ca="1">IF($B174&gt;gamesPerRound,"","White "&amp;OFFSET(Pairings!$D$1,gamesPerRound+H174,0))</f>
        <v/>
      </c>
      <c r="J174" s="103" t="s">
        <v>370</v>
      </c>
      <c r="K174" s="102" t="str">
        <f ca="1">IF($B174&gt;gamesPerRound,"","Black "&amp;OFFSET(Pairings!$E$1,gamesPerRound+H174,0))</f>
        <v/>
      </c>
      <c r="L174" s="104"/>
      <c r="M174" s="100" t="s">
        <v>373</v>
      </c>
      <c r="N174" s="101">
        <f t="shared" si="8"/>
        <v>174</v>
      </c>
      <c r="O174" s="102" t="str">
        <f ca="1">IF($B174&gt;gamesPerRound,"","White "&amp;OFFSET(Pairings!$D$1,2*gamesPerRound+N174,0))</f>
        <v/>
      </c>
      <c r="P174" s="103" t="s">
        <v>370</v>
      </c>
      <c r="Q174" s="102" t="str">
        <f ca="1">IF($B174&gt;gamesPerRound,"","Black "&amp;OFFSET(Pairings!$E$1,2*gamesPerRound+N174,0))</f>
        <v/>
      </c>
      <c r="R174" s="104"/>
    </row>
    <row r="175" spans="1:18" s="106" customFormat="1" ht="113.25" customHeight="1" x14ac:dyDescent="0.2">
      <c r="A175" s="100" t="s">
        <v>371</v>
      </c>
      <c r="B175" s="101">
        <f t="shared" si="6"/>
        <v>175</v>
      </c>
      <c r="C175" s="102" t="str">
        <f>IF($B175&gt;gamesPerRound,"","White "&amp;Pairings!D176)</f>
        <v/>
      </c>
      <c r="D175" s="103" t="s">
        <v>370</v>
      </c>
      <c r="E175" s="102" t="str">
        <f>IF($B175&gt;gamesPerRound,"","Black "&amp;Pairings!E176)</f>
        <v/>
      </c>
      <c r="F175" s="104"/>
      <c r="G175" s="100" t="s">
        <v>372</v>
      </c>
      <c r="H175" s="101">
        <f t="shared" si="7"/>
        <v>175</v>
      </c>
      <c r="I175" s="102" t="str">
        <f ca="1">IF($B175&gt;gamesPerRound,"","White "&amp;OFFSET(Pairings!$D$1,gamesPerRound+H175,0))</f>
        <v/>
      </c>
      <c r="J175" s="103" t="s">
        <v>370</v>
      </c>
      <c r="K175" s="102" t="str">
        <f ca="1">IF($B175&gt;gamesPerRound,"","Black "&amp;OFFSET(Pairings!$E$1,gamesPerRound+H175,0))</f>
        <v/>
      </c>
      <c r="L175" s="104"/>
      <c r="M175" s="100" t="s">
        <v>373</v>
      </c>
      <c r="N175" s="101">
        <f t="shared" si="8"/>
        <v>175</v>
      </c>
      <c r="O175" s="102" t="str">
        <f ca="1">IF($B175&gt;gamesPerRound,"","White "&amp;OFFSET(Pairings!$D$1,2*gamesPerRound+N175,0))</f>
        <v/>
      </c>
      <c r="P175" s="103" t="s">
        <v>370</v>
      </c>
      <c r="Q175" s="102" t="str">
        <f ca="1">IF($B175&gt;gamesPerRound,"","Black "&amp;OFFSET(Pairings!$E$1,2*gamesPerRound+N175,0))</f>
        <v/>
      </c>
      <c r="R175" s="104"/>
    </row>
    <row r="176" spans="1:18" s="106" customFormat="1" ht="113.25" customHeight="1" x14ac:dyDescent="0.2">
      <c r="A176" s="100" t="s">
        <v>371</v>
      </c>
      <c r="B176" s="101">
        <f t="shared" si="6"/>
        <v>176</v>
      </c>
      <c r="C176" s="102" t="str">
        <f>IF($B176&gt;gamesPerRound,"","White "&amp;Pairings!D177)</f>
        <v/>
      </c>
      <c r="D176" s="103" t="s">
        <v>370</v>
      </c>
      <c r="E176" s="102" t="str">
        <f>IF($B176&gt;gamesPerRound,"","Black "&amp;Pairings!E177)</f>
        <v/>
      </c>
      <c r="F176" s="104"/>
      <c r="G176" s="100" t="s">
        <v>372</v>
      </c>
      <c r="H176" s="101">
        <f t="shared" si="7"/>
        <v>176</v>
      </c>
      <c r="I176" s="102" t="str">
        <f ca="1">IF($B176&gt;gamesPerRound,"","White "&amp;OFFSET(Pairings!$D$1,gamesPerRound+H176,0))</f>
        <v/>
      </c>
      <c r="J176" s="103" t="s">
        <v>370</v>
      </c>
      <c r="K176" s="102" t="str">
        <f ca="1">IF($B176&gt;gamesPerRound,"","Black "&amp;OFFSET(Pairings!$E$1,gamesPerRound+H176,0))</f>
        <v/>
      </c>
      <c r="L176" s="104"/>
      <c r="M176" s="100" t="s">
        <v>373</v>
      </c>
      <c r="N176" s="101">
        <f t="shared" si="8"/>
        <v>176</v>
      </c>
      <c r="O176" s="102" t="str">
        <f ca="1">IF($B176&gt;gamesPerRound,"","White "&amp;OFFSET(Pairings!$D$1,2*gamesPerRound+N176,0))</f>
        <v/>
      </c>
      <c r="P176" s="103" t="s">
        <v>370</v>
      </c>
      <c r="Q176" s="102" t="str">
        <f ca="1">IF($B176&gt;gamesPerRound,"","Black "&amp;OFFSET(Pairings!$E$1,2*gamesPerRound+N176,0))</f>
        <v/>
      </c>
      <c r="R176" s="104"/>
    </row>
    <row r="177" spans="1:18" s="106" customFormat="1" ht="113.25" customHeight="1" x14ac:dyDescent="0.2">
      <c r="A177" s="100" t="s">
        <v>371</v>
      </c>
      <c r="B177" s="101">
        <f t="shared" si="6"/>
        <v>177</v>
      </c>
      <c r="C177" s="102" t="str">
        <f>IF($B177&gt;gamesPerRound,"","White "&amp;Pairings!D178)</f>
        <v/>
      </c>
      <c r="D177" s="103" t="s">
        <v>370</v>
      </c>
      <c r="E177" s="102" t="str">
        <f>IF($B177&gt;gamesPerRound,"","Black "&amp;Pairings!E178)</f>
        <v/>
      </c>
      <c r="F177" s="104"/>
      <c r="G177" s="100" t="s">
        <v>372</v>
      </c>
      <c r="H177" s="101">
        <f t="shared" si="7"/>
        <v>177</v>
      </c>
      <c r="I177" s="102" t="str">
        <f ca="1">IF($B177&gt;gamesPerRound,"","White "&amp;OFFSET(Pairings!$D$1,gamesPerRound+H177,0))</f>
        <v/>
      </c>
      <c r="J177" s="103" t="s">
        <v>370</v>
      </c>
      <c r="K177" s="102" t="str">
        <f ca="1">IF($B177&gt;gamesPerRound,"","Black "&amp;OFFSET(Pairings!$E$1,gamesPerRound+H177,0))</f>
        <v/>
      </c>
      <c r="L177" s="104"/>
      <c r="M177" s="100" t="s">
        <v>373</v>
      </c>
      <c r="N177" s="101">
        <f t="shared" si="8"/>
        <v>177</v>
      </c>
      <c r="O177" s="102" t="str">
        <f ca="1">IF($B177&gt;gamesPerRound,"","White "&amp;OFFSET(Pairings!$D$1,2*gamesPerRound+N177,0))</f>
        <v/>
      </c>
      <c r="P177" s="103" t="s">
        <v>370</v>
      </c>
      <c r="Q177" s="102" t="str">
        <f ca="1">IF($B177&gt;gamesPerRound,"","Black "&amp;OFFSET(Pairings!$E$1,2*gamesPerRound+N177,0))</f>
        <v/>
      </c>
      <c r="R177" s="104"/>
    </row>
    <row r="178" spans="1:18" s="106" customFormat="1" ht="113.25" customHeight="1" x14ac:dyDescent="0.2">
      <c r="A178" s="100" t="s">
        <v>371</v>
      </c>
      <c r="B178" s="101">
        <f t="shared" si="6"/>
        <v>178</v>
      </c>
      <c r="C178" s="102" t="str">
        <f>IF($B178&gt;gamesPerRound,"","White "&amp;Pairings!D179)</f>
        <v/>
      </c>
      <c r="D178" s="103" t="s">
        <v>370</v>
      </c>
      <c r="E178" s="102" t="str">
        <f>IF($B178&gt;gamesPerRound,"","Black "&amp;Pairings!E179)</f>
        <v/>
      </c>
      <c r="F178" s="104"/>
      <c r="G178" s="100" t="s">
        <v>372</v>
      </c>
      <c r="H178" s="101">
        <f t="shared" si="7"/>
        <v>178</v>
      </c>
      <c r="I178" s="102" t="str">
        <f ca="1">IF($B178&gt;gamesPerRound,"","White "&amp;OFFSET(Pairings!$D$1,gamesPerRound+H178,0))</f>
        <v/>
      </c>
      <c r="J178" s="103" t="s">
        <v>370</v>
      </c>
      <c r="K178" s="102" t="str">
        <f ca="1">IF($B178&gt;gamesPerRound,"","Black "&amp;OFFSET(Pairings!$E$1,gamesPerRound+H178,0))</f>
        <v/>
      </c>
      <c r="L178" s="104"/>
      <c r="M178" s="100" t="s">
        <v>373</v>
      </c>
      <c r="N178" s="101">
        <f t="shared" si="8"/>
        <v>178</v>
      </c>
      <c r="O178" s="102" t="str">
        <f ca="1">IF($B178&gt;gamesPerRound,"","White "&amp;OFFSET(Pairings!$D$1,2*gamesPerRound+N178,0))</f>
        <v/>
      </c>
      <c r="P178" s="103" t="s">
        <v>370</v>
      </c>
      <c r="Q178" s="102" t="str">
        <f ca="1">IF($B178&gt;gamesPerRound,"","Black "&amp;OFFSET(Pairings!$E$1,2*gamesPerRound+N178,0))</f>
        <v/>
      </c>
      <c r="R178" s="104"/>
    </row>
    <row r="179" spans="1:18" s="106" customFormat="1" ht="113.25" customHeight="1" x14ac:dyDescent="0.2">
      <c r="A179" s="100" t="s">
        <v>371</v>
      </c>
      <c r="B179" s="101">
        <f t="shared" si="6"/>
        <v>179</v>
      </c>
      <c r="C179" s="102" t="str">
        <f>IF($B179&gt;gamesPerRound,"","White "&amp;Pairings!D180)</f>
        <v/>
      </c>
      <c r="D179" s="103" t="s">
        <v>370</v>
      </c>
      <c r="E179" s="102" t="str">
        <f>IF($B179&gt;gamesPerRound,"","Black "&amp;Pairings!E180)</f>
        <v/>
      </c>
      <c r="F179" s="104"/>
      <c r="G179" s="100" t="s">
        <v>372</v>
      </c>
      <c r="H179" s="101">
        <f t="shared" si="7"/>
        <v>179</v>
      </c>
      <c r="I179" s="102" t="str">
        <f ca="1">IF($B179&gt;gamesPerRound,"","White "&amp;OFFSET(Pairings!$D$1,gamesPerRound+H179,0))</f>
        <v/>
      </c>
      <c r="J179" s="103" t="s">
        <v>370</v>
      </c>
      <c r="K179" s="102" t="str">
        <f ca="1">IF($B179&gt;gamesPerRound,"","Black "&amp;OFFSET(Pairings!$E$1,gamesPerRound+H179,0))</f>
        <v/>
      </c>
      <c r="L179" s="104"/>
      <c r="M179" s="100" t="s">
        <v>373</v>
      </c>
      <c r="N179" s="101">
        <f t="shared" si="8"/>
        <v>179</v>
      </c>
      <c r="O179" s="102" t="str">
        <f ca="1">IF($B179&gt;gamesPerRound,"","White "&amp;OFFSET(Pairings!$D$1,2*gamesPerRound+N179,0))</f>
        <v/>
      </c>
      <c r="P179" s="103" t="s">
        <v>370</v>
      </c>
      <c r="Q179" s="102" t="str">
        <f ca="1">IF($B179&gt;gamesPerRound,"","Black "&amp;OFFSET(Pairings!$E$1,2*gamesPerRound+N179,0))</f>
        <v/>
      </c>
      <c r="R179" s="104"/>
    </row>
    <row r="180" spans="1:18" s="106" customFormat="1" ht="113.25" customHeight="1" x14ac:dyDescent="0.2">
      <c r="A180" s="100" t="s">
        <v>371</v>
      </c>
      <c r="B180" s="101">
        <f t="shared" si="6"/>
        <v>180</v>
      </c>
      <c r="C180" s="102" t="str">
        <f>IF($B180&gt;gamesPerRound,"","White "&amp;Pairings!D181)</f>
        <v/>
      </c>
      <c r="D180" s="103" t="s">
        <v>370</v>
      </c>
      <c r="E180" s="102" t="str">
        <f>IF($B180&gt;gamesPerRound,"","Black "&amp;Pairings!E181)</f>
        <v/>
      </c>
      <c r="F180" s="104"/>
      <c r="G180" s="100" t="s">
        <v>372</v>
      </c>
      <c r="H180" s="101">
        <f t="shared" si="7"/>
        <v>180</v>
      </c>
      <c r="I180" s="102" t="str">
        <f ca="1">IF($B180&gt;gamesPerRound,"","White "&amp;OFFSET(Pairings!$D$1,gamesPerRound+H180,0))</f>
        <v/>
      </c>
      <c r="J180" s="103" t="s">
        <v>370</v>
      </c>
      <c r="K180" s="102" t="str">
        <f ca="1">IF($B180&gt;gamesPerRound,"","Black "&amp;OFFSET(Pairings!$E$1,gamesPerRound+H180,0))</f>
        <v/>
      </c>
      <c r="L180" s="104"/>
      <c r="M180" s="100" t="s">
        <v>373</v>
      </c>
      <c r="N180" s="101">
        <f t="shared" si="8"/>
        <v>180</v>
      </c>
      <c r="O180" s="102" t="str">
        <f ca="1">IF($B180&gt;gamesPerRound,"","White "&amp;OFFSET(Pairings!$D$1,2*gamesPerRound+N180,0))</f>
        <v/>
      </c>
      <c r="P180" s="103" t="s">
        <v>370</v>
      </c>
      <c r="Q180" s="102" t="str">
        <f ca="1">IF($B180&gt;gamesPerRound,"","Black "&amp;OFFSET(Pairings!$E$1,2*gamesPerRound+N180,0))</f>
        <v/>
      </c>
      <c r="R180" s="104"/>
    </row>
    <row r="181" spans="1:18" s="106" customFormat="1" ht="113.25" customHeight="1" x14ac:dyDescent="0.2">
      <c r="A181" s="100" t="s">
        <v>371</v>
      </c>
      <c r="B181" s="101">
        <f t="shared" si="6"/>
        <v>181</v>
      </c>
      <c r="C181" s="102" t="str">
        <f>IF($B181&gt;gamesPerRound,"","White "&amp;Pairings!D182)</f>
        <v/>
      </c>
      <c r="D181" s="103" t="s">
        <v>370</v>
      </c>
      <c r="E181" s="102" t="str">
        <f>IF($B181&gt;gamesPerRound,"","Black "&amp;Pairings!E182)</f>
        <v/>
      </c>
      <c r="F181" s="104"/>
      <c r="G181" s="100" t="s">
        <v>372</v>
      </c>
      <c r="H181" s="101">
        <f t="shared" si="7"/>
        <v>181</v>
      </c>
      <c r="I181" s="102" t="str">
        <f ca="1">IF($B181&gt;gamesPerRound,"","White "&amp;OFFSET(Pairings!$D$1,gamesPerRound+H181,0))</f>
        <v/>
      </c>
      <c r="J181" s="103" t="s">
        <v>370</v>
      </c>
      <c r="K181" s="102" t="str">
        <f ca="1">IF($B181&gt;gamesPerRound,"","Black "&amp;OFFSET(Pairings!$E$1,gamesPerRound+H181,0))</f>
        <v/>
      </c>
      <c r="L181" s="104"/>
      <c r="M181" s="100" t="s">
        <v>373</v>
      </c>
      <c r="N181" s="101">
        <f t="shared" si="8"/>
        <v>181</v>
      </c>
      <c r="O181" s="102" t="str">
        <f ca="1">IF($B181&gt;gamesPerRound,"","White "&amp;OFFSET(Pairings!$D$1,2*gamesPerRound+N181,0))</f>
        <v/>
      </c>
      <c r="P181" s="103" t="s">
        <v>370</v>
      </c>
      <c r="Q181" s="102" t="str">
        <f ca="1">IF($B181&gt;gamesPerRound,"","Black "&amp;OFFSET(Pairings!$E$1,2*gamesPerRound+N181,0))</f>
        <v/>
      </c>
      <c r="R181" s="104"/>
    </row>
    <row r="182" spans="1:18" s="106" customFormat="1" ht="113.25" customHeight="1" x14ac:dyDescent="0.2">
      <c r="A182" s="100" t="s">
        <v>371</v>
      </c>
      <c r="B182" s="101">
        <f t="shared" si="6"/>
        <v>182</v>
      </c>
      <c r="C182" s="102" t="str">
        <f>IF($B182&gt;gamesPerRound,"","White "&amp;Pairings!D183)</f>
        <v/>
      </c>
      <c r="D182" s="103" t="s">
        <v>370</v>
      </c>
      <c r="E182" s="102" t="str">
        <f>IF($B182&gt;gamesPerRound,"","Black "&amp;Pairings!E183)</f>
        <v/>
      </c>
      <c r="F182" s="104"/>
      <c r="G182" s="100" t="s">
        <v>372</v>
      </c>
      <c r="H182" s="101">
        <f t="shared" si="7"/>
        <v>182</v>
      </c>
      <c r="I182" s="102" t="str">
        <f ca="1">IF($B182&gt;gamesPerRound,"","White "&amp;OFFSET(Pairings!$D$1,gamesPerRound+H182,0))</f>
        <v/>
      </c>
      <c r="J182" s="103" t="s">
        <v>370</v>
      </c>
      <c r="K182" s="102" t="str">
        <f ca="1">IF($B182&gt;gamesPerRound,"","Black "&amp;OFFSET(Pairings!$E$1,gamesPerRound+H182,0))</f>
        <v/>
      </c>
      <c r="L182" s="104"/>
      <c r="M182" s="100" t="s">
        <v>373</v>
      </c>
      <c r="N182" s="101">
        <f t="shared" si="8"/>
        <v>182</v>
      </c>
      <c r="O182" s="102" t="str">
        <f ca="1">IF($B182&gt;gamesPerRound,"","White "&amp;OFFSET(Pairings!$D$1,2*gamesPerRound+N182,0))</f>
        <v/>
      </c>
      <c r="P182" s="103" t="s">
        <v>370</v>
      </c>
      <c r="Q182" s="102" t="str">
        <f ca="1">IF($B182&gt;gamesPerRound,"","Black "&amp;OFFSET(Pairings!$E$1,2*gamesPerRound+N182,0))</f>
        <v/>
      </c>
      <c r="R182" s="104"/>
    </row>
    <row r="183" spans="1:18" s="106" customFormat="1" ht="113.25" customHeight="1" x14ac:dyDescent="0.2">
      <c r="A183" s="100" t="s">
        <v>371</v>
      </c>
      <c r="B183" s="101">
        <f t="shared" si="6"/>
        <v>183</v>
      </c>
      <c r="C183" s="102" t="str">
        <f>IF($B183&gt;gamesPerRound,"","White "&amp;Pairings!D184)</f>
        <v/>
      </c>
      <c r="D183" s="103" t="s">
        <v>370</v>
      </c>
      <c r="E183" s="102" t="str">
        <f>IF($B183&gt;gamesPerRound,"","Black "&amp;Pairings!E184)</f>
        <v/>
      </c>
      <c r="F183" s="104"/>
      <c r="G183" s="100" t="s">
        <v>372</v>
      </c>
      <c r="H183" s="101">
        <f t="shared" si="7"/>
        <v>183</v>
      </c>
      <c r="I183" s="102" t="str">
        <f ca="1">IF($B183&gt;gamesPerRound,"","White "&amp;OFFSET(Pairings!$D$1,gamesPerRound+H183,0))</f>
        <v/>
      </c>
      <c r="J183" s="103" t="s">
        <v>370</v>
      </c>
      <c r="K183" s="102" t="str">
        <f ca="1">IF($B183&gt;gamesPerRound,"","Black "&amp;OFFSET(Pairings!$E$1,gamesPerRound+H183,0))</f>
        <v/>
      </c>
      <c r="L183" s="104"/>
      <c r="M183" s="100" t="s">
        <v>373</v>
      </c>
      <c r="N183" s="101">
        <f t="shared" si="8"/>
        <v>183</v>
      </c>
      <c r="O183" s="102" t="str">
        <f ca="1">IF($B183&gt;gamesPerRound,"","White "&amp;OFFSET(Pairings!$D$1,2*gamesPerRound+N183,0))</f>
        <v/>
      </c>
      <c r="P183" s="103" t="s">
        <v>370</v>
      </c>
      <c r="Q183" s="102" t="str">
        <f ca="1">IF($B183&gt;gamesPerRound,"","Black "&amp;OFFSET(Pairings!$E$1,2*gamesPerRound+N183,0))</f>
        <v/>
      </c>
      <c r="R183" s="104"/>
    </row>
    <row r="184" spans="1:18" s="106" customFormat="1" ht="113.25" customHeight="1" x14ac:dyDescent="0.2">
      <c r="A184" s="100" t="s">
        <v>371</v>
      </c>
      <c r="B184" s="101">
        <f t="shared" si="6"/>
        <v>184</v>
      </c>
      <c r="C184" s="102" t="str">
        <f>IF($B184&gt;gamesPerRound,"","White "&amp;Pairings!D185)</f>
        <v/>
      </c>
      <c r="D184" s="103" t="s">
        <v>370</v>
      </c>
      <c r="E184" s="102" t="str">
        <f>IF($B184&gt;gamesPerRound,"","Black "&amp;Pairings!E185)</f>
        <v/>
      </c>
      <c r="F184" s="104"/>
      <c r="G184" s="100" t="s">
        <v>372</v>
      </c>
      <c r="H184" s="101">
        <f t="shared" si="7"/>
        <v>184</v>
      </c>
      <c r="I184" s="102" t="str">
        <f ca="1">IF($B184&gt;gamesPerRound,"","White "&amp;OFFSET(Pairings!$D$1,gamesPerRound+H184,0))</f>
        <v/>
      </c>
      <c r="J184" s="103" t="s">
        <v>370</v>
      </c>
      <c r="K184" s="102" t="str">
        <f ca="1">IF($B184&gt;gamesPerRound,"","Black "&amp;OFFSET(Pairings!$E$1,gamesPerRound+H184,0))</f>
        <v/>
      </c>
      <c r="L184" s="104"/>
      <c r="M184" s="100" t="s">
        <v>373</v>
      </c>
      <c r="N184" s="101">
        <f t="shared" si="8"/>
        <v>184</v>
      </c>
      <c r="O184" s="102" t="str">
        <f ca="1">IF($B184&gt;gamesPerRound,"","White "&amp;OFFSET(Pairings!$D$1,2*gamesPerRound+N184,0))</f>
        <v/>
      </c>
      <c r="P184" s="103" t="s">
        <v>370</v>
      </c>
      <c r="Q184" s="102" t="str">
        <f ca="1">IF($B184&gt;gamesPerRound,"","Black "&amp;OFFSET(Pairings!$E$1,2*gamesPerRound+N184,0))</f>
        <v/>
      </c>
      <c r="R184" s="104"/>
    </row>
    <row r="185" spans="1:18" s="106" customFormat="1" ht="113.25" customHeight="1" x14ac:dyDescent="0.2">
      <c r="A185" s="100" t="s">
        <v>371</v>
      </c>
      <c r="B185" s="101">
        <f t="shared" si="6"/>
        <v>185</v>
      </c>
      <c r="C185" s="102" t="str">
        <f>IF($B185&gt;gamesPerRound,"","White "&amp;Pairings!D186)</f>
        <v/>
      </c>
      <c r="D185" s="103" t="s">
        <v>370</v>
      </c>
      <c r="E185" s="102" t="str">
        <f>IF($B185&gt;gamesPerRound,"","Black "&amp;Pairings!E186)</f>
        <v/>
      </c>
      <c r="F185" s="104"/>
      <c r="G185" s="100" t="s">
        <v>372</v>
      </c>
      <c r="H185" s="101">
        <f t="shared" si="7"/>
        <v>185</v>
      </c>
      <c r="I185" s="102" t="str">
        <f ca="1">IF($B185&gt;gamesPerRound,"","White "&amp;OFFSET(Pairings!$D$1,gamesPerRound+H185,0))</f>
        <v/>
      </c>
      <c r="J185" s="103" t="s">
        <v>370</v>
      </c>
      <c r="K185" s="102" t="str">
        <f ca="1">IF($B185&gt;gamesPerRound,"","Black "&amp;OFFSET(Pairings!$E$1,gamesPerRound+H185,0))</f>
        <v/>
      </c>
      <c r="L185" s="104"/>
      <c r="M185" s="100" t="s">
        <v>373</v>
      </c>
      <c r="N185" s="101">
        <f t="shared" si="8"/>
        <v>185</v>
      </c>
      <c r="O185" s="102" t="str">
        <f ca="1">IF($B185&gt;gamesPerRound,"","White "&amp;OFFSET(Pairings!$D$1,2*gamesPerRound+N185,0))</f>
        <v/>
      </c>
      <c r="P185" s="103" t="s">
        <v>370</v>
      </c>
      <c r="Q185" s="102" t="str">
        <f ca="1">IF($B185&gt;gamesPerRound,"","Black "&amp;OFFSET(Pairings!$E$1,2*gamesPerRound+N185,0))</f>
        <v/>
      </c>
      <c r="R185" s="104"/>
    </row>
    <row r="186" spans="1:18" s="106" customFormat="1" ht="113.25" customHeight="1" x14ac:dyDescent="0.2">
      <c r="A186" s="100" t="s">
        <v>371</v>
      </c>
      <c r="B186" s="101">
        <f t="shared" si="6"/>
        <v>186</v>
      </c>
      <c r="C186" s="102" t="str">
        <f>IF($B186&gt;gamesPerRound,"","White "&amp;Pairings!D187)</f>
        <v/>
      </c>
      <c r="D186" s="103" t="s">
        <v>370</v>
      </c>
      <c r="E186" s="102" t="str">
        <f>IF($B186&gt;gamesPerRound,"","Black "&amp;Pairings!E187)</f>
        <v/>
      </c>
      <c r="F186" s="104"/>
      <c r="G186" s="100" t="s">
        <v>372</v>
      </c>
      <c r="H186" s="101">
        <f t="shared" si="7"/>
        <v>186</v>
      </c>
      <c r="I186" s="102" t="str">
        <f ca="1">IF($B186&gt;gamesPerRound,"","White "&amp;OFFSET(Pairings!$D$1,gamesPerRound+H186,0))</f>
        <v/>
      </c>
      <c r="J186" s="103" t="s">
        <v>370</v>
      </c>
      <c r="K186" s="102" t="str">
        <f ca="1">IF($B186&gt;gamesPerRound,"","Black "&amp;OFFSET(Pairings!$E$1,gamesPerRound+H186,0))</f>
        <v/>
      </c>
      <c r="L186" s="104"/>
      <c r="M186" s="100" t="s">
        <v>373</v>
      </c>
      <c r="N186" s="101">
        <f t="shared" si="8"/>
        <v>186</v>
      </c>
      <c r="O186" s="102" t="str">
        <f ca="1">IF($B186&gt;gamesPerRound,"","White "&amp;OFFSET(Pairings!$D$1,2*gamesPerRound+N186,0))</f>
        <v/>
      </c>
      <c r="P186" s="103" t="s">
        <v>370</v>
      </c>
      <c r="Q186" s="102" t="str">
        <f ca="1">IF($B186&gt;gamesPerRound,"","Black "&amp;OFFSET(Pairings!$E$1,2*gamesPerRound+N186,0))</f>
        <v/>
      </c>
      <c r="R186" s="104"/>
    </row>
    <row r="187" spans="1:18" s="106" customFormat="1" ht="113.25" customHeight="1" x14ac:dyDescent="0.2">
      <c r="A187" s="100" t="s">
        <v>371</v>
      </c>
      <c r="B187" s="101">
        <f t="shared" si="6"/>
        <v>187</v>
      </c>
      <c r="C187" s="102" t="str">
        <f>IF($B187&gt;gamesPerRound,"","White "&amp;Pairings!D188)</f>
        <v/>
      </c>
      <c r="D187" s="103" t="s">
        <v>370</v>
      </c>
      <c r="E187" s="102" t="str">
        <f>IF($B187&gt;gamesPerRound,"","Black "&amp;Pairings!E188)</f>
        <v/>
      </c>
      <c r="F187" s="104"/>
      <c r="G187" s="100" t="s">
        <v>372</v>
      </c>
      <c r="H187" s="101">
        <f t="shared" si="7"/>
        <v>187</v>
      </c>
      <c r="I187" s="102" t="str">
        <f ca="1">IF($B187&gt;gamesPerRound,"","White "&amp;OFFSET(Pairings!$D$1,gamesPerRound+H187,0))</f>
        <v/>
      </c>
      <c r="J187" s="103" t="s">
        <v>370</v>
      </c>
      <c r="K187" s="102" t="str">
        <f ca="1">IF($B187&gt;gamesPerRound,"","Black "&amp;OFFSET(Pairings!$E$1,gamesPerRound+H187,0))</f>
        <v/>
      </c>
      <c r="L187" s="104"/>
      <c r="M187" s="100" t="s">
        <v>373</v>
      </c>
      <c r="N187" s="101">
        <f t="shared" si="8"/>
        <v>187</v>
      </c>
      <c r="O187" s="102" t="str">
        <f ca="1">IF($B187&gt;gamesPerRound,"","White "&amp;OFFSET(Pairings!$D$1,2*gamesPerRound+N187,0))</f>
        <v/>
      </c>
      <c r="P187" s="103" t="s">
        <v>370</v>
      </c>
      <c r="Q187" s="102" t="str">
        <f ca="1">IF($B187&gt;gamesPerRound,"","Black "&amp;OFFSET(Pairings!$E$1,2*gamesPerRound+N187,0))</f>
        <v/>
      </c>
      <c r="R187" s="104"/>
    </row>
    <row r="188" spans="1:18" s="106" customFormat="1" ht="113.25" customHeight="1" x14ac:dyDescent="0.2">
      <c r="A188" s="100" t="s">
        <v>371</v>
      </c>
      <c r="B188" s="101">
        <f t="shared" si="6"/>
        <v>188</v>
      </c>
      <c r="C188" s="102" t="str">
        <f>IF($B188&gt;gamesPerRound,"","White "&amp;Pairings!D189)</f>
        <v/>
      </c>
      <c r="D188" s="103" t="s">
        <v>370</v>
      </c>
      <c r="E188" s="102" t="str">
        <f>IF($B188&gt;gamesPerRound,"","Black "&amp;Pairings!E189)</f>
        <v/>
      </c>
      <c r="F188" s="104"/>
      <c r="G188" s="100" t="s">
        <v>372</v>
      </c>
      <c r="H188" s="101">
        <f t="shared" si="7"/>
        <v>188</v>
      </c>
      <c r="I188" s="102" t="str">
        <f ca="1">IF($B188&gt;gamesPerRound,"","White "&amp;OFFSET(Pairings!$D$1,gamesPerRound+H188,0))</f>
        <v/>
      </c>
      <c r="J188" s="103" t="s">
        <v>370</v>
      </c>
      <c r="K188" s="102" t="str">
        <f ca="1">IF($B188&gt;gamesPerRound,"","Black "&amp;OFFSET(Pairings!$E$1,gamesPerRound+H188,0))</f>
        <v/>
      </c>
      <c r="L188" s="104"/>
      <c r="M188" s="100" t="s">
        <v>373</v>
      </c>
      <c r="N188" s="101">
        <f t="shared" si="8"/>
        <v>188</v>
      </c>
      <c r="O188" s="102" t="str">
        <f ca="1">IF($B188&gt;gamesPerRound,"","White "&amp;OFFSET(Pairings!$D$1,2*gamesPerRound+N188,0))</f>
        <v/>
      </c>
      <c r="P188" s="103" t="s">
        <v>370</v>
      </c>
      <c r="Q188" s="102" t="str">
        <f ca="1">IF($B188&gt;gamesPerRound,"","Black "&amp;OFFSET(Pairings!$E$1,2*gamesPerRound+N188,0))</f>
        <v/>
      </c>
      <c r="R188" s="104"/>
    </row>
    <row r="189" spans="1:18" s="106" customFormat="1" ht="113.25" customHeight="1" x14ac:dyDescent="0.2">
      <c r="A189" s="100" t="s">
        <v>371</v>
      </c>
      <c r="B189" s="101">
        <f t="shared" si="6"/>
        <v>189</v>
      </c>
      <c r="C189" s="102" t="str">
        <f>IF($B189&gt;gamesPerRound,"","White "&amp;Pairings!D190)</f>
        <v/>
      </c>
      <c r="D189" s="103" t="s">
        <v>370</v>
      </c>
      <c r="E189" s="102" t="str">
        <f>IF($B189&gt;gamesPerRound,"","Black "&amp;Pairings!E190)</f>
        <v/>
      </c>
      <c r="F189" s="104"/>
      <c r="G189" s="100" t="s">
        <v>372</v>
      </c>
      <c r="H189" s="101">
        <f t="shared" si="7"/>
        <v>189</v>
      </c>
      <c r="I189" s="102" t="str">
        <f ca="1">IF($B189&gt;gamesPerRound,"","White "&amp;OFFSET(Pairings!$D$1,gamesPerRound+H189,0))</f>
        <v/>
      </c>
      <c r="J189" s="103" t="s">
        <v>370</v>
      </c>
      <c r="K189" s="102" t="str">
        <f ca="1">IF($B189&gt;gamesPerRound,"","Black "&amp;OFFSET(Pairings!$E$1,gamesPerRound+H189,0))</f>
        <v/>
      </c>
      <c r="L189" s="104"/>
      <c r="M189" s="100" t="s">
        <v>373</v>
      </c>
      <c r="N189" s="101">
        <f t="shared" si="8"/>
        <v>189</v>
      </c>
      <c r="O189" s="102" t="str">
        <f ca="1">IF($B189&gt;gamesPerRound,"","White "&amp;OFFSET(Pairings!$D$1,2*gamesPerRound+N189,0))</f>
        <v/>
      </c>
      <c r="P189" s="103" t="s">
        <v>370</v>
      </c>
      <c r="Q189" s="102" t="str">
        <f ca="1">IF($B189&gt;gamesPerRound,"","Black "&amp;OFFSET(Pairings!$E$1,2*gamesPerRound+N189,0))</f>
        <v/>
      </c>
      <c r="R189" s="104"/>
    </row>
    <row r="190" spans="1:18" s="106" customFormat="1" ht="113.25" customHeight="1" x14ac:dyDescent="0.2">
      <c r="A190" s="100" t="s">
        <v>371</v>
      </c>
      <c r="B190" s="101">
        <f t="shared" si="6"/>
        <v>190</v>
      </c>
      <c r="C190" s="102" t="str">
        <f>IF($B190&gt;gamesPerRound,"","White "&amp;Pairings!D191)</f>
        <v/>
      </c>
      <c r="D190" s="103" t="s">
        <v>370</v>
      </c>
      <c r="E190" s="102" t="str">
        <f>IF($B190&gt;gamesPerRound,"","Black "&amp;Pairings!E191)</f>
        <v/>
      </c>
      <c r="F190" s="104"/>
      <c r="G190" s="100" t="s">
        <v>372</v>
      </c>
      <c r="H190" s="101">
        <f t="shared" si="7"/>
        <v>190</v>
      </c>
      <c r="I190" s="102" t="str">
        <f ca="1">IF($B190&gt;gamesPerRound,"","White "&amp;OFFSET(Pairings!$D$1,gamesPerRound+H190,0))</f>
        <v/>
      </c>
      <c r="J190" s="103" t="s">
        <v>370</v>
      </c>
      <c r="K190" s="102" t="str">
        <f ca="1">IF($B190&gt;gamesPerRound,"","Black "&amp;OFFSET(Pairings!$E$1,gamesPerRound+H190,0))</f>
        <v/>
      </c>
      <c r="L190" s="104"/>
      <c r="M190" s="100" t="s">
        <v>373</v>
      </c>
      <c r="N190" s="101">
        <f t="shared" si="8"/>
        <v>190</v>
      </c>
      <c r="O190" s="102" t="str">
        <f ca="1">IF($B190&gt;gamesPerRound,"","White "&amp;OFFSET(Pairings!$D$1,2*gamesPerRound+N190,0))</f>
        <v/>
      </c>
      <c r="P190" s="103" t="s">
        <v>370</v>
      </c>
      <c r="Q190" s="102" t="str">
        <f ca="1">IF($B190&gt;gamesPerRound,"","Black "&amp;OFFSET(Pairings!$E$1,2*gamesPerRound+N190,0))</f>
        <v/>
      </c>
      <c r="R190" s="104"/>
    </row>
    <row r="191" spans="1:18" s="106" customFormat="1" ht="113.25" customHeight="1" x14ac:dyDescent="0.2">
      <c r="A191" s="100" t="s">
        <v>371</v>
      </c>
      <c r="B191" s="101">
        <f t="shared" si="6"/>
        <v>191</v>
      </c>
      <c r="C191" s="102" t="str">
        <f>IF($B191&gt;gamesPerRound,"","White "&amp;Pairings!D192)</f>
        <v/>
      </c>
      <c r="D191" s="103" t="s">
        <v>370</v>
      </c>
      <c r="E191" s="102" t="str">
        <f>IF($B191&gt;gamesPerRound,"","Black "&amp;Pairings!E192)</f>
        <v/>
      </c>
      <c r="F191" s="104"/>
      <c r="G191" s="100" t="s">
        <v>372</v>
      </c>
      <c r="H191" s="101">
        <f t="shared" si="7"/>
        <v>191</v>
      </c>
      <c r="I191" s="102" t="str">
        <f ca="1">IF($B191&gt;gamesPerRound,"","White "&amp;OFFSET(Pairings!$D$1,gamesPerRound+H191,0))</f>
        <v/>
      </c>
      <c r="J191" s="103" t="s">
        <v>370</v>
      </c>
      <c r="K191" s="102" t="str">
        <f ca="1">IF($B191&gt;gamesPerRound,"","Black "&amp;OFFSET(Pairings!$E$1,gamesPerRound+H191,0))</f>
        <v/>
      </c>
      <c r="L191" s="104"/>
      <c r="M191" s="100" t="s">
        <v>373</v>
      </c>
      <c r="N191" s="101">
        <f t="shared" si="8"/>
        <v>191</v>
      </c>
      <c r="O191" s="102" t="str">
        <f ca="1">IF($B191&gt;gamesPerRound,"","White "&amp;OFFSET(Pairings!$D$1,2*gamesPerRound+N191,0))</f>
        <v/>
      </c>
      <c r="P191" s="103" t="s">
        <v>370</v>
      </c>
      <c r="Q191" s="102" t="str">
        <f ca="1">IF($B191&gt;gamesPerRound,"","Black "&amp;OFFSET(Pairings!$E$1,2*gamesPerRound+N191,0))</f>
        <v/>
      </c>
      <c r="R191" s="104"/>
    </row>
    <row r="192" spans="1:18" s="106" customFormat="1" ht="113.25" customHeight="1" x14ac:dyDescent="0.2">
      <c r="A192" s="100" t="s">
        <v>371</v>
      </c>
      <c r="B192" s="101">
        <f t="shared" si="6"/>
        <v>192</v>
      </c>
      <c r="C192" s="102" t="str">
        <f>IF($B192&gt;gamesPerRound,"","White "&amp;Pairings!D193)</f>
        <v/>
      </c>
      <c r="D192" s="103" t="s">
        <v>370</v>
      </c>
      <c r="E192" s="102" t="str">
        <f>IF($B192&gt;gamesPerRound,"","Black "&amp;Pairings!E193)</f>
        <v/>
      </c>
      <c r="F192" s="104"/>
      <c r="G192" s="100" t="s">
        <v>372</v>
      </c>
      <c r="H192" s="101">
        <f t="shared" si="7"/>
        <v>192</v>
      </c>
      <c r="I192" s="102" t="str">
        <f ca="1">IF($B192&gt;gamesPerRound,"","White "&amp;OFFSET(Pairings!$D$1,gamesPerRound+H192,0))</f>
        <v/>
      </c>
      <c r="J192" s="103" t="s">
        <v>370</v>
      </c>
      <c r="K192" s="102" t="str">
        <f ca="1">IF($B192&gt;gamesPerRound,"","Black "&amp;OFFSET(Pairings!$E$1,gamesPerRound+H192,0))</f>
        <v/>
      </c>
      <c r="L192" s="104"/>
      <c r="M192" s="100" t="s">
        <v>373</v>
      </c>
      <c r="N192" s="101">
        <f t="shared" si="8"/>
        <v>192</v>
      </c>
      <c r="O192" s="102" t="str">
        <f ca="1">IF($B192&gt;gamesPerRound,"","White "&amp;OFFSET(Pairings!$D$1,2*gamesPerRound+N192,0))</f>
        <v/>
      </c>
      <c r="P192" s="103" t="s">
        <v>370</v>
      </c>
      <c r="Q192" s="102" t="str">
        <f ca="1">IF($B192&gt;gamesPerRound,"","Black "&amp;OFFSET(Pairings!$E$1,2*gamesPerRound+N192,0))</f>
        <v/>
      </c>
      <c r="R192" s="104"/>
    </row>
    <row r="193" spans="1:18" s="106" customFormat="1" ht="113.25" customHeight="1" x14ac:dyDescent="0.2">
      <c r="A193" s="100" t="s">
        <v>371</v>
      </c>
      <c r="B193" s="101">
        <f t="shared" si="6"/>
        <v>193</v>
      </c>
      <c r="C193" s="102" t="str">
        <f>IF($B193&gt;gamesPerRound,"","White "&amp;Pairings!D194)</f>
        <v/>
      </c>
      <c r="D193" s="103" t="s">
        <v>370</v>
      </c>
      <c r="E193" s="102" t="str">
        <f>IF($B193&gt;gamesPerRound,"","Black "&amp;Pairings!E194)</f>
        <v/>
      </c>
      <c r="F193" s="104"/>
      <c r="G193" s="100" t="s">
        <v>372</v>
      </c>
      <c r="H193" s="101">
        <f t="shared" si="7"/>
        <v>193</v>
      </c>
      <c r="I193" s="102" t="str">
        <f ca="1">IF($B193&gt;gamesPerRound,"","White "&amp;OFFSET(Pairings!$D$1,gamesPerRound+H193,0))</f>
        <v/>
      </c>
      <c r="J193" s="103" t="s">
        <v>370</v>
      </c>
      <c r="K193" s="102" t="str">
        <f ca="1">IF($B193&gt;gamesPerRound,"","Black "&amp;OFFSET(Pairings!$E$1,gamesPerRound+H193,0))</f>
        <v/>
      </c>
      <c r="L193" s="104"/>
      <c r="M193" s="100" t="s">
        <v>373</v>
      </c>
      <c r="N193" s="101">
        <f t="shared" si="8"/>
        <v>193</v>
      </c>
      <c r="O193" s="102" t="str">
        <f ca="1">IF($B193&gt;gamesPerRound,"","White "&amp;OFFSET(Pairings!$D$1,2*gamesPerRound+N193,0))</f>
        <v/>
      </c>
      <c r="P193" s="103" t="s">
        <v>370</v>
      </c>
      <c r="Q193" s="102" t="str">
        <f ca="1">IF($B193&gt;gamesPerRound,"","Black "&amp;OFFSET(Pairings!$E$1,2*gamesPerRound+N193,0))</f>
        <v/>
      </c>
      <c r="R193" s="104"/>
    </row>
    <row r="194" spans="1:18" s="106" customFormat="1" ht="113.25" customHeight="1" x14ac:dyDescent="0.2">
      <c r="A194" s="100" t="s">
        <v>371</v>
      </c>
      <c r="B194" s="101">
        <f t="shared" si="6"/>
        <v>194</v>
      </c>
      <c r="C194" s="102" t="str">
        <f>IF($B194&gt;gamesPerRound,"","White "&amp;Pairings!D195)</f>
        <v/>
      </c>
      <c r="D194" s="103" t="s">
        <v>370</v>
      </c>
      <c r="E194" s="102" t="str">
        <f>IF($B194&gt;gamesPerRound,"","Black "&amp;Pairings!E195)</f>
        <v/>
      </c>
      <c r="F194" s="104"/>
      <c r="G194" s="100" t="s">
        <v>372</v>
      </c>
      <c r="H194" s="101">
        <f t="shared" si="7"/>
        <v>194</v>
      </c>
      <c r="I194" s="102" t="str">
        <f ca="1">IF($B194&gt;gamesPerRound,"","White "&amp;OFFSET(Pairings!$D$1,gamesPerRound+H194,0))</f>
        <v/>
      </c>
      <c r="J194" s="103" t="s">
        <v>370</v>
      </c>
      <c r="K194" s="102" t="str">
        <f ca="1">IF($B194&gt;gamesPerRound,"","Black "&amp;OFFSET(Pairings!$E$1,gamesPerRound+H194,0))</f>
        <v/>
      </c>
      <c r="L194" s="104"/>
      <c r="M194" s="100" t="s">
        <v>373</v>
      </c>
      <c r="N194" s="101">
        <f t="shared" si="8"/>
        <v>194</v>
      </c>
      <c r="O194" s="102" t="str">
        <f ca="1">IF($B194&gt;gamesPerRound,"","White "&amp;OFFSET(Pairings!$D$1,2*gamesPerRound+N194,0))</f>
        <v/>
      </c>
      <c r="P194" s="103" t="s">
        <v>370</v>
      </c>
      <c r="Q194" s="102" t="str">
        <f ca="1">IF($B194&gt;gamesPerRound,"","Black "&amp;OFFSET(Pairings!$E$1,2*gamesPerRound+N194,0))</f>
        <v/>
      </c>
      <c r="R194" s="104"/>
    </row>
    <row r="195" spans="1:18" s="106" customFormat="1" ht="113.25" customHeight="1" x14ac:dyDescent="0.2">
      <c r="A195" s="100" t="s">
        <v>371</v>
      </c>
      <c r="B195" s="101">
        <f t="shared" ref="B195:B200" si="9">B194+1</f>
        <v>195</v>
      </c>
      <c r="C195" s="102" t="str">
        <f>IF($B195&gt;gamesPerRound,"","White "&amp;Pairings!D196)</f>
        <v/>
      </c>
      <c r="D195" s="103" t="s">
        <v>370</v>
      </c>
      <c r="E195" s="102" t="str">
        <f>IF($B195&gt;gamesPerRound,"","Black "&amp;Pairings!E196)</f>
        <v/>
      </c>
      <c r="F195" s="104"/>
      <c r="G195" s="100" t="s">
        <v>372</v>
      </c>
      <c r="H195" s="101">
        <f t="shared" ref="H195:H200" si="10">H194+1</f>
        <v>195</v>
      </c>
      <c r="I195" s="102" t="str">
        <f ca="1">IF($B195&gt;gamesPerRound,"","White "&amp;OFFSET(Pairings!$D$1,gamesPerRound+H195,0))</f>
        <v/>
      </c>
      <c r="J195" s="103" t="s">
        <v>370</v>
      </c>
      <c r="K195" s="102" t="str">
        <f ca="1">IF($B195&gt;gamesPerRound,"","Black "&amp;OFFSET(Pairings!$E$1,gamesPerRound+H195,0))</f>
        <v/>
      </c>
      <c r="L195" s="104"/>
      <c r="M195" s="100" t="s">
        <v>373</v>
      </c>
      <c r="N195" s="101">
        <f t="shared" ref="N195:N200" si="11">N194+1</f>
        <v>195</v>
      </c>
      <c r="O195" s="102" t="str">
        <f ca="1">IF($B195&gt;gamesPerRound,"","White "&amp;OFFSET(Pairings!$D$1,2*gamesPerRound+N195,0))</f>
        <v/>
      </c>
      <c r="P195" s="103" t="s">
        <v>370</v>
      </c>
      <c r="Q195" s="102" t="str">
        <f ca="1">IF($B195&gt;gamesPerRound,"","Black "&amp;OFFSET(Pairings!$E$1,2*gamesPerRound+N195,0))</f>
        <v/>
      </c>
      <c r="R195" s="104"/>
    </row>
    <row r="196" spans="1:18" s="106" customFormat="1" ht="113.25" customHeight="1" x14ac:dyDescent="0.2">
      <c r="A196" s="100" t="s">
        <v>371</v>
      </c>
      <c r="B196" s="101">
        <f t="shared" si="9"/>
        <v>196</v>
      </c>
      <c r="C196" s="102" t="str">
        <f>IF($B196&gt;gamesPerRound,"","White "&amp;Pairings!D197)</f>
        <v/>
      </c>
      <c r="D196" s="103" t="s">
        <v>370</v>
      </c>
      <c r="E196" s="102" t="str">
        <f>IF($B196&gt;gamesPerRound,"","Black "&amp;Pairings!E197)</f>
        <v/>
      </c>
      <c r="F196" s="104"/>
      <c r="G196" s="100" t="s">
        <v>372</v>
      </c>
      <c r="H196" s="101">
        <f t="shared" si="10"/>
        <v>196</v>
      </c>
      <c r="I196" s="102" t="str">
        <f ca="1">IF($B196&gt;gamesPerRound,"","White "&amp;OFFSET(Pairings!$D$1,gamesPerRound+H196,0))</f>
        <v/>
      </c>
      <c r="J196" s="103" t="s">
        <v>370</v>
      </c>
      <c r="K196" s="102" t="str">
        <f ca="1">IF($B196&gt;gamesPerRound,"","Black "&amp;OFFSET(Pairings!$E$1,gamesPerRound+H196,0))</f>
        <v/>
      </c>
      <c r="L196" s="104"/>
      <c r="M196" s="100" t="s">
        <v>373</v>
      </c>
      <c r="N196" s="101">
        <f t="shared" si="11"/>
        <v>196</v>
      </c>
      <c r="O196" s="102" t="str">
        <f ca="1">IF($B196&gt;gamesPerRound,"","White "&amp;OFFSET(Pairings!$D$1,2*gamesPerRound+N196,0))</f>
        <v/>
      </c>
      <c r="P196" s="103" t="s">
        <v>370</v>
      </c>
      <c r="Q196" s="102" t="str">
        <f ca="1">IF($B196&gt;gamesPerRound,"","Black "&amp;OFFSET(Pairings!$E$1,2*gamesPerRound+N196,0))</f>
        <v/>
      </c>
      <c r="R196" s="104"/>
    </row>
    <row r="197" spans="1:18" s="106" customFormat="1" ht="113.25" customHeight="1" x14ac:dyDescent="0.2">
      <c r="A197" s="100" t="s">
        <v>371</v>
      </c>
      <c r="B197" s="101">
        <f t="shared" si="9"/>
        <v>197</v>
      </c>
      <c r="C197" s="102" t="str">
        <f>IF($B197&gt;gamesPerRound,"","White "&amp;Pairings!D198)</f>
        <v/>
      </c>
      <c r="D197" s="103" t="s">
        <v>370</v>
      </c>
      <c r="E197" s="102" t="str">
        <f>IF($B197&gt;gamesPerRound,"","Black "&amp;Pairings!E198)</f>
        <v/>
      </c>
      <c r="F197" s="104"/>
      <c r="G197" s="100" t="s">
        <v>372</v>
      </c>
      <c r="H197" s="101">
        <f t="shared" si="10"/>
        <v>197</v>
      </c>
      <c r="I197" s="102" t="str">
        <f ca="1">IF($B197&gt;gamesPerRound,"","White "&amp;OFFSET(Pairings!$D$1,gamesPerRound+H197,0))</f>
        <v/>
      </c>
      <c r="J197" s="103" t="s">
        <v>370</v>
      </c>
      <c r="K197" s="102" t="str">
        <f ca="1">IF($B197&gt;gamesPerRound,"","Black "&amp;OFFSET(Pairings!$E$1,gamesPerRound+H197,0))</f>
        <v/>
      </c>
      <c r="L197" s="104"/>
      <c r="M197" s="100" t="s">
        <v>373</v>
      </c>
      <c r="N197" s="101">
        <f t="shared" si="11"/>
        <v>197</v>
      </c>
      <c r="O197" s="102" t="str">
        <f ca="1">IF($B197&gt;gamesPerRound,"","White "&amp;OFFSET(Pairings!$D$1,2*gamesPerRound+N197,0))</f>
        <v/>
      </c>
      <c r="P197" s="103" t="s">
        <v>370</v>
      </c>
      <c r="Q197" s="102" t="str">
        <f ca="1">IF($B197&gt;gamesPerRound,"","Black "&amp;OFFSET(Pairings!$E$1,2*gamesPerRound+N197,0))</f>
        <v/>
      </c>
      <c r="R197" s="104"/>
    </row>
    <row r="198" spans="1:18" s="106" customFormat="1" ht="113.25" customHeight="1" x14ac:dyDescent="0.2">
      <c r="A198" s="100" t="s">
        <v>371</v>
      </c>
      <c r="B198" s="101">
        <f t="shared" si="9"/>
        <v>198</v>
      </c>
      <c r="C198" s="102" t="str">
        <f>IF($B198&gt;gamesPerRound,"","White "&amp;Pairings!D199)</f>
        <v/>
      </c>
      <c r="D198" s="103" t="s">
        <v>370</v>
      </c>
      <c r="E198" s="102" t="str">
        <f>IF($B198&gt;gamesPerRound,"","Black "&amp;Pairings!E199)</f>
        <v/>
      </c>
      <c r="F198" s="104"/>
      <c r="G198" s="100" t="s">
        <v>372</v>
      </c>
      <c r="H198" s="101">
        <f t="shared" si="10"/>
        <v>198</v>
      </c>
      <c r="I198" s="102" t="str">
        <f ca="1">IF($B198&gt;gamesPerRound,"","White "&amp;OFFSET(Pairings!$D$1,gamesPerRound+H198,0))</f>
        <v/>
      </c>
      <c r="J198" s="103" t="s">
        <v>370</v>
      </c>
      <c r="K198" s="102" t="str">
        <f ca="1">IF($B198&gt;gamesPerRound,"","Black "&amp;OFFSET(Pairings!$E$1,gamesPerRound+H198,0))</f>
        <v/>
      </c>
      <c r="L198" s="104"/>
      <c r="M198" s="100" t="s">
        <v>373</v>
      </c>
      <c r="N198" s="101">
        <f t="shared" si="11"/>
        <v>198</v>
      </c>
      <c r="O198" s="102" t="str">
        <f ca="1">IF($B198&gt;gamesPerRound,"","White "&amp;OFFSET(Pairings!$D$1,2*gamesPerRound+N198,0))</f>
        <v/>
      </c>
      <c r="P198" s="103" t="s">
        <v>370</v>
      </c>
      <c r="Q198" s="102" t="str">
        <f ca="1">IF($B198&gt;gamesPerRound,"","Black "&amp;OFFSET(Pairings!$E$1,2*gamesPerRound+N198,0))</f>
        <v/>
      </c>
      <c r="R198" s="104"/>
    </row>
    <row r="199" spans="1:18" s="106" customFormat="1" ht="113.25" customHeight="1" x14ac:dyDescent="0.2">
      <c r="A199" s="100" t="s">
        <v>371</v>
      </c>
      <c r="B199" s="101">
        <f t="shared" si="9"/>
        <v>199</v>
      </c>
      <c r="C199" s="102" t="str">
        <f>IF($B199&gt;gamesPerRound,"","White "&amp;Pairings!D200)</f>
        <v/>
      </c>
      <c r="D199" s="103" t="s">
        <v>370</v>
      </c>
      <c r="E199" s="102" t="str">
        <f>IF($B199&gt;gamesPerRound,"","Black "&amp;Pairings!E200)</f>
        <v/>
      </c>
      <c r="F199" s="104"/>
      <c r="G199" s="100" t="s">
        <v>372</v>
      </c>
      <c r="H199" s="101">
        <f t="shared" si="10"/>
        <v>199</v>
      </c>
      <c r="I199" s="102" t="str">
        <f ca="1">IF($B199&gt;gamesPerRound,"","White "&amp;OFFSET(Pairings!$D$1,gamesPerRound+H199,0))</f>
        <v/>
      </c>
      <c r="J199" s="103" t="s">
        <v>370</v>
      </c>
      <c r="K199" s="102" t="str">
        <f ca="1">IF($B199&gt;gamesPerRound,"","Black "&amp;OFFSET(Pairings!$E$1,gamesPerRound+H199,0))</f>
        <v/>
      </c>
      <c r="L199" s="104"/>
      <c r="M199" s="100" t="s">
        <v>373</v>
      </c>
      <c r="N199" s="101">
        <f t="shared" si="11"/>
        <v>199</v>
      </c>
      <c r="O199" s="102" t="str">
        <f ca="1">IF($B199&gt;gamesPerRound,"","White "&amp;OFFSET(Pairings!$D$1,2*gamesPerRound+N199,0))</f>
        <v/>
      </c>
      <c r="P199" s="103" t="s">
        <v>370</v>
      </c>
      <c r="Q199" s="102" t="str">
        <f ca="1">IF($B199&gt;gamesPerRound,"","Black "&amp;OFFSET(Pairings!$E$1,2*gamesPerRound+N199,0))</f>
        <v/>
      </c>
      <c r="R199" s="104"/>
    </row>
    <row r="200" spans="1:18" s="106" customFormat="1" ht="113.25" customHeight="1" x14ac:dyDescent="0.2">
      <c r="A200" s="100" t="s">
        <v>371</v>
      </c>
      <c r="B200" s="101">
        <f t="shared" si="9"/>
        <v>200</v>
      </c>
      <c r="C200" s="102" t="str">
        <f>IF($B200&gt;gamesPerRound,"","White "&amp;Pairings!D201)</f>
        <v/>
      </c>
      <c r="D200" s="103" t="s">
        <v>370</v>
      </c>
      <c r="E200" s="102" t="str">
        <f>IF($B200&gt;gamesPerRound,"","Black "&amp;Pairings!E201)</f>
        <v/>
      </c>
      <c r="F200" s="104"/>
      <c r="G200" s="100" t="s">
        <v>372</v>
      </c>
      <c r="H200" s="101">
        <f t="shared" si="10"/>
        <v>200</v>
      </c>
      <c r="I200" s="102" t="str">
        <f ca="1">IF($B200&gt;gamesPerRound,"","White "&amp;OFFSET(Pairings!$D$1,gamesPerRound+H200,0))</f>
        <v/>
      </c>
      <c r="J200" s="103" t="s">
        <v>370</v>
      </c>
      <c r="K200" s="102" t="str">
        <f ca="1">IF($B200&gt;gamesPerRound,"","Black "&amp;OFFSET(Pairings!$E$1,gamesPerRound+H200,0))</f>
        <v/>
      </c>
      <c r="L200" s="104"/>
      <c r="M200" s="100" t="s">
        <v>373</v>
      </c>
      <c r="N200" s="101">
        <f t="shared" si="11"/>
        <v>200</v>
      </c>
      <c r="O200" s="102" t="str">
        <f ca="1">IF($B200&gt;gamesPerRound,"","White "&amp;OFFSET(Pairings!$D$1,2*gamesPerRound+N200,0))</f>
        <v/>
      </c>
      <c r="P200" s="103" t="s">
        <v>370</v>
      </c>
      <c r="Q200" s="102" t="str">
        <f ca="1">IF($B200&gt;gamesPerRound,"","Black "&amp;OFFSET(Pairings!$E$1,2*gamesPerRound+N200,0))</f>
        <v/>
      </c>
      <c r="R200" s="104"/>
    </row>
    <row r="201" spans="1:18" ht="113.25" customHeight="1" x14ac:dyDescent="0.2"/>
  </sheetData>
  <sheetProtection sheet="1" objects="1" scenarios="1"/>
  <phoneticPr fontId="0" type="noConversion"/>
  <pageMargins left="0.23622047244094491" right="0.23622047244094491" top="0.19685039370078741" bottom="0.19685039370078741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1"/>
  <sheetViews>
    <sheetView workbookViewId="0">
      <pane ySplit="1" topLeftCell="A36" activePane="bottomLeft" state="frozen"/>
      <selection pane="bottomLeft" activeCell="A2" sqref="A2"/>
    </sheetView>
  </sheetViews>
  <sheetFormatPr defaultRowHeight="12.75" x14ac:dyDescent="0.2"/>
  <cols>
    <col min="1" max="1" width="4.5703125" style="47" bestFit="1" customWidth="1"/>
    <col min="2" max="2" width="7.7109375" style="32" bestFit="1" customWidth="1"/>
    <col min="3" max="3" width="6.85546875" style="32" bestFit="1" customWidth="1"/>
    <col min="4" max="4" width="7.28515625" style="1" bestFit="1" customWidth="1"/>
    <col min="5" max="5" width="6.85546875" style="1" bestFit="1" customWidth="1"/>
    <col min="6" max="7" width="9.140625" style="32" bestFit="1"/>
    <col min="8" max="8" width="16.7109375" style="87" bestFit="1" customWidth="1"/>
    <col min="9" max="9" width="5.140625" style="1" customWidth="1"/>
    <col min="10" max="15" width="5.28515625" style="1" customWidth="1"/>
    <col min="16" max="16384" width="9.140625" style="1"/>
  </cols>
  <sheetData>
    <row r="1" spans="1:8" s="82" customFormat="1" ht="25.5" customHeight="1" x14ac:dyDescent="0.2">
      <c r="A1" s="83" t="s">
        <v>120</v>
      </c>
      <c r="B1" s="84" t="s">
        <v>0</v>
      </c>
      <c r="C1" s="84" t="s">
        <v>12</v>
      </c>
      <c r="D1" s="82" t="s">
        <v>1</v>
      </c>
      <c r="E1" s="82" t="s">
        <v>2</v>
      </c>
      <c r="F1" s="85" t="s">
        <v>313</v>
      </c>
      <c r="G1" s="85" t="s">
        <v>314</v>
      </c>
      <c r="H1" s="86" t="s">
        <v>368</v>
      </c>
    </row>
    <row r="2" spans="1:8" x14ac:dyDescent="0.2">
      <c r="A2" s="47">
        <v>0</v>
      </c>
      <c r="B2" s="32">
        <f>IF(INT(A2/gamesPerRound)&lt;rounds,1+INT(A2/gamesPerRound),"")</f>
        <v>1</v>
      </c>
      <c r="C2" s="32">
        <f>1+MOD(A2,gamesPerRound)</f>
        <v>1</v>
      </c>
      <c r="D2" s="1" t="str">
        <f ca="1">IF($B2&gt;rounds,"",OFFSET(AllPairings!D$1,startRow-1+$A2,0))</f>
        <v>A.01</v>
      </c>
      <c r="E2" s="1" t="str">
        <f ca="1">IF($B2&gt;rounds,"",OFFSET(AllPairings!E$1,startRow-1+$A2,0))</f>
        <v>B.01</v>
      </c>
      <c r="F2" s="46" t="e">
        <f ca="1">VLOOKUP($C2,OFFSET(ResultsInput!$B$2,($B2-1)*gamesPerRound,0,gamesPerRound,6),5,FALSE)</f>
        <v>#N/A</v>
      </c>
      <c r="G2" s="46" t="e">
        <f ca="1">VLOOKUP($C2,OFFSET(ResultsInput!$B$2,($B2-1)*gamesPerRound,0,gamesPerRound,6),6,FALSE)</f>
        <v>#N/A</v>
      </c>
      <c r="H2" s="87" t="str">
        <f ca="1">D2</f>
        <v>A.01</v>
      </c>
    </row>
    <row r="3" spans="1:8" x14ac:dyDescent="0.2">
      <c r="A3" s="47">
        <v>1</v>
      </c>
      <c r="B3" s="32">
        <f t="shared" ref="B3:B66" si="0">IF(INT(A3/gamesPerRound)&lt;rounds,1+INT(A3/gamesPerRound),"")</f>
        <v>1</v>
      </c>
      <c r="C3" s="32">
        <f t="shared" ref="C3:C66" si="1">1+MOD(A3,gamesPerRound)</f>
        <v>2</v>
      </c>
      <c r="D3" s="1" t="str">
        <f ca="1">IF($B3&gt;rounds,"",OFFSET(AllPairings!D$1,startRow-1+$A3,0))</f>
        <v>E.01</v>
      </c>
      <c r="E3" s="1" t="str">
        <f ca="1">IF($B3&gt;rounds,"",OFFSET(AllPairings!E$1,startRow-1+$A3,0))</f>
        <v>C.01</v>
      </c>
      <c r="F3" s="46" t="e">
        <f ca="1">VLOOKUP($C3,OFFSET(ResultsInput!$B$2,($B3-1)*gamesPerRound,0,gamesPerRound,6),5,FALSE)</f>
        <v>#N/A</v>
      </c>
      <c r="G3" s="46" t="e">
        <f ca="1">VLOOKUP($C3,OFFSET(ResultsInput!$B$2,($B3-1)*gamesPerRound,0,gamesPerRound,6),6,FALSE)</f>
        <v>#N/A</v>
      </c>
      <c r="H3" s="87" t="str">
        <f t="shared" ref="H3:H66" ca="1" si="2">D3</f>
        <v>E.01</v>
      </c>
    </row>
    <row r="4" spans="1:8" x14ac:dyDescent="0.2">
      <c r="A4" s="47">
        <v>2</v>
      </c>
      <c r="B4" s="32">
        <f t="shared" si="0"/>
        <v>1</v>
      </c>
      <c r="C4" s="32">
        <f t="shared" si="1"/>
        <v>3</v>
      </c>
      <c r="D4" s="1" t="str">
        <f ca="1">IF($B4&gt;rounds,"",OFFSET(AllPairings!D$1,startRow-1+$A4,0))</f>
        <v>F.01</v>
      </c>
      <c r="E4" s="1" t="str">
        <f ca="1">IF($B4&gt;rounds,"",OFFSET(AllPairings!E$1,startRow-1+$A4,0))</f>
        <v>D.01</v>
      </c>
      <c r="F4" s="46" t="e">
        <f ca="1">VLOOKUP($C4,OFFSET(ResultsInput!$B$2,($B4-1)*gamesPerRound,0,gamesPerRound,6),5,FALSE)</f>
        <v>#N/A</v>
      </c>
      <c r="G4" s="46" t="e">
        <f ca="1">VLOOKUP($C4,OFFSET(ResultsInput!$B$2,($B4-1)*gamesPerRound,0,gamesPerRound,6),6,FALSE)</f>
        <v>#N/A</v>
      </c>
      <c r="H4" s="87" t="str">
        <f t="shared" ca="1" si="2"/>
        <v>F.01</v>
      </c>
    </row>
    <row r="5" spans="1:8" x14ac:dyDescent="0.2">
      <c r="A5" s="47">
        <v>3</v>
      </c>
      <c r="B5" s="32">
        <f t="shared" si="0"/>
        <v>1</v>
      </c>
      <c r="C5" s="32">
        <f t="shared" si="1"/>
        <v>4</v>
      </c>
      <c r="D5" s="1" t="str">
        <f ca="1">IF($B5&gt;rounds,"",OFFSET(AllPairings!D$1,startRow-1+$A5,0))</f>
        <v>E.02</v>
      </c>
      <c r="E5" s="1" t="str">
        <f ca="1">IF($B5&gt;rounds,"",OFFSET(AllPairings!E$1,startRow-1+$A5,0))</f>
        <v>A.02</v>
      </c>
      <c r="F5" s="46" t="e">
        <f ca="1">VLOOKUP($C5,OFFSET(ResultsInput!$B$2,($B5-1)*gamesPerRound,0,gamesPerRound,6),5,FALSE)</f>
        <v>#N/A</v>
      </c>
      <c r="G5" s="46" t="e">
        <f ca="1">VLOOKUP($C5,OFFSET(ResultsInput!$B$2,($B5-1)*gamesPerRound,0,gamesPerRound,6),6,FALSE)</f>
        <v>#N/A</v>
      </c>
      <c r="H5" s="87" t="str">
        <f t="shared" ca="1" si="2"/>
        <v>E.02</v>
      </c>
    </row>
    <row r="6" spans="1:8" x14ac:dyDescent="0.2">
      <c r="A6" s="47">
        <v>4</v>
      </c>
      <c r="B6" s="32">
        <f t="shared" si="0"/>
        <v>1</v>
      </c>
      <c r="C6" s="32">
        <f t="shared" si="1"/>
        <v>5</v>
      </c>
      <c r="D6" s="1" t="str">
        <f ca="1">IF($B6&gt;rounds,"",OFFSET(AllPairings!D$1,startRow-1+$A6,0))</f>
        <v>D.02</v>
      </c>
      <c r="E6" s="1" t="str">
        <f ca="1">IF($B6&gt;rounds,"",OFFSET(AllPairings!E$1,startRow-1+$A6,0))</f>
        <v>B.02</v>
      </c>
      <c r="F6" s="46" t="e">
        <f ca="1">VLOOKUP($C6,OFFSET(ResultsInput!$B$2,($B6-1)*gamesPerRound,0,gamesPerRound,6),5,FALSE)</f>
        <v>#N/A</v>
      </c>
      <c r="G6" s="46" t="e">
        <f ca="1">VLOOKUP($C6,OFFSET(ResultsInput!$B$2,($B6-1)*gamesPerRound,0,gamesPerRound,6),6,FALSE)</f>
        <v>#N/A</v>
      </c>
      <c r="H6" s="87" t="str">
        <f t="shared" ca="1" si="2"/>
        <v>D.02</v>
      </c>
    </row>
    <row r="7" spans="1:8" x14ac:dyDescent="0.2">
      <c r="A7" s="47">
        <v>5</v>
      </c>
      <c r="B7" s="32">
        <f t="shared" si="0"/>
        <v>1</v>
      </c>
      <c r="C7" s="32">
        <f t="shared" si="1"/>
        <v>6</v>
      </c>
      <c r="D7" s="1" t="str">
        <f ca="1">IF($B7&gt;rounds,"",OFFSET(AllPairings!D$1,startRow-1+$A7,0))</f>
        <v>F.02</v>
      </c>
      <c r="E7" s="1" t="str">
        <f ca="1">IF($B7&gt;rounds,"",OFFSET(AllPairings!E$1,startRow-1+$A7,0))</f>
        <v>C.02</v>
      </c>
      <c r="F7" s="46" t="e">
        <f ca="1">VLOOKUP($C7,OFFSET(ResultsInput!$B$2,($B7-1)*gamesPerRound,0,gamesPerRound,6),5,FALSE)</f>
        <v>#N/A</v>
      </c>
      <c r="G7" s="46" t="e">
        <f ca="1">VLOOKUP($C7,OFFSET(ResultsInput!$B$2,($B7-1)*gamesPerRound,0,gamesPerRound,6),6,FALSE)</f>
        <v>#N/A</v>
      </c>
      <c r="H7" s="87" t="str">
        <f t="shared" ca="1" si="2"/>
        <v>F.02</v>
      </c>
    </row>
    <row r="8" spans="1:8" x14ac:dyDescent="0.2">
      <c r="A8" s="47">
        <v>6</v>
      </c>
      <c r="B8" s="32">
        <f t="shared" si="0"/>
        <v>1</v>
      </c>
      <c r="C8" s="32">
        <f t="shared" si="1"/>
        <v>7</v>
      </c>
      <c r="D8" s="1" t="str">
        <f ca="1">IF($B8&gt;rounds,"",OFFSET(AllPairings!D$1,startRow-1+$A8,0))</f>
        <v>A.03</v>
      </c>
      <c r="E8" s="1" t="str">
        <f ca="1">IF($B8&gt;rounds,"",OFFSET(AllPairings!E$1,startRow-1+$A8,0))</f>
        <v>C.03</v>
      </c>
      <c r="F8" s="46" t="e">
        <f ca="1">VLOOKUP($C8,OFFSET(ResultsInput!$B$2,($B8-1)*gamesPerRound,0,gamesPerRound,6),5,FALSE)</f>
        <v>#N/A</v>
      </c>
      <c r="G8" s="46" t="e">
        <f ca="1">VLOOKUP($C8,OFFSET(ResultsInput!$B$2,($B8-1)*gamesPerRound,0,gamesPerRound,6),6,FALSE)</f>
        <v>#N/A</v>
      </c>
      <c r="H8" s="87" t="str">
        <f t="shared" ca="1" si="2"/>
        <v>A.03</v>
      </c>
    </row>
    <row r="9" spans="1:8" x14ac:dyDescent="0.2">
      <c r="A9" s="47">
        <v>7</v>
      </c>
      <c r="B9" s="32">
        <f t="shared" si="0"/>
        <v>1</v>
      </c>
      <c r="C9" s="32">
        <f t="shared" si="1"/>
        <v>8</v>
      </c>
      <c r="D9" s="1" t="str">
        <f ca="1">IF($B9&gt;rounds,"",OFFSET(AllPairings!D$1,startRow-1+$A9,0))</f>
        <v>B.03</v>
      </c>
      <c r="E9" s="1" t="str">
        <f ca="1">IF($B9&gt;rounds,"",OFFSET(AllPairings!E$1,startRow-1+$A9,0))</f>
        <v>F.03</v>
      </c>
      <c r="F9" s="46" t="e">
        <f ca="1">VLOOKUP($C9,OFFSET(ResultsInput!$B$2,($B9-1)*gamesPerRound,0,gamesPerRound,6),5,FALSE)</f>
        <v>#N/A</v>
      </c>
      <c r="G9" s="46" t="e">
        <f ca="1">VLOOKUP($C9,OFFSET(ResultsInput!$B$2,($B9-1)*gamesPerRound,0,gamesPerRound,6),6,FALSE)</f>
        <v>#N/A</v>
      </c>
      <c r="H9" s="87" t="str">
        <f t="shared" ca="1" si="2"/>
        <v>B.03</v>
      </c>
    </row>
    <row r="10" spans="1:8" x14ac:dyDescent="0.2">
      <c r="A10" s="47">
        <v>8</v>
      </c>
      <c r="B10" s="32">
        <f t="shared" si="0"/>
        <v>1</v>
      </c>
      <c r="C10" s="32">
        <f t="shared" si="1"/>
        <v>9</v>
      </c>
      <c r="D10" s="1" t="str">
        <f ca="1">IF($B10&gt;rounds,"",OFFSET(AllPairings!D$1,startRow-1+$A10,0))</f>
        <v>E.03</v>
      </c>
      <c r="E10" s="1" t="str">
        <f ca="1">IF($B10&gt;rounds,"",OFFSET(AllPairings!E$1,startRow-1+$A10,0))</f>
        <v>D.03</v>
      </c>
      <c r="F10" s="46" t="e">
        <f ca="1">VLOOKUP($C10,OFFSET(ResultsInput!$B$2,($B10-1)*gamesPerRound,0,gamesPerRound,6),5,FALSE)</f>
        <v>#N/A</v>
      </c>
      <c r="G10" s="46" t="e">
        <f ca="1">VLOOKUP($C10,OFFSET(ResultsInput!$B$2,($B10-1)*gamesPerRound,0,gamesPerRound,6),6,FALSE)</f>
        <v>#N/A</v>
      </c>
      <c r="H10" s="87" t="str">
        <f t="shared" ca="1" si="2"/>
        <v>E.03</v>
      </c>
    </row>
    <row r="11" spans="1:8" x14ac:dyDescent="0.2">
      <c r="A11" s="47">
        <v>9</v>
      </c>
      <c r="B11" s="32">
        <f t="shared" si="0"/>
        <v>1</v>
      </c>
      <c r="C11" s="32">
        <f t="shared" si="1"/>
        <v>10</v>
      </c>
      <c r="D11" s="1" t="str">
        <f ca="1">IF($B11&gt;rounds,"",OFFSET(AllPairings!D$1,startRow-1+$A11,0))</f>
        <v>F.04</v>
      </c>
      <c r="E11" s="1" t="str">
        <f ca="1">IF($B11&gt;rounds,"",OFFSET(AllPairings!E$1,startRow-1+$A11,0))</f>
        <v>A.04</v>
      </c>
      <c r="F11" s="46" t="e">
        <f ca="1">VLOOKUP($C11,OFFSET(ResultsInput!$B$2,($B11-1)*gamesPerRound,0,gamesPerRound,6),5,FALSE)</f>
        <v>#N/A</v>
      </c>
      <c r="G11" s="46" t="e">
        <f ca="1">VLOOKUP($C11,OFFSET(ResultsInput!$B$2,($B11-1)*gamesPerRound,0,gamesPerRound,6),6,FALSE)</f>
        <v>#N/A</v>
      </c>
      <c r="H11" s="87" t="str">
        <f t="shared" ca="1" si="2"/>
        <v>F.04</v>
      </c>
    </row>
    <row r="12" spans="1:8" x14ac:dyDescent="0.2">
      <c r="A12" s="47">
        <v>10</v>
      </c>
      <c r="B12" s="32">
        <f t="shared" si="0"/>
        <v>1</v>
      </c>
      <c r="C12" s="32">
        <f t="shared" si="1"/>
        <v>11</v>
      </c>
      <c r="D12" s="1" t="str">
        <f ca="1">IF($B12&gt;rounds,"",OFFSET(AllPairings!D$1,startRow-1+$A12,0))</f>
        <v>B.04</v>
      </c>
      <c r="E12" s="1" t="str">
        <f ca="1">IF($B12&gt;rounds,"",OFFSET(AllPairings!E$1,startRow-1+$A12,0))</f>
        <v>E.04</v>
      </c>
      <c r="F12" s="46" t="e">
        <f ca="1">VLOOKUP($C12,OFFSET(ResultsInput!$B$2,($B12-1)*gamesPerRound,0,gamesPerRound,6),5,FALSE)</f>
        <v>#N/A</v>
      </c>
      <c r="G12" s="46" t="e">
        <f ca="1">VLOOKUP($C12,OFFSET(ResultsInput!$B$2,($B12-1)*gamesPerRound,0,gamesPerRound,6),6,FALSE)</f>
        <v>#N/A</v>
      </c>
      <c r="H12" s="87" t="str">
        <f t="shared" ca="1" si="2"/>
        <v>B.04</v>
      </c>
    </row>
    <row r="13" spans="1:8" x14ac:dyDescent="0.2">
      <c r="A13" s="47">
        <v>11</v>
      </c>
      <c r="B13" s="32">
        <f t="shared" si="0"/>
        <v>1</v>
      </c>
      <c r="C13" s="32">
        <f t="shared" si="1"/>
        <v>12</v>
      </c>
      <c r="D13" s="1" t="str">
        <f ca="1">IF($B13&gt;rounds,"",OFFSET(AllPairings!D$1,startRow-1+$A13,0))</f>
        <v>C.04</v>
      </c>
      <c r="E13" s="1" t="str">
        <f ca="1">IF($B13&gt;rounds,"",OFFSET(AllPairings!E$1,startRow-1+$A13,0))</f>
        <v>D.04</v>
      </c>
      <c r="F13" s="46" t="e">
        <f ca="1">VLOOKUP($C13,OFFSET(ResultsInput!$B$2,($B13-1)*gamesPerRound,0,gamesPerRound,6),5,FALSE)</f>
        <v>#N/A</v>
      </c>
      <c r="G13" s="46" t="e">
        <f ca="1">VLOOKUP($C13,OFFSET(ResultsInput!$B$2,($B13-1)*gamesPerRound,0,gamesPerRound,6),6,FALSE)</f>
        <v>#N/A</v>
      </c>
      <c r="H13" s="87" t="str">
        <f t="shared" ca="1" si="2"/>
        <v>C.04</v>
      </c>
    </row>
    <row r="14" spans="1:8" x14ac:dyDescent="0.2">
      <c r="A14" s="47">
        <v>12</v>
      </c>
      <c r="B14" s="32">
        <f t="shared" si="0"/>
        <v>1</v>
      </c>
      <c r="C14" s="32">
        <f t="shared" si="1"/>
        <v>13</v>
      </c>
      <c r="D14" s="1" t="str">
        <f ca="1">IF($B14&gt;rounds,"",OFFSET(AllPairings!D$1,startRow-1+$A14,0))</f>
        <v>A.05</v>
      </c>
      <c r="E14" s="1" t="str">
        <f ca="1">IF($B14&gt;rounds,"",OFFSET(AllPairings!E$1,startRow-1+$A14,0))</f>
        <v>D.05</v>
      </c>
      <c r="F14" s="46" t="e">
        <f ca="1">VLOOKUP($C14,OFFSET(ResultsInput!$B$2,($B14-1)*gamesPerRound,0,gamesPerRound,6),5,FALSE)</f>
        <v>#N/A</v>
      </c>
      <c r="G14" s="46" t="e">
        <f ca="1">VLOOKUP($C14,OFFSET(ResultsInput!$B$2,($B14-1)*gamesPerRound,0,gamesPerRound,6),6,FALSE)</f>
        <v>#N/A</v>
      </c>
      <c r="H14" s="87" t="str">
        <f t="shared" ca="1" si="2"/>
        <v>A.05</v>
      </c>
    </row>
    <row r="15" spans="1:8" x14ac:dyDescent="0.2">
      <c r="A15" s="47">
        <v>13</v>
      </c>
      <c r="B15" s="32">
        <f t="shared" si="0"/>
        <v>1</v>
      </c>
      <c r="C15" s="32">
        <f t="shared" si="1"/>
        <v>14</v>
      </c>
      <c r="D15" s="1" t="str">
        <f ca="1">IF($B15&gt;rounds,"",OFFSET(AllPairings!D$1,startRow-1+$A15,0))</f>
        <v>B.05</v>
      </c>
      <c r="E15" s="1" t="str">
        <f ca="1">IF($B15&gt;rounds,"",OFFSET(AllPairings!E$1,startRow-1+$A15,0))</f>
        <v>C.05</v>
      </c>
      <c r="F15" s="46" t="e">
        <f ca="1">VLOOKUP($C15,OFFSET(ResultsInput!$B$2,($B15-1)*gamesPerRound,0,gamesPerRound,6),5,FALSE)</f>
        <v>#N/A</v>
      </c>
      <c r="G15" s="46" t="e">
        <f ca="1">VLOOKUP($C15,OFFSET(ResultsInput!$B$2,($B15-1)*gamesPerRound,0,gamesPerRound,6),6,FALSE)</f>
        <v>#N/A</v>
      </c>
      <c r="H15" s="87" t="str">
        <f t="shared" ca="1" si="2"/>
        <v>B.05</v>
      </c>
    </row>
    <row r="16" spans="1:8" x14ac:dyDescent="0.2">
      <c r="A16" s="47">
        <v>14</v>
      </c>
      <c r="B16" s="32">
        <f t="shared" si="0"/>
        <v>1</v>
      </c>
      <c r="C16" s="32">
        <f t="shared" si="1"/>
        <v>15</v>
      </c>
      <c r="D16" s="1" t="str">
        <f ca="1">IF($B16&gt;rounds,"",OFFSET(AllPairings!D$1,startRow-1+$A16,0))</f>
        <v>F.05</v>
      </c>
      <c r="E16" s="1" t="str">
        <f ca="1">IF($B16&gt;rounds,"",OFFSET(AllPairings!E$1,startRow-1+$A16,0))</f>
        <v>E.05</v>
      </c>
      <c r="F16" s="46" t="e">
        <f ca="1">VLOOKUP($C16,OFFSET(ResultsInput!$B$2,($B16-1)*gamesPerRound,0,gamesPerRound,6),5,FALSE)</f>
        <v>#N/A</v>
      </c>
      <c r="G16" s="46" t="e">
        <f ca="1">VLOOKUP($C16,OFFSET(ResultsInput!$B$2,($B16-1)*gamesPerRound,0,gamesPerRound,6),6,FALSE)</f>
        <v>#N/A</v>
      </c>
      <c r="H16" s="87" t="str">
        <f t="shared" ca="1" si="2"/>
        <v>F.05</v>
      </c>
    </row>
    <row r="17" spans="1:8" x14ac:dyDescent="0.2">
      <c r="A17" s="47">
        <v>15</v>
      </c>
      <c r="B17" s="32">
        <f t="shared" si="0"/>
        <v>1</v>
      </c>
      <c r="C17" s="32">
        <f t="shared" si="1"/>
        <v>16</v>
      </c>
      <c r="D17" s="1" t="str">
        <f ca="1">IF($B17&gt;rounds,"",OFFSET(AllPairings!D$1,startRow-1+$A17,0))</f>
        <v>B.06</v>
      </c>
      <c r="E17" s="1" t="str">
        <f ca="1">IF($B17&gt;rounds,"",OFFSET(AllPairings!E$1,startRow-1+$A17,0))</f>
        <v>A.06</v>
      </c>
      <c r="F17" s="46" t="e">
        <f ca="1">VLOOKUP($C17,OFFSET(ResultsInput!$B$2,($B17-1)*gamesPerRound,0,gamesPerRound,6),5,FALSE)</f>
        <v>#N/A</v>
      </c>
      <c r="G17" s="46" t="e">
        <f ca="1">VLOOKUP($C17,OFFSET(ResultsInput!$B$2,($B17-1)*gamesPerRound,0,gamesPerRound,6),6,FALSE)</f>
        <v>#N/A</v>
      </c>
      <c r="H17" s="87" t="str">
        <f t="shared" ca="1" si="2"/>
        <v>B.06</v>
      </c>
    </row>
    <row r="18" spans="1:8" x14ac:dyDescent="0.2">
      <c r="A18" s="47">
        <v>16</v>
      </c>
      <c r="B18" s="32">
        <f t="shared" si="0"/>
        <v>1</v>
      </c>
      <c r="C18" s="32">
        <f t="shared" si="1"/>
        <v>17</v>
      </c>
      <c r="D18" s="1" t="str">
        <f ca="1">IF($B18&gt;rounds,"",OFFSET(AllPairings!D$1,startRow-1+$A18,0))</f>
        <v>C.06</v>
      </c>
      <c r="E18" s="1" t="str">
        <f ca="1">IF($B18&gt;rounds,"",OFFSET(AllPairings!E$1,startRow-1+$A18,0))</f>
        <v>E.06</v>
      </c>
      <c r="F18" s="46" t="e">
        <f ca="1">VLOOKUP($C18,OFFSET(ResultsInput!$B$2,($B18-1)*gamesPerRound,0,gamesPerRound,6),5,FALSE)</f>
        <v>#N/A</v>
      </c>
      <c r="G18" s="46" t="e">
        <f ca="1">VLOOKUP($C18,OFFSET(ResultsInput!$B$2,($B18-1)*gamesPerRound,0,gamesPerRound,6),6,FALSE)</f>
        <v>#N/A</v>
      </c>
      <c r="H18" s="87" t="str">
        <f t="shared" ca="1" si="2"/>
        <v>C.06</v>
      </c>
    </row>
    <row r="19" spans="1:8" x14ac:dyDescent="0.2">
      <c r="A19" s="47">
        <v>17</v>
      </c>
      <c r="B19" s="32">
        <f t="shared" si="0"/>
        <v>1</v>
      </c>
      <c r="C19" s="32">
        <f t="shared" si="1"/>
        <v>18</v>
      </c>
      <c r="D19" s="1" t="str">
        <f ca="1">IF($B19&gt;rounds,"",OFFSET(AllPairings!D$1,startRow-1+$A19,0))</f>
        <v>F.06</v>
      </c>
      <c r="E19" s="1" t="str">
        <f ca="1">IF($B19&gt;rounds,"",OFFSET(AllPairings!E$1,startRow-1+$A19,0))</f>
        <v>D.06</v>
      </c>
      <c r="F19" s="46" t="e">
        <f ca="1">VLOOKUP($C19,OFFSET(ResultsInput!$B$2,($B19-1)*gamesPerRound,0,gamesPerRound,6),5,FALSE)</f>
        <v>#N/A</v>
      </c>
      <c r="G19" s="46" t="e">
        <f ca="1">VLOOKUP($C19,OFFSET(ResultsInput!$B$2,($B19-1)*gamesPerRound,0,gamesPerRound,6),6,FALSE)</f>
        <v>#N/A</v>
      </c>
      <c r="H19" s="87" t="str">
        <f t="shared" ca="1" si="2"/>
        <v>F.06</v>
      </c>
    </row>
    <row r="20" spans="1:8" x14ac:dyDescent="0.2">
      <c r="A20" s="47">
        <v>18</v>
      </c>
      <c r="B20" s="32">
        <f t="shared" si="0"/>
        <v>1</v>
      </c>
      <c r="C20" s="32">
        <f t="shared" si="1"/>
        <v>19</v>
      </c>
      <c r="D20" s="1" t="str">
        <f ca="1">IF($B20&gt;rounds,"",OFFSET(AllPairings!D$1,startRow-1+$A20,0))</f>
        <v>A.07</v>
      </c>
      <c r="E20" s="1" t="str">
        <f ca="1">IF($B20&gt;rounds,"",OFFSET(AllPairings!E$1,startRow-1+$A20,0))</f>
        <v>C.07</v>
      </c>
      <c r="F20" s="46" t="e">
        <f ca="1">VLOOKUP($C20,OFFSET(ResultsInput!$B$2,($B20-1)*gamesPerRound,0,gamesPerRound,6),5,FALSE)</f>
        <v>#N/A</v>
      </c>
      <c r="G20" s="46" t="e">
        <f ca="1">VLOOKUP($C20,OFFSET(ResultsInput!$B$2,($B20-1)*gamesPerRound,0,gamesPerRound,6),6,FALSE)</f>
        <v>#N/A</v>
      </c>
      <c r="H20" s="87" t="str">
        <f t="shared" ca="1" si="2"/>
        <v>A.07</v>
      </c>
    </row>
    <row r="21" spans="1:8" x14ac:dyDescent="0.2">
      <c r="A21" s="47">
        <v>19</v>
      </c>
      <c r="B21" s="32">
        <f t="shared" si="0"/>
        <v>1</v>
      </c>
      <c r="C21" s="32">
        <f t="shared" si="1"/>
        <v>20</v>
      </c>
      <c r="D21" s="1" t="str">
        <f ca="1">IF($B21&gt;rounds,"",OFFSET(AllPairings!D$1,startRow-1+$A21,0))</f>
        <v>F.07</v>
      </c>
      <c r="E21" s="1" t="str">
        <f ca="1">IF($B21&gt;rounds,"",OFFSET(AllPairings!E$1,startRow-1+$A21,0))</f>
        <v>B.07</v>
      </c>
      <c r="F21" s="46" t="e">
        <f ca="1">VLOOKUP($C21,OFFSET(ResultsInput!$B$2,($B21-1)*gamesPerRound,0,gamesPerRound,6),5,FALSE)</f>
        <v>#N/A</v>
      </c>
      <c r="G21" s="46" t="e">
        <f ca="1">VLOOKUP($C21,OFFSET(ResultsInput!$B$2,($B21-1)*gamesPerRound,0,gamesPerRound,6),6,FALSE)</f>
        <v>#N/A</v>
      </c>
      <c r="H21" s="87" t="str">
        <f t="shared" ca="1" si="2"/>
        <v>F.07</v>
      </c>
    </row>
    <row r="22" spans="1:8" x14ac:dyDescent="0.2">
      <c r="A22" s="47">
        <v>20</v>
      </c>
      <c r="B22" s="32">
        <f t="shared" si="0"/>
        <v>1</v>
      </c>
      <c r="C22" s="32">
        <f t="shared" si="1"/>
        <v>21</v>
      </c>
      <c r="D22" s="1" t="str">
        <f ca="1">IF($B22&gt;rounds,"",OFFSET(AllPairings!D$1,startRow-1+$A22,0))</f>
        <v>D.07</v>
      </c>
      <c r="E22" s="1" t="str">
        <f ca="1">IF($B22&gt;rounds,"",OFFSET(AllPairings!E$1,startRow-1+$A22,0))</f>
        <v>E.07</v>
      </c>
      <c r="F22" s="46" t="e">
        <f ca="1">VLOOKUP($C22,OFFSET(ResultsInput!$B$2,($B22-1)*gamesPerRound,0,gamesPerRound,6),5,FALSE)</f>
        <v>#N/A</v>
      </c>
      <c r="G22" s="46" t="e">
        <f ca="1">VLOOKUP($C22,OFFSET(ResultsInput!$B$2,($B22-1)*gamesPerRound,0,gamesPerRound,6),6,FALSE)</f>
        <v>#N/A</v>
      </c>
      <c r="H22" s="87" t="str">
        <f t="shared" ca="1" si="2"/>
        <v>D.07</v>
      </c>
    </row>
    <row r="23" spans="1:8" x14ac:dyDescent="0.2">
      <c r="A23" s="47">
        <v>21</v>
      </c>
      <c r="B23" s="32">
        <f t="shared" si="0"/>
        <v>1</v>
      </c>
      <c r="C23" s="32">
        <f t="shared" si="1"/>
        <v>22</v>
      </c>
      <c r="D23" s="1" t="str">
        <f ca="1">IF($B23&gt;rounds,"",OFFSET(AllPairings!D$1,startRow-1+$A23,0))</f>
        <v>D.08</v>
      </c>
      <c r="E23" s="1" t="str">
        <f ca="1">IF($B23&gt;rounds,"",OFFSET(AllPairings!E$1,startRow-1+$A23,0))</f>
        <v>A.08</v>
      </c>
      <c r="F23" s="46" t="e">
        <f ca="1">VLOOKUP($C23,OFFSET(ResultsInput!$B$2,($B23-1)*gamesPerRound,0,gamesPerRound,6),5,FALSE)</f>
        <v>#N/A</v>
      </c>
      <c r="G23" s="46" t="e">
        <f ca="1">VLOOKUP($C23,OFFSET(ResultsInput!$B$2,($B23-1)*gamesPerRound,0,gamesPerRound,6),6,FALSE)</f>
        <v>#N/A</v>
      </c>
      <c r="H23" s="87" t="str">
        <f t="shared" ca="1" si="2"/>
        <v>D.08</v>
      </c>
    </row>
    <row r="24" spans="1:8" x14ac:dyDescent="0.2">
      <c r="A24" s="47">
        <v>22</v>
      </c>
      <c r="B24" s="32">
        <f t="shared" si="0"/>
        <v>1</v>
      </c>
      <c r="C24" s="32">
        <f t="shared" si="1"/>
        <v>23</v>
      </c>
      <c r="D24" s="1" t="str">
        <f ca="1">IF($B24&gt;rounds,"",OFFSET(AllPairings!D$1,startRow-1+$A24,0))</f>
        <v>B.08</v>
      </c>
      <c r="E24" s="1" t="str">
        <f ca="1">IF($B24&gt;rounds,"",OFFSET(AllPairings!E$1,startRow-1+$A24,0))</f>
        <v>C.08</v>
      </c>
      <c r="F24" s="46" t="e">
        <f ca="1">VLOOKUP($C24,OFFSET(ResultsInput!$B$2,($B24-1)*gamesPerRound,0,gamesPerRound,6),5,FALSE)</f>
        <v>#N/A</v>
      </c>
      <c r="G24" s="46" t="e">
        <f ca="1">VLOOKUP($C24,OFFSET(ResultsInput!$B$2,($B24-1)*gamesPerRound,0,gamesPerRound,6),6,FALSE)</f>
        <v>#N/A</v>
      </c>
      <c r="H24" s="87" t="str">
        <f t="shared" ca="1" si="2"/>
        <v>B.08</v>
      </c>
    </row>
    <row r="25" spans="1:8" x14ac:dyDescent="0.2">
      <c r="A25" s="47">
        <v>23</v>
      </c>
      <c r="B25" s="32">
        <f t="shared" si="0"/>
        <v>1</v>
      </c>
      <c r="C25" s="32">
        <f t="shared" si="1"/>
        <v>24</v>
      </c>
      <c r="D25" s="1" t="str">
        <f ca="1">IF($B25&gt;rounds,"",OFFSET(AllPairings!D$1,startRow-1+$A25,0))</f>
        <v>F.08</v>
      </c>
      <c r="E25" s="1" t="str">
        <f ca="1">IF($B25&gt;rounds,"",OFFSET(AllPairings!E$1,startRow-1+$A25,0))</f>
        <v>E.08</v>
      </c>
      <c r="F25" s="46" t="e">
        <f ca="1">VLOOKUP($C25,OFFSET(ResultsInput!$B$2,($B25-1)*gamesPerRound,0,gamesPerRound,6),5,FALSE)</f>
        <v>#N/A</v>
      </c>
      <c r="G25" s="46" t="e">
        <f ca="1">VLOOKUP($C25,OFFSET(ResultsInput!$B$2,($B25-1)*gamesPerRound,0,gamesPerRound,6),6,FALSE)</f>
        <v>#N/A</v>
      </c>
      <c r="H25" s="87" t="str">
        <f t="shared" ca="1" si="2"/>
        <v>F.08</v>
      </c>
    </row>
    <row r="26" spans="1:8" x14ac:dyDescent="0.2">
      <c r="A26" s="47">
        <v>24</v>
      </c>
      <c r="B26" s="32">
        <f t="shared" si="0"/>
        <v>1</v>
      </c>
      <c r="C26" s="32">
        <f t="shared" si="1"/>
        <v>25</v>
      </c>
      <c r="D26" s="1" t="str">
        <f ca="1">IF($B26&gt;rounds,"",OFFSET(AllPairings!D$1,startRow-1+$A26,0))</f>
        <v>A.09</v>
      </c>
      <c r="E26" s="1" t="str">
        <f ca="1">IF($B26&gt;rounds,"",OFFSET(AllPairings!E$1,startRow-1+$A26,0))</f>
        <v>E.09</v>
      </c>
      <c r="F26" s="46" t="e">
        <f ca="1">VLOOKUP($C26,OFFSET(ResultsInput!$B$2,($B26-1)*gamesPerRound,0,gamesPerRound,6),5,FALSE)</f>
        <v>#N/A</v>
      </c>
      <c r="G26" s="46" t="e">
        <f ca="1">VLOOKUP($C26,OFFSET(ResultsInput!$B$2,($B26-1)*gamesPerRound,0,gamesPerRound,6),6,FALSE)</f>
        <v>#N/A</v>
      </c>
      <c r="H26" s="87" t="str">
        <f t="shared" ca="1" si="2"/>
        <v>A.09</v>
      </c>
    </row>
    <row r="27" spans="1:8" x14ac:dyDescent="0.2">
      <c r="A27" s="47">
        <v>25</v>
      </c>
      <c r="B27" s="32">
        <f t="shared" si="0"/>
        <v>1</v>
      </c>
      <c r="C27" s="32">
        <f t="shared" si="1"/>
        <v>26</v>
      </c>
      <c r="D27" s="1" t="str">
        <f ca="1">IF($B27&gt;rounds,"",OFFSET(AllPairings!D$1,startRow-1+$A27,0))</f>
        <v>D.09</v>
      </c>
      <c r="E27" s="1" t="str">
        <f ca="1">IF($B27&gt;rounds,"",OFFSET(AllPairings!E$1,startRow-1+$A27,0))</f>
        <v>B.09</v>
      </c>
      <c r="F27" s="46" t="e">
        <f ca="1">VLOOKUP($C27,OFFSET(ResultsInput!$B$2,($B27-1)*gamesPerRound,0,gamesPerRound,6),5,FALSE)</f>
        <v>#N/A</v>
      </c>
      <c r="G27" s="46" t="e">
        <f ca="1">VLOOKUP($C27,OFFSET(ResultsInput!$B$2,($B27-1)*gamesPerRound,0,gamesPerRound,6),6,FALSE)</f>
        <v>#N/A</v>
      </c>
      <c r="H27" s="87" t="str">
        <f t="shared" ca="1" si="2"/>
        <v>D.09</v>
      </c>
    </row>
    <row r="28" spans="1:8" x14ac:dyDescent="0.2">
      <c r="A28" s="47">
        <v>26</v>
      </c>
      <c r="B28" s="32">
        <f t="shared" si="0"/>
        <v>1</v>
      </c>
      <c r="C28" s="32">
        <f t="shared" si="1"/>
        <v>27</v>
      </c>
      <c r="D28" s="1" t="str">
        <f ca="1">IF($B28&gt;rounds,"",OFFSET(AllPairings!D$1,startRow-1+$A28,0))</f>
        <v>C.09</v>
      </c>
      <c r="E28" s="1" t="str">
        <f ca="1">IF($B28&gt;rounds,"",OFFSET(AllPairings!E$1,startRow-1+$A28,0))</f>
        <v>F.09</v>
      </c>
      <c r="F28" s="46" t="e">
        <f ca="1">VLOOKUP($C28,OFFSET(ResultsInput!$B$2,($B28-1)*gamesPerRound,0,gamesPerRound,6),5,FALSE)</f>
        <v>#N/A</v>
      </c>
      <c r="G28" s="46" t="e">
        <f ca="1">VLOOKUP($C28,OFFSET(ResultsInput!$B$2,($B28-1)*gamesPerRound,0,gamesPerRound,6),6,FALSE)</f>
        <v>#N/A</v>
      </c>
      <c r="H28" s="87" t="str">
        <f t="shared" ca="1" si="2"/>
        <v>C.09</v>
      </c>
    </row>
    <row r="29" spans="1:8" x14ac:dyDescent="0.2">
      <c r="A29" s="47">
        <v>27</v>
      </c>
      <c r="B29" s="32">
        <f t="shared" si="0"/>
        <v>1</v>
      </c>
      <c r="C29" s="32">
        <f t="shared" si="1"/>
        <v>28</v>
      </c>
      <c r="D29" s="1" t="str">
        <f ca="1">IF($B29&gt;rounds,"",OFFSET(AllPairings!D$1,startRow-1+$A29,0))</f>
        <v>F.10</v>
      </c>
      <c r="E29" s="1" t="str">
        <f ca="1">IF($B29&gt;rounds,"",OFFSET(AllPairings!E$1,startRow-1+$A29,0))</f>
        <v>A.10</v>
      </c>
      <c r="F29" s="46" t="e">
        <f ca="1">VLOOKUP($C29,OFFSET(ResultsInput!$B$2,($B29-1)*gamesPerRound,0,gamesPerRound,6),5,FALSE)</f>
        <v>#N/A</v>
      </c>
      <c r="G29" s="46" t="e">
        <f ca="1">VLOOKUP($C29,OFFSET(ResultsInput!$B$2,($B29-1)*gamesPerRound,0,gamesPerRound,6),6,FALSE)</f>
        <v>#N/A</v>
      </c>
      <c r="H29" s="87" t="str">
        <f t="shared" ca="1" si="2"/>
        <v>F.10</v>
      </c>
    </row>
    <row r="30" spans="1:8" x14ac:dyDescent="0.2">
      <c r="A30" s="47">
        <v>28</v>
      </c>
      <c r="B30" s="32">
        <f t="shared" si="0"/>
        <v>1</v>
      </c>
      <c r="C30" s="32">
        <f t="shared" si="1"/>
        <v>29</v>
      </c>
      <c r="D30" s="1" t="str">
        <f ca="1">IF($B30&gt;rounds,"",OFFSET(AllPairings!D$1,startRow-1+$A30,0))</f>
        <v>E.10</v>
      </c>
      <c r="E30" s="1" t="str">
        <f ca="1">IF($B30&gt;rounds,"",OFFSET(AllPairings!E$1,startRow-1+$A30,0))</f>
        <v>B.10</v>
      </c>
      <c r="F30" s="46" t="e">
        <f ca="1">VLOOKUP($C30,OFFSET(ResultsInput!$B$2,($B30-1)*gamesPerRound,0,gamesPerRound,6),5,FALSE)</f>
        <v>#N/A</v>
      </c>
      <c r="G30" s="46" t="e">
        <f ca="1">VLOOKUP($C30,OFFSET(ResultsInput!$B$2,($B30-1)*gamesPerRound,0,gamesPerRound,6),6,FALSE)</f>
        <v>#N/A</v>
      </c>
      <c r="H30" s="87" t="str">
        <f t="shared" ca="1" si="2"/>
        <v>E.10</v>
      </c>
    </row>
    <row r="31" spans="1:8" x14ac:dyDescent="0.2">
      <c r="A31" s="47">
        <v>29</v>
      </c>
      <c r="B31" s="32">
        <f t="shared" si="0"/>
        <v>1</v>
      </c>
      <c r="C31" s="32">
        <f t="shared" si="1"/>
        <v>30</v>
      </c>
      <c r="D31" s="1" t="str">
        <f ca="1">IF($B31&gt;rounds,"",OFFSET(AllPairings!D$1,startRow-1+$A31,0))</f>
        <v>C.10</v>
      </c>
      <c r="E31" s="1" t="str">
        <f ca="1">IF($B31&gt;rounds,"",OFFSET(AllPairings!E$1,startRow-1+$A31,0))</f>
        <v>D.10</v>
      </c>
      <c r="F31" s="46" t="e">
        <f ca="1">VLOOKUP($C31,OFFSET(ResultsInput!$B$2,($B31-1)*gamesPerRound,0,gamesPerRound,6),5,FALSE)</f>
        <v>#N/A</v>
      </c>
      <c r="G31" s="46" t="e">
        <f ca="1">VLOOKUP($C31,OFFSET(ResultsInput!$B$2,($B31-1)*gamesPerRound,0,gamesPerRound,6),6,FALSE)</f>
        <v>#N/A</v>
      </c>
      <c r="H31" s="87" t="str">
        <f t="shared" ca="1" si="2"/>
        <v>C.10</v>
      </c>
    </row>
    <row r="32" spans="1:8" x14ac:dyDescent="0.2">
      <c r="A32" s="47">
        <v>30</v>
      </c>
      <c r="B32" s="32">
        <f t="shared" si="0"/>
        <v>1</v>
      </c>
      <c r="C32" s="32">
        <f t="shared" si="1"/>
        <v>31</v>
      </c>
      <c r="D32" s="1" t="str">
        <f ca="1">IF($B32&gt;rounds,"",OFFSET(AllPairings!D$1,startRow-1+$A32,0))</f>
        <v>A.11</v>
      </c>
      <c r="E32" s="1" t="str">
        <f ca="1">IF($B32&gt;rounds,"",OFFSET(AllPairings!E$1,startRow-1+$A32,0))</f>
        <v>E.11</v>
      </c>
      <c r="F32" s="46" t="e">
        <f ca="1">VLOOKUP($C32,OFFSET(ResultsInput!$B$2,($B32-1)*gamesPerRound,0,gamesPerRound,6),5,FALSE)</f>
        <v>#N/A</v>
      </c>
      <c r="G32" s="46" t="e">
        <f ca="1">VLOOKUP($C32,OFFSET(ResultsInput!$B$2,($B32-1)*gamesPerRound,0,gamesPerRound,6),6,FALSE)</f>
        <v>#N/A</v>
      </c>
      <c r="H32" s="87" t="str">
        <f t="shared" ca="1" si="2"/>
        <v>A.11</v>
      </c>
    </row>
    <row r="33" spans="1:8" x14ac:dyDescent="0.2">
      <c r="A33" s="47">
        <v>31</v>
      </c>
      <c r="B33" s="32">
        <f t="shared" si="0"/>
        <v>1</v>
      </c>
      <c r="C33" s="32">
        <f t="shared" si="1"/>
        <v>32</v>
      </c>
      <c r="D33" s="1" t="str">
        <f ca="1">IF($B33&gt;rounds,"",OFFSET(AllPairings!D$1,startRow-1+$A33,0))</f>
        <v>B.11</v>
      </c>
      <c r="E33" s="1" t="str">
        <f ca="1">IF($B33&gt;rounds,"",OFFSET(AllPairings!E$1,startRow-1+$A33,0))</f>
        <v>D.11</v>
      </c>
      <c r="F33" s="46" t="e">
        <f ca="1">VLOOKUP($C33,OFFSET(ResultsInput!$B$2,($B33-1)*gamesPerRound,0,gamesPerRound,6),5,FALSE)</f>
        <v>#N/A</v>
      </c>
      <c r="G33" s="46" t="e">
        <f ca="1">VLOOKUP($C33,OFFSET(ResultsInput!$B$2,($B33-1)*gamesPerRound,0,gamesPerRound,6),6,FALSE)</f>
        <v>#N/A</v>
      </c>
      <c r="H33" s="87" t="str">
        <f t="shared" ca="1" si="2"/>
        <v>B.11</v>
      </c>
    </row>
    <row r="34" spans="1:8" x14ac:dyDescent="0.2">
      <c r="A34" s="47">
        <v>32</v>
      </c>
      <c r="B34" s="32">
        <f t="shared" si="0"/>
        <v>1</v>
      </c>
      <c r="C34" s="32">
        <f t="shared" si="1"/>
        <v>33</v>
      </c>
      <c r="D34" s="1" t="str">
        <f ca="1">IF($B34&gt;rounds,"",OFFSET(AllPairings!D$1,startRow-1+$A34,0))</f>
        <v>C.11</v>
      </c>
      <c r="E34" s="1" t="str">
        <f ca="1">IF($B34&gt;rounds,"",OFFSET(AllPairings!E$1,startRow-1+$A34,0))</f>
        <v>F.11</v>
      </c>
      <c r="F34" s="46" t="e">
        <f ca="1">VLOOKUP($C34,OFFSET(ResultsInput!$B$2,($B34-1)*gamesPerRound,0,gamesPerRound,6),5,FALSE)</f>
        <v>#N/A</v>
      </c>
      <c r="G34" s="46" t="e">
        <f ca="1">VLOOKUP($C34,OFFSET(ResultsInput!$B$2,($B34-1)*gamesPerRound,0,gamesPerRound,6),6,FALSE)</f>
        <v>#N/A</v>
      </c>
      <c r="H34" s="87" t="str">
        <f t="shared" ca="1" si="2"/>
        <v>C.11</v>
      </c>
    </row>
    <row r="35" spans="1:8" x14ac:dyDescent="0.2">
      <c r="A35" s="47">
        <v>33</v>
      </c>
      <c r="B35" s="32">
        <f t="shared" si="0"/>
        <v>1</v>
      </c>
      <c r="C35" s="32">
        <f t="shared" si="1"/>
        <v>34</v>
      </c>
      <c r="D35" s="1" t="str">
        <f ca="1">IF($B35&gt;rounds,"",OFFSET(AllPairings!D$1,startRow-1+$A35,0))</f>
        <v>D.12</v>
      </c>
      <c r="E35" s="1" t="str">
        <f ca="1">IF($B35&gt;rounds,"",OFFSET(AllPairings!E$1,startRow-1+$A35,0))</f>
        <v>A.12</v>
      </c>
      <c r="F35" s="46" t="e">
        <f ca="1">VLOOKUP($C35,OFFSET(ResultsInput!$B$2,($B35-1)*gamesPerRound,0,gamesPerRound,6),5,FALSE)</f>
        <v>#N/A</v>
      </c>
      <c r="G35" s="46" t="e">
        <f ca="1">VLOOKUP($C35,OFFSET(ResultsInput!$B$2,($B35-1)*gamesPerRound,0,gamesPerRound,6),6,FALSE)</f>
        <v>#N/A</v>
      </c>
      <c r="H35" s="87" t="str">
        <f t="shared" ca="1" si="2"/>
        <v>D.12</v>
      </c>
    </row>
    <row r="36" spans="1:8" x14ac:dyDescent="0.2">
      <c r="A36" s="47">
        <v>34</v>
      </c>
      <c r="B36" s="32">
        <f t="shared" si="0"/>
        <v>1</v>
      </c>
      <c r="C36" s="32">
        <f t="shared" si="1"/>
        <v>35</v>
      </c>
      <c r="D36" s="1" t="str">
        <f ca="1">IF($B36&gt;rounds,"",OFFSET(AllPairings!D$1,startRow-1+$A36,0))</f>
        <v>C.12</v>
      </c>
      <c r="E36" s="1" t="str">
        <f ca="1">IF($B36&gt;rounds,"",OFFSET(AllPairings!E$1,startRow-1+$A36,0))</f>
        <v>B.12</v>
      </c>
      <c r="F36" s="46" t="e">
        <f ca="1">VLOOKUP($C36,OFFSET(ResultsInput!$B$2,($B36-1)*gamesPerRound,0,gamesPerRound,6),5,FALSE)</f>
        <v>#N/A</v>
      </c>
      <c r="G36" s="46" t="e">
        <f ca="1">VLOOKUP($C36,OFFSET(ResultsInput!$B$2,($B36-1)*gamesPerRound,0,gamesPerRound,6),6,FALSE)</f>
        <v>#N/A</v>
      </c>
      <c r="H36" s="87" t="str">
        <f t="shared" ca="1" si="2"/>
        <v>C.12</v>
      </c>
    </row>
    <row r="37" spans="1:8" x14ac:dyDescent="0.2">
      <c r="A37" s="47">
        <v>35</v>
      </c>
      <c r="B37" s="32">
        <f t="shared" si="0"/>
        <v>1</v>
      </c>
      <c r="C37" s="32">
        <f t="shared" si="1"/>
        <v>36</v>
      </c>
      <c r="D37" s="1" t="str">
        <f ca="1">IF($B37&gt;rounds,"",OFFSET(AllPairings!D$1,startRow-1+$A37,0))</f>
        <v>E.12</v>
      </c>
      <c r="E37" s="1" t="str">
        <f ca="1">IF($B37&gt;rounds,"",OFFSET(AllPairings!E$1,startRow-1+$A37,0))</f>
        <v>F.12</v>
      </c>
      <c r="F37" s="46" t="e">
        <f ca="1">VLOOKUP($C37,OFFSET(ResultsInput!$B$2,($B37-1)*gamesPerRound,0,gamesPerRound,6),5,FALSE)</f>
        <v>#N/A</v>
      </c>
      <c r="G37" s="46" t="e">
        <f ca="1">VLOOKUP($C37,OFFSET(ResultsInput!$B$2,($B37-1)*gamesPerRound,0,gamesPerRound,6),6,FALSE)</f>
        <v>#N/A</v>
      </c>
      <c r="H37" s="87" t="str">
        <f t="shared" ca="1" si="2"/>
        <v>E.12</v>
      </c>
    </row>
    <row r="38" spans="1:8" x14ac:dyDescent="0.2">
      <c r="A38" s="47">
        <v>36</v>
      </c>
      <c r="B38" s="32">
        <f t="shared" si="0"/>
        <v>1</v>
      </c>
      <c r="C38" s="32">
        <f t="shared" si="1"/>
        <v>37</v>
      </c>
      <c r="D38" s="1" t="str">
        <f ca="1">IF($B38&gt;rounds,"",OFFSET(AllPairings!D$1,startRow-1+$A38,0))</f>
        <v>C.13</v>
      </c>
      <c r="E38" s="1" t="str">
        <f ca="1">IF($B38&gt;rounds,"",OFFSET(AllPairings!E$1,startRow-1+$A38,0))</f>
        <v>A.13</v>
      </c>
      <c r="F38" s="46" t="e">
        <f ca="1">VLOOKUP($C38,OFFSET(ResultsInput!$B$2,($B38-1)*gamesPerRound,0,gamesPerRound,6),5,FALSE)</f>
        <v>#N/A</v>
      </c>
      <c r="G38" s="46" t="e">
        <f ca="1">VLOOKUP($C38,OFFSET(ResultsInput!$B$2,($B38-1)*gamesPerRound,0,gamesPerRound,6),6,FALSE)</f>
        <v>#N/A</v>
      </c>
      <c r="H38" s="87" t="str">
        <f t="shared" ca="1" si="2"/>
        <v>C.13</v>
      </c>
    </row>
    <row r="39" spans="1:8" x14ac:dyDescent="0.2">
      <c r="A39" s="47">
        <v>37</v>
      </c>
      <c r="B39" s="32">
        <f t="shared" si="0"/>
        <v>1</v>
      </c>
      <c r="C39" s="32">
        <f t="shared" si="1"/>
        <v>38</v>
      </c>
      <c r="D39" s="1" t="str">
        <f ca="1">IF($B39&gt;rounds,"",OFFSET(AllPairings!D$1,startRow-1+$A39,0))</f>
        <v>F.13</v>
      </c>
      <c r="E39" s="1" t="str">
        <f ca="1">IF($B39&gt;rounds,"",OFFSET(AllPairings!E$1,startRow-1+$A39,0))</f>
        <v>B.13</v>
      </c>
      <c r="F39" s="46" t="e">
        <f ca="1">VLOOKUP($C39,OFFSET(ResultsInput!$B$2,($B39-1)*gamesPerRound,0,gamesPerRound,6),5,FALSE)</f>
        <v>#N/A</v>
      </c>
      <c r="G39" s="46" t="e">
        <f ca="1">VLOOKUP($C39,OFFSET(ResultsInput!$B$2,($B39-1)*gamesPerRound,0,gamesPerRound,6),6,FALSE)</f>
        <v>#N/A</v>
      </c>
      <c r="H39" s="87" t="str">
        <f t="shared" ca="1" si="2"/>
        <v>F.13</v>
      </c>
    </row>
    <row r="40" spans="1:8" x14ac:dyDescent="0.2">
      <c r="A40" s="47">
        <v>38</v>
      </c>
      <c r="B40" s="32">
        <f t="shared" si="0"/>
        <v>1</v>
      </c>
      <c r="C40" s="32">
        <f t="shared" si="1"/>
        <v>39</v>
      </c>
      <c r="D40" s="1" t="str">
        <f ca="1">IF($B40&gt;rounds,"",OFFSET(AllPairings!D$1,startRow-1+$A40,0))</f>
        <v>D.13</v>
      </c>
      <c r="E40" s="1" t="str">
        <f ca="1">IF($B40&gt;rounds,"",OFFSET(AllPairings!E$1,startRow-1+$A40,0))</f>
        <v>E.13</v>
      </c>
      <c r="F40" s="46" t="e">
        <f ca="1">VLOOKUP($C40,OFFSET(ResultsInput!$B$2,($B40-1)*gamesPerRound,0,gamesPerRound,6),5,FALSE)</f>
        <v>#N/A</v>
      </c>
      <c r="G40" s="46" t="e">
        <f ca="1">VLOOKUP($C40,OFFSET(ResultsInput!$B$2,($B40-1)*gamesPerRound,0,gamesPerRound,6),6,FALSE)</f>
        <v>#N/A</v>
      </c>
      <c r="H40" s="87" t="str">
        <f t="shared" ca="1" si="2"/>
        <v>D.13</v>
      </c>
    </row>
    <row r="41" spans="1:8" x14ac:dyDescent="0.2">
      <c r="A41" s="47">
        <v>39</v>
      </c>
      <c r="B41" s="32">
        <f t="shared" si="0"/>
        <v>1</v>
      </c>
      <c r="C41" s="32">
        <f t="shared" si="1"/>
        <v>40</v>
      </c>
      <c r="D41" s="1" t="str">
        <f ca="1">IF($B41&gt;rounds,"",OFFSET(AllPairings!D$1,startRow-1+$A41,0))</f>
        <v>B.14</v>
      </c>
      <c r="E41" s="1" t="str">
        <f ca="1">IF($B41&gt;rounds,"",OFFSET(AllPairings!E$1,startRow-1+$A41,0))</f>
        <v>A.14</v>
      </c>
      <c r="F41" s="46" t="e">
        <f ca="1">VLOOKUP($C41,OFFSET(ResultsInput!$B$2,($B41-1)*gamesPerRound,0,gamesPerRound,6),5,FALSE)</f>
        <v>#N/A</v>
      </c>
      <c r="G41" s="46" t="e">
        <f ca="1">VLOOKUP($C41,OFFSET(ResultsInput!$B$2,($B41-1)*gamesPerRound,0,gamesPerRound,6),6,FALSE)</f>
        <v>#N/A</v>
      </c>
      <c r="H41" s="87" t="str">
        <f t="shared" ca="1" si="2"/>
        <v>B.14</v>
      </c>
    </row>
    <row r="42" spans="1:8" x14ac:dyDescent="0.2">
      <c r="A42" s="47">
        <v>40</v>
      </c>
      <c r="B42" s="32">
        <f t="shared" si="0"/>
        <v>1</v>
      </c>
      <c r="C42" s="32">
        <f t="shared" si="1"/>
        <v>41</v>
      </c>
      <c r="D42" s="1" t="str">
        <f ca="1">IF($B42&gt;rounds,"",OFFSET(AllPairings!D$1,startRow-1+$A42,0))</f>
        <v>C.14</v>
      </c>
      <c r="E42" s="1" t="str">
        <f ca="1">IF($B42&gt;rounds,"",OFFSET(AllPairings!E$1,startRow-1+$A42,0))</f>
        <v>E.14</v>
      </c>
      <c r="F42" s="46" t="e">
        <f ca="1">VLOOKUP($C42,OFFSET(ResultsInput!$B$2,($B42-1)*gamesPerRound,0,gamesPerRound,6),5,FALSE)</f>
        <v>#N/A</v>
      </c>
      <c r="G42" s="46" t="e">
        <f ca="1">VLOOKUP($C42,OFFSET(ResultsInput!$B$2,($B42-1)*gamesPerRound,0,gamesPerRound,6),6,FALSE)</f>
        <v>#N/A</v>
      </c>
      <c r="H42" s="87" t="str">
        <f t="shared" ca="1" si="2"/>
        <v>C.14</v>
      </c>
    </row>
    <row r="43" spans="1:8" x14ac:dyDescent="0.2">
      <c r="A43" s="47">
        <v>41</v>
      </c>
      <c r="B43" s="32">
        <f t="shared" si="0"/>
        <v>1</v>
      </c>
      <c r="C43" s="32">
        <f t="shared" si="1"/>
        <v>42</v>
      </c>
      <c r="D43" s="1" t="str">
        <f ca="1">IF($B43&gt;rounds,"",OFFSET(AllPairings!D$1,startRow-1+$A43,0))</f>
        <v>D.14</v>
      </c>
      <c r="E43" s="1" t="str">
        <f ca="1">IF($B43&gt;rounds,"",OFFSET(AllPairings!E$1,startRow-1+$A43,0))</f>
        <v>F.14</v>
      </c>
      <c r="F43" s="46" t="e">
        <f ca="1">VLOOKUP($C43,OFFSET(ResultsInput!$B$2,($B43-1)*gamesPerRound,0,gamesPerRound,6),5,FALSE)</f>
        <v>#N/A</v>
      </c>
      <c r="G43" s="46" t="e">
        <f ca="1">VLOOKUP($C43,OFFSET(ResultsInput!$B$2,($B43-1)*gamesPerRound,0,gamesPerRound,6),6,FALSE)</f>
        <v>#N/A</v>
      </c>
      <c r="H43" s="87" t="str">
        <f t="shared" ca="1" si="2"/>
        <v>D.14</v>
      </c>
    </row>
    <row r="44" spans="1:8" x14ac:dyDescent="0.2">
      <c r="A44" s="47">
        <v>42</v>
      </c>
      <c r="B44" s="32">
        <f t="shared" si="0"/>
        <v>1</v>
      </c>
      <c r="C44" s="32">
        <f t="shared" si="1"/>
        <v>43</v>
      </c>
      <c r="D44" s="1" t="str">
        <f ca="1">IF($B44&gt;rounds,"",OFFSET(AllPairings!D$1,startRow-1+$A44,0))</f>
        <v>A.15</v>
      </c>
      <c r="E44" s="1" t="str">
        <f ca="1">IF($B44&gt;rounds,"",OFFSET(AllPairings!E$1,startRow-1+$A44,0))</f>
        <v>F.15</v>
      </c>
      <c r="F44" s="46" t="e">
        <f ca="1">VLOOKUP($C44,OFFSET(ResultsInput!$B$2,($B44-1)*gamesPerRound,0,gamesPerRound,6),5,FALSE)</f>
        <v>#N/A</v>
      </c>
      <c r="G44" s="46" t="e">
        <f ca="1">VLOOKUP($C44,OFFSET(ResultsInput!$B$2,($B44-1)*gamesPerRound,0,gamesPerRound,6),6,FALSE)</f>
        <v>#N/A</v>
      </c>
      <c r="H44" s="87" t="str">
        <f t="shared" ca="1" si="2"/>
        <v>A.15</v>
      </c>
    </row>
    <row r="45" spans="1:8" x14ac:dyDescent="0.2">
      <c r="A45" s="47">
        <v>43</v>
      </c>
      <c r="B45" s="32">
        <f t="shared" si="0"/>
        <v>1</v>
      </c>
      <c r="C45" s="32">
        <f t="shared" si="1"/>
        <v>44</v>
      </c>
      <c r="D45" s="1" t="str">
        <f ca="1">IF($B45&gt;rounds,"",OFFSET(AllPairings!D$1,startRow-1+$A45,0))</f>
        <v>E.15</v>
      </c>
      <c r="E45" s="1" t="str">
        <f ca="1">IF($B45&gt;rounds,"",OFFSET(AllPairings!E$1,startRow-1+$A45,0))</f>
        <v>B.15</v>
      </c>
      <c r="F45" s="46" t="e">
        <f ca="1">VLOOKUP($C45,OFFSET(ResultsInput!$B$2,($B45-1)*gamesPerRound,0,gamesPerRound,6),5,FALSE)</f>
        <v>#N/A</v>
      </c>
      <c r="G45" s="46" t="e">
        <f ca="1">VLOOKUP($C45,OFFSET(ResultsInput!$B$2,($B45-1)*gamesPerRound,0,gamesPerRound,6),6,FALSE)</f>
        <v>#N/A</v>
      </c>
      <c r="H45" s="87" t="str">
        <f t="shared" ca="1" si="2"/>
        <v>E.15</v>
      </c>
    </row>
    <row r="46" spans="1:8" x14ac:dyDescent="0.2">
      <c r="A46" s="47">
        <v>44</v>
      </c>
      <c r="B46" s="32">
        <f t="shared" si="0"/>
        <v>1</v>
      </c>
      <c r="C46" s="32">
        <f t="shared" si="1"/>
        <v>45</v>
      </c>
      <c r="D46" s="1" t="str">
        <f ca="1">IF($B46&gt;rounds,"",OFFSET(AllPairings!D$1,startRow-1+$A46,0))</f>
        <v>D.15</v>
      </c>
      <c r="E46" s="1" t="str">
        <f ca="1">IF($B46&gt;rounds,"",OFFSET(AllPairings!E$1,startRow-1+$A46,0))</f>
        <v>C.15</v>
      </c>
      <c r="F46" s="46" t="e">
        <f ca="1">VLOOKUP($C46,OFFSET(ResultsInput!$B$2,($B46-1)*gamesPerRound,0,gamesPerRound,6),5,FALSE)</f>
        <v>#N/A</v>
      </c>
      <c r="G46" s="46" t="e">
        <f ca="1">VLOOKUP($C46,OFFSET(ResultsInput!$B$2,($B46-1)*gamesPerRound,0,gamesPerRound,6),6,FALSE)</f>
        <v>#N/A</v>
      </c>
      <c r="H46" s="87" t="str">
        <f t="shared" ca="1" si="2"/>
        <v>D.15</v>
      </c>
    </row>
    <row r="47" spans="1:8" x14ac:dyDescent="0.2">
      <c r="A47" s="47">
        <v>45</v>
      </c>
      <c r="B47" s="32">
        <f t="shared" si="0"/>
        <v>1</v>
      </c>
      <c r="C47" s="32">
        <f t="shared" si="1"/>
        <v>46</v>
      </c>
      <c r="D47" s="1" t="str">
        <f ca="1">IF($B47&gt;rounds,"",OFFSET(AllPairings!D$1,startRow-1+$A47,0))</f>
        <v>A.16</v>
      </c>
      <c r="E47" s="1" t="str">
        <f ca="1">IF($B47&gt;rounds,"",OFFSET(AllPairings!E$1,startRow-1+$A47,0))</f>
        <v>D.16</v>
      </c>
      <c r="F47" s="46" t="e">
        <f ca="1">VLOOKUP($C47,OFFSET(ResultsInput!$B$2,($B47-1)*gamesPerRound,0,gamesPerRound,6),5,FALSE)</f>
        <v>#N/A</v>
      </c>
      <c r="G47" s="46" t="e">
        <f ca="1">VLOOKUP($C47,OFFSET(ResultsInput!$B$2,($B47-1)*gamesPerRound,0,gamesPerRound,6),6,FALSE)</f>
        <v>#N/A</v>
      </c>
      <c r="H47" s="87" t="str">
        <f t="shared" ca="1" si="2"/>
        <v>A.16</v>
      </c>
    </row>
    <row r="48" spans="1:8" x14ac:dyDescent="0.2">
      <c r="A48" s="47">
        <v>46</v>
      </c>
      <c r="B48" s="32">
        <f t="shared" si="0"/>
        <v>1</v>
      </c>
      <c r="C48" s="32">
        <f t="shared" si="1"/>
        <v>47</v>
      </c>
      <c r="D48" s="1" t="str">
        <f ca="1">IF($B48&gt;rounds,"",OFFSET(AllPairings!D$1,startRow-1+$A48,0))</f>
        <v>C.16</v>
      </c>
      <c r="E48" s="1" t="str">
        <f ca="1">IF($B48&gt;rounds,"",OFFSET(AllPairings!E$1,startRow-1+$A48,0))</f>
        <v>B.16</v>
      </c>
      <c r="F48" s="46" t="e">
        <f ca="1">VLOOKUP($C48,OFFSET(ResultsInput!$B$2,($B48-1)*gamesPerRound,0,gamesPerRound,6),5,FALSE)</f>
        <v>#N/A</v>
      </c>
      <c r="G48" s="46" t="e">
        <f ca="1">VLOOKUP($C48,OFFSET(ResultsInput!$B$2,($B48-1)*gamesPerRound,0,gamesPerRound,6),6,FALSE)</f>
        <v>#N/A</v>
      </c>
      <c r="H48" s="87" t="str">
        <f t="shared" ca="1" si="2"/>
        <v>C.16</v>
      </c>
    </row>
    <row r="49" spans="1:8" x14ac:dyDescent="0.2">
      <c r="A49" s="47">
        <v>47</v>
      </c>
      <c r="B49" s="32">
        <f t="shared" si="0"/>
        <v>1</v>
      </c>
      <c r="C49" s="32">
        <f t="shared" si="1"/>
        <v>48</v>
      </c>
      <c r="D49" s="1" t="str">
        <f ca="1">IF($B49&gt;rounds,"",OFFSET(AllPairings!D$1,startRow-1+$A49,0))</f>
        <v>E.16</v>
      </c>
      <c r="E49" s="1" t="str">
        <f ca="1">IF($B49&gt;rounds,"",OFFSET(AllPairings!E$1,startRow-1+$A49,0))</f>
        <v>F.16</v>
      </c>
      <c r="F49" s="46" t="e">
        <f ca="1">VLOOKUP($C49,OFFSET(ResultsInput!$B$2,($B49-1)*gamesPerRound,0,gamesPerRound,6),5,FALSE)</f>
        <v>#N/A</v>
      </c>
      <c r="G49" s="46" t="e">
        <f ca="1">VLOOKUP($C49,OFFSET(ResultsInput!$B$2,($B49-1)*gamesPerRound,0,gamesPerRound,6),6,FALSE)</f>
        <v>#N/A</v>
      </c>
      <c r="H49" s="87" t="str">
        <f t="shared" ca="1" si="2"/>
        <v>E.16</v>
      </c>
    </row>
    <row r="50" spans="1:8" x14ac:dyDescent="0.2">
      <c r="A50" s="47">
        <v>48</v>
      </c>
      <c r="B50" s="32">
        <f t="shared" si="0"/>
        <v>2</v>
      </c>
      <c r="C50" s="32">
        <f t="shared" si="1"/>
        <v>1</v>
      </c>
      <c r="D50" s="1" t="str">
        <f ca="1">IF($B50&gt;rounds,"",OFFSET(AllPairings!D$1,startRow-1+$A50,0))</f>
        <v>C.01</v>
      </c>
      <c r="E50" s="1" t="str">
        <f ca="1">IF($B50&gt;rounds,"",OFFSET(AllPairings!E$1,startRow-1+$A50,0))</f>
        <v>A.01</v>
      </c>
      <c r="F50" s="46" t="e">
        <f ca="1">VLOOKUP($C50,OFFSET(ResultsInput!$B$2,($B50-1)*gamesPerRound,0,gamesPerRound,6),5,FALSE)</f>
        <v>#N/A</v>
      </c>
      <c r="G50" s="46" t="e">
        <f ca="1">VLOOKUP($C50,OFFSET(ResultsInput!$B$2,($B50-1)*gamesPerRound,0,gamesPerRound,6),6,FALSE)</f>
        <v>#N/A</v>
      </c>
      <c r="H50" s="87" t="str">
        <f t="shared" ca="1" si="2"/>
        <v>C.01</v>
      </c>
    </row>
    <row r="51" spans="1:8" x14ac:dyDescent="0.2">
      <c r="A51" s="47">
        <v>49</v>
      </c>
      <c r="B51" s="32">
        <f t="shared" si="0"/>
        <v>2</v>
      </c>
      <c r="C51" s="32">
        <f t="shared" si="1"/>
        <v>2</v>
      </c>
      <c r="D51" s="1" t="str">
        <f ca="1">IF($B51&gt;rounds,"",OFFSET(AllPairings!D$1,startRow-1+$A51,0))</f>
        <v>B.01</v>
      </c>
      <c r="E51" s="1" t="str">
        <f ca="1">IF($B51&gt;rounds,"",OFFSET(AllPairings!E$1,startRow-1+$A51,0))</f>
        <v>F.01</v>
      </c>
      <c r="F51" s="46" t="e">
        <f ca="1">VLOOKUP($C51,OFFSET(ResultsInput!$B$2,($B51-1)*gamesPerRound,0,gamesPerRound,6),5,FALSE)</f>
        <v>#N/A</v>
      </c>
      <c r="G51" s="46" t="e">
        <f ca="1">VLOOKUP($C51,OFFSET(ResultsInput!$B$2,($B51-1)*gamesPerRound,0,gamesPerRound,6),6,FALSE)</f>
        <v>#N/A</v>
      </c>
      <c r="H51" s="87" t="str">
        <f t="shared" ca="1" si="2"/>
        <v>B.01</v>
      </c>
    </row>
    <row r="52" spans="1:8" x14ac:dyDescent="0.2">
      <c r="A52" s="47">
        <v>50</v>
      </c>
      <c r="B52" s="32">
        <f t="shared" si="0"/>
        <v>2</v>
      </c>
      <c r="C52" s="32">
        <f t="shared" si="1"/>
        <v>3</v>
      </c>
      <c r="D52" s="1" t="str">
        <f ca="1">IF($B52&gt;rounds,"",OFFSET(AllPairings!D$1,startRow-1+$A52,0))</f>
        <v>D.01</v>
      </c>
      <c r="E52" s="1" t="str">
        <f ca="1">IF($B52&gt;rounds,"",OFFSET(AllPairings!E$1,startRow-1+$A52,0))</f>
        <v>E.01</v>
      </c>
      <c r="F52" s="46" t="e">
        <f ca="1">VLOOKUP($C52,OFFSET(ResultsInput!$B$2,($B52-1)*gamesPerRound,0,gamesPerRound,6),5,FALSE)</f>
        <v>#N/A</v>
      </c>
      <c r="G52" s="46" t="e">
        <f ca="1">VLOOKUP($C52,OFFSET(ResultsInput!$B$2,($B52-1)*gamesPerRound,0,gamesPerRound,6),6,FALSE)</f>
        <v>#N/A</v>
      </c>
      <c r="H52" s="87" t="str">
        <f t="shared" ca="1" si="2"/>
        <v>D.01</v>
      </c>
    </row>
    <row r="53" spans="1:8" x14ac:dyDescent="0.2">
      <c r="A53" s="47">
        <v>51</v>
      </c>
      <c r="B53" s="32">
        <f t="shared" si="0"/>
        <v>2</v>
      </c>
      <c r="C53" s="32">
        <f t="shared" si="1"/>
        <v>4</v>
      </c>
      <c r="D53" s="1" t="str">
        <f ca="1">IF($B53&gt;rounds,"",OFFSET(AllPairings!D$1,startRow-1+$A53,0))</f>
        <v>A.02</v>
      </c>
      <c r="E53" s="1" t="str">
        <f ca="1">IF($B53&gt;rounds,"",OFFSET(AllPairings!E$1,startRow-1+$A53,0))</f>
        <v>F.02</v>
      </c>
      <c r="F53" s="46" t="e">
        <f ca="1">VLOOKUP($C53,OFFSET(ResultsInput!$B$2,($B53-1)*gamesPerRound,0,gamesPerRound,6),5,FALSE)</f>
        <v>#N/A</v>
      </c>
      <c r="G53" s="46" t="e">
        <f ca="1">VLOOKUP($C53,OFFSET(ResultsInput!$B$2,($B53-1)*gamesPerRound,0,gamesPerRound,6),6,FALSE)</f>
        <v>#N/A</v>
      </c>
      <c r="H53" s="87" t="str">
        <f t="shared" ca="1" si="2"/>
        <v>A.02</v>
      </c>
    </row>
    <row r="54" spans="1:8" x14ac:dyDescent="0.2">
      <c r="A54" s="47">
        <v>52</v>
      </c>
      <c r="B54" s="32">
        <f t="shared" si="0"/>
        <v>2</v>
      </c>
      <c r="C54" s="32">
        <f t="shared" si="1"/>
        <v>5</v>
      </c>
      <c r="D54" s="1" t="str">
        <f ca="1">IF($B54&gt;rounds,"",OFFSET(AllPairings!D$1,startRow-1+$A54,0))</f>
        <v>B.02</v>
      </c>
      <c r="E54" s="1" t="str">
        <f ca="1">IF($B54&gt;rounds,"",OFFSET(AllPairings!E$1,startRow-1+$A54,0))</f>
        <v>E.02</v>
      </c>
      <c r="F54" s="46" t="e">
        <f ca="1">VLOOKUP($C54,OFFSET(ResultsInput!$B$2,($B54-1)*gamesPerRound,0,gamesPerRound,6),5,FALSE)</f>
        <v>#N/A</v>
      </c>
      <c r="G54" s="46" t="e">
        <f ca="1">VLOOKUP($C54,OFFSET(ResultsInput!$B$2,($B54-1)*gamesPerRound,0,gamesPerRound,6),6,FALSE)</f>
        <v>#N/A</v>
      </c>
      <c r="H54" s="87" t="str">
        <f t="shared" ca="1" si="2"/>
        <v>B.02</v>
      </c>
    </row>
    <row r="55" spans="1:8" x14ac:dyDescent="0.2">
      <c r="A55" s="47">
        <v>53</v>
      </c>
      <c r="B55" s="32">
        <f t="shared" si="0"/>
        <v>2</v>
      </c>
      <c r="C55" s="32">
        <f t="shared" si="1"/>
        <v>6</v>
      </c>
      <c r="D55" s="1" t="str">
        <f ca="1">IF($B55&gt;rounds,"",OFFSET(AllPairings!D$1,startRow-1+$A55,0))</f>
        <v>C.02</v>
      </c>
      <c r="E55" s="1" t="str">
        <f ca="1">IF($B55&gt;rounds,"",OFFSET(AllPairings!E$1,startRow-1+$A55,0))</f>
        <v>D.02</v>
      </c>
      <c r="F55" s="46" t="e">
        <f ca="1">VLOOKUP($C55,OFFSET(ResultsInput!$B$2,($B55-1)*gamesPerRound,0,gamesPerRound,6),5,FALSE)</f>
        <v>#N/A</v>
      </c>
      <c r="G55" s="46" t="e">
        <f ca="1">VLOOKUP($C55,OFFSET(ResultsInput!$B$2,($B55-1)*gamesPerRound,0,gamesPerRound,6),6,FALSE)</f>
        <v>#N/A</v>
      </c>
      <c r="H55" s="87" t="str">
        <f t="shared" ca="1" si="2"/>
        <v>C.02</v>
      </c>
    </row>
    <row r="56" spans="1:8" x14ac:dyDescent="0.2">
      <c r="A56" s="47">
        <v>54</v>
      </c>
      <c r="B56" s="32">
        <f t="shared" si="0"/>
        <v>2</v>
      </c>
      <c r="C56" s="32">
        <f t="shared" si="1"/>
        <v>7</v>
      </c>
      <c r="D56" s="1" t="str">
        <f ca="1">IF($B56&gt;rounds,"",OFFSET(AllPairings!D$1,startRow-1+$A56,0))</f>
        <v>D.03</v>
      </c>
      <c r="E56" s="1" t="str">
        <f ca="1">IF($B56&gt;rounds,"",OFFSET(AllPairings!E$1,startRow-1+$A56,0))</f>
        <v>A.03</v>
      </c>
      <c r="F56" s="46" t="e">
        <f ca="1">VLOOKUP($C56,OFFSET(ResultsInput!$B$2,($B56-1)*gamesPerRound,0,gamesPerRound,6),5,FALSE)</f>
        <v>#N/A</v>
      </c>
      <c r="G56" s="46" t="e">
        <f ca="1">VLOOKUP($C56,OFFSET(ResultsInput!$B$2,($B56-1)*gamesPerRound,0,gamesPerRound,6),6,FALSE)</f>
        <v>#N/A</v>
      </c>
      <c r="H56" s="87" t="str">
        <f t="shared" ca="1" si="2"/>
        <v>D.03</v>
      </c>
    </row>
    <row r="57" spans="1:8" x14ac:dyDescent="0.2">
      <c r="A57" s="47">
        <v>55</v>
      </c>
      <c r="B57" s="32">
        <f t="shared" si="0"/>
        <v>2</v>
      </c>
      <c r="C57" s="32">
        <f t="shared" si="1"/>
        <v>8</v>
      </c>
      <c r="D57" s="1" t="str">
        <f ca="1">IF($B57&gt;rounds,"",OFFSET(AllPairings!D$1,startRow-1+$A57,0))</f>
        <v>C.03</v>
      </c>
      <c r="E57" s="1" t="str">
        <f ca="1">IF($B57&gt;rounds,"",OFFSET(AllPairings!E$1,startRow-1+$A57,0))</f>
        <v>B.03</v>
      </c>
      <c r="F57" s="46" t="e">
        <f ca="1">VLOOKUP($C57,OFFSET(ResultsInput!$B$2,($B57-1)*gamesPerRound,0,gamesPerRound,6),5,FALSE)</f>
        <v>#N/A</v>
      </c>
      <c r="G57" s="46" t="e">
        <f ca="1">VLOOKUP($C57,OFFSET(ResultsInput!$B$2,($B57-1)*gamesPerRound,0,gamesPerRound,6),6,FALSE)</f>
        <v>#N/A</v>
      </c>
      <c r="H57" s="87" t="str">
        <f t="shared" ca="1" si="2"/>
        <v>C.03</v>
      </c>
    </row>
    <row r="58" spans="1:8" x14ac:dyDescent="0.2">
      <c r="A58" s="47">
        <v>56</v>
      </c>
      <c r="B58" s="32">
        <f t="shared" si="0"/>
        <v>2</v>
      </c>
      <c r="C58" s="32">
        <f t="shared" si="1"/>
        <v>9</v>
      </c>
      <c r="D58" s="1" t="str">
        <f ca="1">IF($B58&gt;rounds,"",OFFSET(AllPairings!D$1,startRow-1+$A58,0))</f>
        <v>F.03</v>
      </c>
      <c r="E58" s="1" t="str">
        <f ca="1">IF($B58&gt;rounds,"",OFFSET(AllPairings!E$1,startRow-1+$A58,0))</f>
        <v>E.03</v>
      </c>
      <c r="F58" s="46" t="e">
        <f ca="1">VLOOKUP($C58,OFFSET(ResultsInput!$B$2,($B58-1)*gamesPerRound,0,gamesPerRound,6),5,FALSE)</f>
        <v>#N/A</v>
      </c>
      <c r="G58" s="46" t="e">
        <f ca="1">VLOOKUP($C58,OFFSET(ResultsInput!$B$2,($B58-1)*gamesPerRound,0,gamesPerRound,6),6,FALSE)</f>
        <v>#N/A</v>
      </c>
      <c r="H58" s="87" t="str">
        <f t="shared" ca="1" si="2"/>
        <v>F.03</v>
      </c>
    </row>
    <row r="59" spans="1:8" x14ac:dyDescent="0.2">
      <c r="A59" s="47">
        <v>57</v>
      </c>
      <c r="B59" s="32">
        <f t="shared" si="0"/>
        <v>2</v>
      </c>
      <c r="C59" s="32">
        <f t="shared" si="1"/>
        <v>10</v>
      </c>
      <c r="D59" s="1" t="str">
        <f ca="1">IF($B59&gt;rounds,"",OFFSET(AllPairings!D$1,startRow-1+$A59,0))</f>
        <v>A.04</v>
      </c>
      <c r="E59" s="1" t="str">
        <f ca="1">IF($B59&gt;rounds,"",OFFSET(AllPairings!E$1,startRow-1+$A59,0))</f>
        <v>B.04</v>
      </c>
      <c r="F59" s="46" t="e">
        <f ca="1">VLOOKUP($C59,OFFSET(ResultsInput!$B$2,($B59-1)*gamesPerRound,0,gamesPerRound,6),5,FALSE)</f>
        <v>#N/A</v>
      </c>
      <c r="G59" s="46" t="e">
        <f ca="1">VLOOKUP($C59,OFFSET(ResultsInput!$B$2,($B59-1)*gamesPerRound,0,gamesPerRound,6),6,FALSE)</f>
        <v>#N/A</v>
      </c>
      <c r="H59" s="87" t="str">
        <f t="shared" ca="1" si="2"/>
        <v>A.04</v>
      </c>
    </row>
    <row r="60" spans="1:8" x14ac:dyDescent="0.2">
      <c r="A60" s="47">
        <v>58</v>
      </c>
      <c r="B60" s="32">
        <f t="shared" si="0"/>
        <v>2</v>
      </c>
      <c r="C60" s="32">
        <f t="shared" si="1"/>
        <v>11</v>
      </c>
      <c r="D60" s="1" t="str">
        <f ca="1">IF($B60&gt;rounds,"",OFFSET(AllPairings!D$1,startRow-1+$A60,0))</f>
        <v>E.04</v>
      </c>
      <c r="E60" s="1" t="str">
        <f ca="1">IF($B60&gt;rounds,"",OFFSET(AllPairings!E$1,startRow-1+$A60,0))</f>
        <v>C.04</v>
      </c>
      <c r="F60" s="46" t="e">
        <f ca="1">VLOOKUP($C60,OFFSET(ResultsInput!$B$2,($B60-1)*gamesPerRound,0,gamesPerRound,6),5,FALSE)</f>
        <v>#N/A</v>
      </c>
      <c r="G60" s="46" t="e">
        <f ca="1">VLOOKUP($C60,OFFSET(ResultsInput!$B$2,($B60-1)*gamesPerRound,0,gamesPerRound,6),6,FALSE)</f>
        <v>#N/A</v>
      </c>
      <c r="H60" s="87" t="str">
        <f t="shared" ca="1" si="2"/>
        <v>E.04</v>
      </c>
    </row>
    <row r="61" spans="1:8" x14ac:dyDescent="0.2">
      <c r="A61" s="47">
        <v>59</v>
      </c>
      <c r="B61" s="32">
        <f t="shared" si="0"/>
        <v>2</v>
      </c>
      <c r="C61" s="32">
        <f t="shared" si="1"/>
        <v>12</v>
      </c>
      <c r="D61" s="1" t="str">
        <f ca="1">IF($B61&gt;rounds,"",OFFSET(AllPairings!D$1,startRow-1+$A61,0))</f>
        <v>D.04</v>
      </c>
      <c r="E61" s="1" t="str">
        <f ca="1">IF($B61&gt;rounds,"",OFFSET(AllPairings!E$1,startRow-1+$A61,0))</f>
        <v>F.04</v>
      </c>
      <c r="F61" s="46" t="e">
        <f ca="1">VLOOKUP($C61,OFFSET(ResultsInput!$B$2,($B61-1)*gamesPerRound,0,gamesPerRound,6),5,FALSE)</f>
        <v>#N/A</v>
      </c>
      <c r="G61" s="46" t="e">
        <f ca="1">VLOOKUP($C61,OFFSET(ResultsInput!$B$2,($B61-1)*gamesPerRound,0,gamesPerRound,6),6,FALSE)</f>
        <v>#N/A</v>
      </c>
      <c r="H61" s="87" t="str">
        <f t="shared" ca="1" si="2"/>
        <v>D.04</v>
      </c>
    </row>
    <row r="62" spans="1:8" x14ac:dyDescent="0.2">
      <c r="A62" s="47">
        <v>60</v>
      </c>
      <c r="B62" s="32">
        <f t="shared" si="0"/>
        <v>2</v>
      </c>
      <c r="C62" s="32">
        <f t="shared" si="1"/>
        <v>13</v>
      </c>
      <c r="D62" s="1" t="str">
        <f ca="1">IF($B62&gt;rounds,"",OFFSET(AllPairings!D$1,startRow-1+$A62,0))</f>
        <v>E.05</v>
      </c>
      <c r="E62" s="1" t="str">
        <f ca="1">IF($B62&gt;rounds,"",OFFSET(AllPairings!E$1,startRow-1+$A62,0))</f>
        <v>A.05</v>
      </c>
      <c r="F62" s="46" t="e">
        <f ca="1">VLOOKUP($C62,OFFSET(ResultsInput!$B$2,($B62-1)*gamesPerRound,0,gamesPerRound,6),5,FALSE)</f>
        <v>#N/A</v>
      </c>
      <c r="G62" s="46" t="e">
        <f ca="1">VLOOKUP($C62,OFFSET(ResultsInput!$B$2,($B62-1)*gamesPerRound,0,gamesPerRound,6),6,FALSE)</f>
        <v>#N/A</v>
      </c>
      <c r="H62" s="87" t="str">
        <f t="shared" ca="1" si="2"/>
        <v>E.05</v>
      </c>
    </row>
    <row r="63" spans="1:8" x14ac:dyDescent="0.2">
      <c r="A63" s="47">
        <v>61</v>
      </c>
      <c r="B63" s="32">
        <f t="shared" si="0"/>
        <v>2</v>
      </c>
      <c r="C63" s="32">
        <f t="shared" si="1"/>
        <v>14</v>
      </c>
      <c r="D63" s="1" t="str">
        <f ca="1">IF($B63&gt;rounds,"",OFFSET(AllPairings!D$1,startRow-1+$A63,0))</f>
        <v>D.05</v>
      </c>
      <c r="E63" s="1" t="str">
        <f ca="1">IF($B63&gt;rounds,"",OFFSET(AllPairings!E$1,startRow-1+$A63,0))</f>
        <v>B.05</v>
      </c>
      <c r="F63" s="46" t="e">
        <f ca="1">VLOOKUP($C63,OFFSET(ResultsInput!$B$2,($B63-1)*gamesPerRound,0,gamesPerRound,6),5,FALSE)</f>
        <v>#N/A</v>
      </c>
      <c r="G63" s="46" t="e">
        <f ca="1">VLOOKUP($C63,OFFSET(ResultsInput!$B$2,($B63-1)*gamesPerRound,0,gamesPerRound,6),6,FALSE)</f>
        <v>#N/A</v>
      </c>
      <c r="H63" s="87" t="str">
        <f t="shared" ca="1" si="2"/>
        <v>D.05</v>
      </c>
    </row>
    <row r="64" spans="1:8" x14ac:dyDescent="0.2">
      <c r="A64" s="47">
        <v>62</v>
      </c>
      <c r="B64" s="32">
        <f t="shared" si="0"/>
        <v>2</v>
      </c>
      <c r="C64" s="32">
        <f t="shared" si="1"/>
        <v>15</v>
      </c>
      <c r="D64" s="1" t="str">
        <f ca="1">IF($B64&gt;rounds,"",OFFSET(AllPairings!D$1,startRow-1+$A64,0))</f>
        <v>C.05</v>
      </c>
      <c r="E64" s="1" t="str">
        <f ca="1">IF($B64&gt;rounds,"",OFFSET(AllPairings!E$1,startRow-1+$A64,0))</f>
        <v>F.05</v>
      </c>
      <c r="F64" s="46" t="e">
        <f ca="1">VLOOKUP($C64,OFFSET(ResultsInput!$B$2,($B64-1)*gamesPerRound,0,gamesPerRound,6),5,FALSE)</f>
        <v>#N/A</v>
      </c>
      <c r="G64" s="46" t="e">
        <f ca="1">VLOOKUP($C64,OFFSET(ResultsInput!$B$2,($B64-1)*gamesPerRound,0,gamesPerRound,6),6,FALSE)</f>
        <v>#N/A</v>
      </c>
      <c r="H64" s="87" t="str">
        <f t="shared" ca="1" si="2"/>
        <v>C.05</v>
      </c>
    </row>
    <row r="65" spans="1:8" x14ac:dyDescent="0.2">
      <c r="A65" s="47">
        <v>63</v>
      </c>
      <c r="B65" s="32">
        <f t="shared" si="0"/>
        <v>2</v>
      </c>
      <c r="C65" s="32">
        <f t="shared" si="1"/>
        <v>16</v>
      </c>
      <c r="D65" s="1" t="str">
        <f ca="1">IF($B65&gt;rounds,"",OFFSET(AllPairings!D$1,startRow-1+$A65,0))</f>
        <v>A.06</v>
      </c>
      <c r="E65" s="1" t="str">
        <f ca="1">IF($B65&gt;rounds,"",OFFSET(AllPairings!E$1,startRow-1+$A65,0))</f>
        <v>F.06</v>
      </c>
      <c r="F65" s="46" t="e">
        <f ca="1">VLOOKUP($C65,OFFSET(ResultsInput!$B$2,($B65-1)*gamesPerRound,0,gamesPerRound,6),5,FALSE)</f>
        <v>#N/A</v>
      </c>
      <c r="G65" s="46" t="e">
        <f ca="1">VLOOKUP($C65,OFFSET(ResultsInput!$B$2,($B65-1)*gamesPerRound,0,gamesPerRound,6),6,FALSE)</f>
        <v>#N/A</v>
      </c>
      <c r="H65" s="87" t="str">
        <f t="shared" ca="1" si="2"/>
        <v>A.06</v>
      </c>
    </row>
    <row r="66" spans="1:8" x14ac:dyDescent="0.2">
      <c r="A66" s="47">
        <v>64</v>
      </c>
      <c r="B66" s="32">
        <f t="shared" si="0"/>
        <v>2</v>
      </c>
      <c r="C66" s="32">
        <f t="shared" si="1"/>
        <v>17</v>
      </c>
      <c r="D66" s="1" t="str">
        <f ca="1">IF($B66&gt;rounds,"",OFFSET(AllPairings!D$1,startRow-1+$A66,0))</f>
        <v>E.06</v>
      </c>
      <c r="E66" s="1" t="str">
        <f ca="1">IF($B66&gt;rounds,"",OFFSET(AllPairings!E$1,startRow-1+$A66,0))</f>
        <v>B.06</v>
      </c>
      <c r="F66" s="46" t="e">
        <f ca="1">VLOOKUP($C66,OFFSET(ResultsInput!$B$2,($B66-1)*gamesPerRound,0,gamesPerRound,6),5,FALSE)</f>
        <v>#N/A</v>
      </c>
      <c r="G66" s="46" t="e">
        <f ca="1">VLOOKUP($C66,OFFSET(ResultsInput!$B$2,($B66-1)*gamesPerRound,0,gamesPerRound,6),6,FALSE)</f>
        <v>#N/A</v>
      </c>
      <c r="H66" s="87" t="str">
        <f t="shared" ca="1" si="2"/>
        <v>E.06</v>
      </c>
    </row>
    <row r="67" spans="1:8" x14ac:dyDescent="0.2">
      <c r="A67" s="47">
        <v>65</v>
      </c>
      <c r="B67" s="32">
        <f t="shared" ref="B67:B130" si="3">IF(INT(A67/gamesPerRound)&lt;rounds,1+INT(A67/gamesPerRound),"")</f>
        <v>2</v>
      </c>
      <c r="C67" s="32">
        <f t="shared" ref="C67:C130" si="4">1+MOD(A67,gamesPerRound)</f>
        <v>18</v>
      </c>
      <c r="D67" s="1" t="str">
        <f ca="1">IF($B67&gt;rounds,"",OFFSET(AllPairings!D$1,startRow-1+$A67,0))</f>
        <v>D.06</v>
      </c>
      <c r="E67" s="1" t="str">
        <f ca="1">IF($B67&gt;rounds,"",OFFSET(AllPairings!E$1,startRow-1+$A67,0))</f>
        <v>C.06</v>
      </c>
      <c r="F67" s="46" t="e">
        <f ca="1">VLOOKUP($C67,OFFSET(ResultsInput!$B$2,($B67-1)*gamesPerRound,0,gamesPerRound,6),5,FALSE)</f>
        <v>#N/A</v>
      </c>
      <c r="G67" s="46" t="e">
        <f ca="1">VLOOKUP($C67,OFFSET(ResultsInput!$B$2,($B67-1)*gamesPerRound,0,gamesPerRound,6),6,FALSE)</f>
        <v>#N/A</v>
      </c>
      <c r="H67" s="87" t="str">
        <f t="shared" ref="H67:H130" ca="1" si="5">D67</f>
        <v>D.06</v>
      </c>
    </row>
    <row r="68" spans="1:8" x14ac:dyDescent="0.2">
      <c r="A68" s="47">
        <v>66</v>
      </c>
      <c r="B68" s="32">
        <f t="shared" si="3"/>
        <v>2</v>
      </c>
      <c r="C68" s="32">
        <f t="shared" si="4"/>
        <v>19</v>
      </c>
      <c r="D68" s="1" t="str">
        <f ca="1">IF($B68&gt;rounds,"",OFFSET(AllPairings!D$1,startRow-1+$A68,0))</f>
        <v>E.07</v>
      </c>
      <c r="E68" s="1" t="str">
        <f ca="1">IF($B68&gt;rounds,"",OFFSET(AllPairings!E$1,startRow-1+$A68,0))</f>
        <v>A.07</v>
      </c>
      <c r="F68" s="46" t="e">
        <f ca="1">VLOOKUP($C68,OFFSET(ResultsInput!$B$2,($B68-1)*gamesPerRound,0,gamesPerRound,6),5,FALSE)</f>
        <v>#N/A</v>
      </c>
      <c r="G68" s="46" t="e">
        <f ca="1">VLOOKUP($C68,OFFSET(ResultsInput!$B$2,($B68-1)*gamesPerRound,0,gamesPerRound,6),6,FALSE)</f>
        <v>#N/A</v>
      </c>
      <c r="H68" s="87" t="str">
        <f t="shared" ca="1" si="5"/>
        <v>E.07</v>
      </c>
    </row>
    <row r="69" spans="1:8" x14ac:dyDescent="0.2">
      <c r="A69" s="47">
        <v>67</v>
      </c>
      <c r="B69" s="32">
        <f t="shared" si="3"/>
        <v>2</v>
      </c>
      <c r="C69" s="32">
        <f t="shared" si="4"/>
        <v>20</v>
      </c>
      <c r="D69" s="1" t="str">
        <f ca="1">IF($B69&gt;rounds,"",OFFSET(AllPairings!D$1,startRow-1+$A69,0))</f>
        <v>B.07</v>
      </c>
      <c r="E69" s="1" t="str">
        <f ca="1">IF($B69&gt;rounds,"",OFFSET(AllPairings!E$1,startRow-1+$A69,0))</f>
        <v>D.07</v>
      </c>
      <c r="F69" s="46" t="e">
        <f ca="1">VLOOKUP($C69,OFFSET(ResultsInput!$B$2,($B69-1)*gamesPerRound,0,gamesPerRound,6),5,FALSE)</f>
        <v>#N/A</v>
      </c>
      <c r="G69" s="46" t="e">
        <f ca="1">VLOOKUP($C69,OFFSET(ResultsInput!$B$2,($B69-1)*gamesPerRound,0,gamesPerRound,6),6,FALSE)</f>
        <v>#N/A</v>
      </c>
      <c r="H69" s="87" t="str">
        <f t="shared" ca="1" si="5"/>
        <v>B.07</v>
      </c>
    </row>
    <row r="70" spans="1:8" x14ac:dyDescent="0.2">
      <c r="A70" s="47">
        <v>68</v>
      </c>
      <c r="B70" s="32">
        <f t="shared" si="3"/>
        <v>2</v>
      </c>
      <c r="C70" s="32">
        <f t="shared" si="4"/>
        <v>21</v>
      </c>
      <c r="D70" s="1" t="str">
        <f ca="1">IF($B70&gt;rounds,"",OFFSET(AllPairings!D$1,startRow-1+$A70,0))</f>
        <v>C.07</v>
      </c>
      <c r="E70" s="1" t="str">
        <f ca="1">IF($B70&gt;rounds,"",OFFSET(AllPairings!E$1,startRow-1+$A70,0))</f>
        <v>F.07</v>
      </c>
      <c r="F70" s="46" t="e">
        <f ca="1">VLOOKUP($C70,OFFSET(ResultsInput!$B$2,($B70-1)*gamesPerRound,0,gamesPerRound,6),5,FALSE)</f>
        <v>#N/A</v>
      </c>
      <c r="G70" s="46" t="e">
        <f ca="1">VLOOKUP($C70,OFFSET(ResultsInput!$B$2,($B70-1)*gamesPerRound,0,gamesPerRound,6),6,FALSE)</f>
        <v>#N/A</v>
      </c>
      <c r="H70" s="87" t="str">
        <f t="shared" ca="1" si="5"/>
        <v>C.07</v>
      </c>
    </row>
    <row r="71" spans="1:8" x14ac:dyDescent="0.2">
      <c r="A71" s="47">
        <v>69</v>
      </c>
      <c r="B71" s="32">
        <f t="shared" si="3"/>
        <v>2</v>
      </c>
      <c r="C71" s="32">
        <f t="shared" si="4"/>
        <v>22</v>
      </c>
      <c r="D71" s="1" t="str">
        <f ca="1">IF($B71&gt;rounds,"",OFFSET(AllPairings!D$1,startRow-1+$A71,0))</f>
        <v>A.08</v>
      </c>
      <c r="E71" s="1" t="str">
        <f ca="1">IF($B71&gt;rounds,"",OFFSET(AllPairings!E$1,startRow-1+$A71,0))</f>
        <v>F.08</v>
      </c>
      <c r="F71" s="46" t="e">
        <f ca="1">VLOOKUP($C71,OFFSET(ResultsInput!$B$2,($B71-1)*gamesPerRound,0,gamesPerRound,6),5,FALSE)</f>
        <v>#N/A</v>
      </c>
      <c r="G71" s="46" t="e">
        <f ca="1">VLOOKUP($C71,OFFSET(ResultsInput!$B$2,($B71-1)*gamesPerRound,0,gamesPerRound,6),6,FALSE)</f>
        <v>#N/A</v>
      </c>
      <c r="H71" s="87" t="str">
        <f t="shared" ca="1" si="5"/>
        <v>A.08</v>
      </c>
    </row>
    <row r="72" spans="1:8" x14ac:dyDescent="0.2">
      <c r="A72" s="47">
        <v>70</v>
      </c>
      <c r="B72" s="32">
        <f t="shared" si="3"/>
        <v>2</v>
      </c>
      <c r="C72" s="32">
        <f t="shared" si="4"/>
        <v>23</v>
      </c>
      <c r="D72" s="1" t="str">
        <f ca="1">IF($B72&gt;rounds,"",OFFSET(AllPairings!D$1,startRow-1+$A72,0))</f>
        <v>E.08</v>
      </c>
      <c r="E72" s="1" t="str">
        <f ca="1">IF($B72&gt;rounds,"",OFFSET(AllPairings!E$1,startRow-1+$A72,0))</f>
        <v>B.08</v>
      </c>
      <c r="F72" s="46" t="e">
        <f ca="1">VLOOKUP($C72,OFFSET(ResultsInput!$B$2,($B72-1)*gamesPerRound,0,gamesPerRound,6),5,FALSE)</f>
        <v>#N/A</v>
      </c>
      <c r="G72" s="46" t="e">
        <f ca="1">VLOOKUP($C72,OFFSET(ResultsInput!$B$2,($B72-1)*gamesPerRound,0,gamesPerRound,6),6,FALSE)</f>
        <v>#N/A</v>
      </c>
      <c r="H72" s="87" t="str">
        <f t="shared" ca="1" si="5"/>
        <v>E.08</v>
      </c>
    </row>
    <row r="73" spans="1:8" x14ac:dyDescent="0.2">
      <c r="A73" s="47">
        <v>71</v>
      </c>
      <c r="B73" s="32">
        <f t="shared" si="3"/>
        <v>2</v>
      </c>
      <c r="C73" s="32">
        <f t="shared" si="4"/>
        <v>24</v>
      </c>
      <c r="D73" s="1" t="str">
        <f ca="1">IF($B73&gt;rounds,"",OFFSET(AllPairings!D$1,startRow-1+$A73,0))</f>
        <v>C.08</v>
      </c>
      <c r="E73" s="1" t="str">
        <f ca="1">IF($B73&gt;rounds,"",OFFSET(AllPairings!E$1,startRow-1+$A73,0))</f>
        <v>D.08</v>
      </c>
      <c r="F73" s="46" t="e">
        <f ca="1">VLOOKUP($C73,OFFSET(ResultsInput!$B$2,($B73-1)*gamesPerRound,0,gamesPerRound,6),5,FALSE)</f>
        <v>#N/A</v>
      </c>
      <c r="G73" s="46" t="e">
        <f ca="1">VLOOKUP($C73,OFFSET(ResultsInput!$B$2,($B73-1)*gamesPerRound,0,gamesPerRound,6),6,FALSE)</f>
        <v>#N/A</v>
      </c>
      <c r="H73" s="87" t="str">
        <f t="shared" ca="1" si="5"/>
        <v>C.08</v>
      </c>
    </row>
    <row r="74" spans="1:8" x14ac:dyDescent="0.2">
      <c r="A74" s="47">
        <v>72</v>
      </c>
      <c r="B74" s="32">
        <f t="shared" si="3"/>
        <v>2</v>
      </c>
      <c r="C74" s="32">
        <f t="shared" si="4"/>
        <v>25</v>
      </c>
      <c r="D74" s="1" t="str">
        <f ca="1">IF($B74&gt;rounds,"",OFFSET(AllPairings!D$1,startRow-1+$A74,0))</f>
        <v>B.09</v>
      </c>
      <c r="E74" s="1" t="str">
        <f ca="1">IF($B74&gt;rounds,"",OFFSET(AllPairings!E$1,startRow-1+$A74,0))</f>
        <v>A.09</v>
      </c>
      <c r="F74" s="46" t="e">
        <f ca="1">VLOOKUP($C74,OFFSET(ResultsInput!$B$2,($B74-1)*gamesPerRound,0,gamesPerRound,6),5,FALSE)</f>
        <v>#N/A</v>
      </c>
      <c r="G74" s="46" t="e">
        <f ca="1">VLOOKUP($C74,OFFSET(ResultsInput!$B$2,($B74-1)*gamesPerRound,0,gamesPerRound,6),6,FALSE)</f>
        <v>#N/A</v>
      </c>
      <c r="H74" s="87" t="str">
        <f t="shared" ca="1" si="5"/>
        <v>B.09</v>
      </c>
    </row>
    <row r="75" spans="1:8" x14ac:dyDescent="0.2">
      <c r="A75" s="47">
        <v>73</v>
      </c>
      <c r="B75" s="32">
        <f t="shared" si="3"/>
        <v>2</v>
      </c>
      <c r="C75" s="32">
        <f t="shared" si="4"/>
        <v>26</v>
      </c>
      <c r="D75" s="1" t="str">
        <f ca="1">IF($B75&gt;rounds,"",OFFSET(AllPairings!D$1,startRow-1+$A75,0))</f>
        <v>E.09</v>
      </c>
      <c r="E75" s="1" t="str">
        <f ca="1">IF($B75&gt;rounds,"",OFFSET(AllPairings!E$1,startRow-1+$A75,0))</f>
        <v>C.09</v>
      </c>
      <c r="F75" s="46" t="e">
        <f ca="1">VLOOKUP($C75,OFFSET(ResultsInput!$B$2,($B75-1)*gamesPerRound,0,gamesPerRound,6),5,FALSE)</f>
        <v>#N/A</v>
      </c>
      <c r="G75" s="46" t="e">
        <f ca="1">VLOOKUP($C75,OFFSET(ResultsInput!$B$2,($B75-1)*gamesPerRound,0,gamesPerRound,6),6,FALSE)</f>
        <v>#N/A</v>
      </c>
      <c r="H75" s="87" t="str">
        <f t="shared" ca="1" si="5"/>
        <v>E.09</v>
      </c>
    </row>
    <row r="76" spans="1:8" x14ac:dyDescent="0.2">
      <c r="A76" s="47">
        <v>74</v>
      </c>
      <c r="B76" s="32">
        <f t="shared" si="3"/>
        <v>2</v>
      </c>
      <c r="C76" s="32">
        <f t="shared" si="4"/>
        <v>27</v>
      </c>
      <c r="D76" s="1" t="str">
        <f ca="1">IF($B76&gt;rounds,"",OFFSET(AllPairings!D$1,startRow-1+$A76,0))</f>
        <v>F.09</v>
      </c>
      <c r="E76" s="1" t="str">
        <f ca="1">IF($B76&gt;rounds,"",OFFSET(AllPairings!E$1,startRow-1+$A76,0))</f>
        <v>D.09</v>
      </c>
      <c r="F76" s="46" t="e">
        <f ca="1">VLOOKUP($C76,OFFSET(ResultsInput!$B$2,($B76-1)*gamesPerRound,0,gamesPerRound,6),5,FALSE)</f>
        <v>#N/A</v>
      </c>
      <c r="G76" s="46" t="e">
        <f ca="1">VLOOKUP($C76,OFFSET(ResultsInput!$B$2,($B76-1)*gamesPerRound,0,gamesPerRound,6),6,FALSE)</f>
        <v>#N/A</v>
      </c>
      <c r="H76" s="87" t="str">
        <f t="shared" ca="1" si="5"/>
        <v>F.09</v>
      </c>
    </row>
    <row r="77" spans="1:8" x14ac:dyDescent="0.2">
      <c r="A77" s="47">
        <v>75</v>
      </c>
      <c r="B77" s="32">
        <f t="shared" si="3"/>
        <v>2</v>
      </c>
      <c r="C77" s="32">
        <f t="shared" si="4"/>
        <v>28</v>
      </c>
      <c r="D77" s="1" t="str">
        <f ca="1">IF($B77&gt;rounds,"",OFFSET(AllPairings!D$1,startRow-1+$A77,0))</f>
        <v>A.10</v>
      </c>
      <c r="E77" s="1" t="str">
        <f ca="1">IF($B77&gt;rounds,"",OFFSET(AllPairings!E$1,startRow-1+$A77,0))</f>
        <v>C.10</v>
      </c>
      <c r="F77" s="46" t="e">
        <f ca="1">VLOOKUP($C77,OFFSET(ResultsInput!$B$2,($B77-1)*gamesPerRound,0,gamesPerRound,6),5,FALSE)</f>
        <v>#N/A</v>
      </c>
      <c r="G77" s="46" t="e">
        <f ca="1">VLOOKUP($C77,OFFSET(ResultsInput!$B$2,($B77-1)*gamesPerRound,0,gamesPerRound,6),6,FALSE)</f>
        <v>#N/A</v>
      </c>
      <c r="H77" s="87" t="str">
        <f t="shared" ca="1" si="5"/>
        <v>A.10</v>
      </c>
    </row>
    <row r="78" spans="1:8" x14ac:dyDescent="0.2">
      <c r="A78" s="47">
        <v>76</v>
      </c>
      <c r="B78" s="32">
        <f t="shared" si="3"/>
        <v>2</v>
      </c>
      <c r="C78" s="32">
        <f t="shared" si="4"/>
        <v>29</v>
      </c>
      <c r="D78" s="1" t="str">
        <f ca="1">IF($B78&gt;rounds,"",OFFSET(AllPairings!D$1,startRow-1+$A78,0))</f>
        <v>B.10</v>
      </c>
      <c r="E78" s="1" t="str">
        <f ca="1">IF($B78&gt;rounds,"",OFFSET(AllPairings!E$1,startRow-1+$A78,0))</f>
        <v>F.10</v>
      </c>
      <c r="F78" s="46" t="e">
        <f ca="1">VLOOKUP($C78,OFFSET(ResultsInput!$B$2,($B78-1)*gamesPerRound,0,gamesPerRound,6),5,FALSE)</f>
        <v>#N/A</v>
      </c>
      <c r="G78" s="46" t="e">
        <f ca="1">VLOOKUP($C78,OFFSET(ResultsInput!$B$2,($B78-1)*gamesPerRound,0,gamesPerRound,6),6,FALSE)</f>
        <v>#N/A</v>
      </c>
      <c r="H78" s="87" t="str">
        <f t="shared" ca="1" si="5"/>
        <v>B.10</v>
      </c>
    </row>
    <row r="79" spans="1:8" x14ac:dyDescent="0.2">
      <c r="A79" s="47">
        <v>77</v>
      </c>
      <c r="B79" s="32">
        <f t="shared" si="3"/>
        <v>2</v>
      </c>
      <c r="C79" s="32">
        <f t="shared" si="4"/>
        <v>30</v>
      </c>
      <c r="D79" s="1" t="str">
        <f ca="1">IF($B79&gt;rounds,"",OFFSET(AllPairings!D$1,startRow-1+$A79,0))</f>
        <v>D.10</v>
      </c>
      <c r="E79" s="1" t="str">
        <f ca="1">IF($B79&gt;rounds,"",OFFSET(AllPairings!E$1,startRow-1+$A79,0))</f>
        <v>E.10</v>
      </c>
      <c r="F79" s="46" t="e">
        <f ca="1">VLOOKUP($C79,OFFSET(ResultsInput!$B$2,($B79-1)*gamesPerRound,0,gamesPerRound,6),5,FALSE)</f>
        <v>#N/A</v>
      </c>
      <c r="G79" s="46" t="e">
        <f ca="1">VLOOKUP($C79,OFFSET(ResultsInput!$B$2,($B79-1)*gamesPerRound,0,gamesPerRound,6),6,FALSE)</f>
        <v>#N/A</v>
      </c>
      <c r="H79" s="87" t="str">
        <f t="shared" ca="1" si="5"/>
        <v>D.10</v>
      </c>
    </row>
    <row r="80" spans="1:8" x14ac:dyDescent="0.2">
      <c r="A80" s="47">
        <v>78</v>
      </c>
      <c r="B80" s="32">
        <f t="shared" si="3"/>
        <v>2</v>
      </c>
      <c r="C80" s="32">
        <f t="shared" si="4"/>
        <v>31</v>
      </c>
      <c r="D80" s="1" t="str">
        <f ca="1">IF($B80&gt;rounds,"",OFFSET(AllPairings!D$1,startRow-1+$A80,0))</f>
        <v>F.11</v>
      </c>
      <c r="E80" s="1" t="str">
        <f ca="1">IF($B80&gt;rounds,"",OFFSET(AllPairings!E$1,startRow-1+$A80,0))</f>
        <v>A.11</v>
      </c>
      <c r="F80" s="46" t="e">
        <f ca="1">VLOOKUP($C80,OFFSET(ResultsInput!$B$2,($B80-1)*gamesPerRound,0,gamesPerRound,6),5,FALSE)</f>
        <v>#N/A</v>
      </c>
      <c r="G80" s="46" t="e">
        <f ca="1">VLOOKUP($C80,OFFSET(ResultsInput!$B$2,($B80-1)*gamesPerRound,0,gamesPerRound,6),6,FALSE)</f>
        <v>#N/A</v>
      </c>
      <c r="H80" s="87" t="str">
        <f t="shared" ca="1" si="5"/>
        <v>F.11</v>
      </c>
    </row>
    <row r="81" spans="1:8" x14ac:dyDescent="0.2">
      <c r="A81" s="47">
        <v>79</v>
      </c>
      <c r="B81" s="32">
        <f t="shared" si="3"/>
        <v>2</v>
      </c>
      <c r="C81" s="32">
        <f t="shared" si="4"/>
        <v>32</v>
      </c>
      <c r="D81" s="1" t="str">
        <f ca="1">IF($B81&gt;rounds,"",OFFSET(AllPairings!D$1,startRow-1+$A81,0))</f>
        <v>E.11</v>
      </c>
      <c r="E81" s="1" t="str">
        <f ca="1">IF($B81&gt;rounds,"",OFFSET(AllPairings!E$1,startRow-1+$A81,0))</f>
        <v>B.11</v>
      </c>
      <c r="F81" s="46" t="e">
        <f ca="1">VLOOKUP($C81,OFFSET(ResultsInput!$B$2,($B81-1)*gamesPerRound,0,gamesPerRound,6),5,FALSE)</f>
        <v>#N/A</v>
      </c>
      <c r="G81" s="46" t="e">
        <f ca="1">VLOOKUP($C81,OFFSET(ResultsInput!$B$2,($B81-1)*gamesPerRound,0,gamesPerRound,6),6,FALSE)</f>
        <v>#N/A</v>
      </c>
      <c r="H81" s="87" t="str">
        <f t="shared" ca="1" si="5"/>
        <v>E.11</v>
      </c>
    </row>
    <row r="82" spans="1:8" x14ac:dyDescent="0.2">
      <c r="A82" s="47">
        <v>80</v>
      </c>
      <c r="B82" s="32">
        <f t="shared" si="3"/>
        <v>2</v>
      </c>
      <c r="C82" s="32">
        <f t="shared" si="4"/>
        <v>33</v>
      </c>
      <c r="D82" s="1" t="str">
        <f ca="1">IF($B82&gt;rounds,"",OFFSET(AllPairings!D$1,startRow-1+$A82,0))</f>
        <v>D.11</v>
      </c>
      <c r="E82" s="1" t="str">
        <f ca="1">IF($B82&gt;rounds,"",OFFSET(AllPairings!E$1,startRow-1+$A82,0))</f>
        <v>C.11</v>
      </c>
      <c r="F82" s="46" t="e">
        <f ca="1">VLOOKUP($C82,OFFSET(ResultsInput!$B$2,($B82-1)*gamesPerRound,0,gamesPerRound,6),5,FALSE)</f>
        <v>#N/A</v>
      </c>
      <c r="G82" s="46" t="e">
        <f ca="1">VLOOKUP($C82,OFFSET(ResultsInput!$B$2,($B82-1)*gamesPerRound,0,gamesPerRound,6),6,FALSE)</f>
        <v>#N/A</v>
      </c>
      <c r="H82" s="87" t="str">
        <f t="shared" ca="1" si="5"/>
        <v>D.11</v>
      </c>
    </row>
    <row r="83" spans="1:8" x14ac:dyDescent="0.2">
      <c r="A83" s="47">
        <v>81</v>
      </c>
      <c r="B83" s="32">
        <f t="shared" si="3"/>
        <v>2</v>
      </c>
      <c r="C83" s="32">
        <f t="shared" si="4"/>
        <v>34</v>
      </c>
      <c r="D83" s="1" t="str">
        <f ca="1">IF($B83&gt;rounds,"",OFFSET(AllPairings!D$1,startRow-1+$A83,0))</f>
        <v>A.12</v>
      </c>
      <c r="E83" s="1" t="str">
        <f ca="1">IF($B83&gt;rounds,"",OFFSET(AllPairings!E$1,startRow-1+$A83,0))</f>
        <v>E.12</v>
      </c>
      <c r="F83" s="46" t="e">
        <f ca="1">VLOOKUP($C83,OFFSET(ResultsInput!$B$2,($B83-1)*gamesPerRound,0,gamesPerRound,6),5,FALSE)</f>
        <v>#N/A</v>
      </c>
      <c r="G83" s="46" t="e">
        <f ca="1">VLOOKUP($C83,OFFSET(ResultsInput!$B$2,($B83-1)*gamesPerRound,0,gamesPerRound,6),6,FALSE)</f>
        <v>#N/A</v>
      </c>
      <c r="H83" s="87" t="str">
        <f t="shared" ca="1" si="5"/>
        <v>A.12</v>
      </c>
    </row>
    <row r="84" spans="1:8" x14ac:dyDescent="0.2">
      <c r="A84" s="47">
        <v>82</v>
      </c>
      <c r="B84" s="32">
        <f t="shared" si="3"/>
        <v>2</v>
      </c>
      <c r="C84" s="32">
        <f t="shared" si="4"/>
        <v>35</v>
      </c>
      <c r="D84" s="1" t="str">
        <f ca="1">IF($B84&gt;rounds,"",OFFSET(AllPairings!D$1,startRow-1+$A84,0))</f>
        <v>B.12</v>
      </c>
      <c r="E84" s="1" t="str">
        <f ca="1">IF($B84&gt;rounds,"",OFFSET(AllPairings!E$1,startRow-1+$A84,0))</f>
        <v>D.12</v>
      </c>
      <c r="F84" s="46" t="e">
        <f ca="1">VLOOKUP($C84,OFFSET(ResultsInput!$B$2,($B84-1)*gamesPerRound,0,gamesPerRound,6),5,FALSE)</f>
        <v>#N/A</v>
      </c>
      <c r="G84" s="46" t="e">
        <f ca="1">VLOOKUP($C84,OFFSET(ResultsInput!$B$2,($B84-1)*gamesPerRound,0,gamesPerRound,6),6,FALSE)</f>
        <v>#N/A</v>
      </c>
      <c r="H84" s="87" t="str">
        <f t="shared" ca="1" si="5"/>
        <v>B.12</v>
      </c>
    </row>
    <row r="85" spans="1:8" x14ac:dyDescent="0.2">
      <c r="A85" s="47">
        <v>83</v>
      </c>
      <c r="B85" s="32">
        <f t="shared" si="3"/>
        <v>2</v>
      </c>
      <c r="C85" s="32">
        <f t="shared" si="4"/>
        <v>36</v>
      </c>
      <c r="D85" s="1" t="str">
        <f ca="1">IF($B85&gt;rounds,"",OFFSET(AllPairings!D$1,startRow-1+$A85,0))</f>
        <v>F.12</v>
      </c>
      <c r="E85" s="1" t="str">
        <f ca="1">IF($B85&gt;rounds,"",OFFSET(AllPairings!E$1,startRow-1+$A85,0))</f>
        <v>C.12</v>
      </c>
      <c r="F85" s="46" t="e">
        <f ca="1">VLOOKUP($C85,OFFSET(ResultsInput!$B$2,($B85-1)*gamesPerRound,0,gamesPerRound,6),5,FALSE)</f>
        <v>#N/A</v>
      </c>
      <c r="G85" s="46" t="e">
        <f ca="1">VLOOKUP($C85,OFFSET(ResultsInput!$B$2,($B85-1)*gamesPerRound,0,gamesPerRound,6),6,FALSE)</f>
        <v>#N/A</v>
      </c>
      <c r="H85" s="87" t="str">
        <f t="shared" ca="1" si="5"/>
        <v>F.12</v>
      </c>
    </row>
    <row r="86" spans="1:8" x14ac:dyDescent="0.2">
      <c r="A86" s="47">
        <v>84</v>
      </c>
      <c r="B86" s="32">
        <f t="shared" si="3"/>
        <v>2</v>
      </c>
      <c r="C86" s="32">
        <f t="shared" si="4"/>
        <v>37</v>
      </c>
      <c r="D86" s="1" t="str">
        <f ca="1">IF($B86&gt;rounds,"",OFFSET(AllPairings!D$1,startRow-1+$A86,0))</f>
        <v>A.13</v>
      </c>
      <c r="E86" s="1" t="str">
        <f ca="1">IF($B86&gt;rounds,"",OFFSET(AllPairings!E$1,startRow-1+$A86,0))</f>
        <v>D.13</v>
      </c>
      <c r="F86" s="46" t="e">
        <f ca="1">VLOOKUP($C86,OFFSET(ResultsInput!$B$2,($B86-1)*gamesPerRound,0,gamesPerRound,6),5,FALSE)</f>
        <v>#N/A</v>
      </c>
      <c r="G86" s="46" t="e">
        <f ca="1">VLOOKUP($C86,OFFSET(ResultsInput!$B$2,($B86-1)*gamesPerRound,0,gamesPerRound,6),6,FALSE)</f>
        <v>#N/A</v>
      </c>
      <c r="H86" s="87" t="str">
        <f t="shared" ca="1" si="5"/>
        <v>A.13</v>
      </c>
    </row>
    <row r="87" spans="1:8" x14ac:dyDescent="0.2">
      <c r="A87" s="47">
        <v>85</v>
      </c>
      <c r="B87" s="32">
        <f t="shared" si="3"/>
        <v>2</v>
      </c>
      <c r="C87" s="32">
        <f t="shared" si="4"/>
        <v>38</v>
      </c>
      <c r="D87" s="1" t="str">
        <f ca="1">IF($B87&gt;rounds,"",OFFSET(AllPairings!D$1,startRow-1+$A87,0))</f>
        <v>B.13</v>
      </c>
      <c r="E87" s="1" t="str">
        <f ca="1">IF($B87&gt;rounds,"",OFFSET(AllPairings!E$1,startRow-1+$A87,0))</f>
        <v>C.13</v>
      </c>
      <c r="F87" s="46" t="e">
        <f ca="1">VLOOKUP($C87,OFFSET(ResultsInput!$B$2,($B87-1)*gamesPerRound,0,gamesPerRound,6),5,FALSE)</f>
        <v>#N/A</v>
      </c>
      <c r="G87" s="46" t="e">
        <f ca="1">VLOOKUP($C87,OFFSET(ResultsInput!$B$2,($B87-1)*gamesPerRound,0,gamesPerRound,6),6,FALSE)</f>
        <v>#N/A</v>
      </c>
      <c r="H87" s="87" t="str">
        <f t="shared" ca="1" si="5"/>
        <v>B.13</v>
      </c>
    </row>
    <row r="88" spans="1:8" x14ac:dyDescent="0.2">
      <c r="A88" s="47">
        <v>86</v>
      </c>
      <c r="B88" s="32">
        <f t="shared" si="3"/>
        <v>2</v>
      </c>
      <c r="C88" s="32">
        <f t="shared" si="4"/>
        <v>39</v>
      </c>
      <c r="D88" s="1" t="str">
        <f ca="1">IF($B88&gt;rounds,"",OFFSET(AllPairings!D$1,startRow-1+$A88,0))</f>
        <v>E.13</v>
      </c>
      <c r="E88" s="1" t="str">
        <f ca="1">IF($B88&gt;rounds,"",OFFSET(AllPairings!E$1,startRow-1+$A88,0))</f>
        <v>F.13</v>
      </c>
      <c r="F88" s="46" t="e">
        <f ca="1">VLOOKUP($C88,OFFSET(ResultsInput!$B$2,($B88-1)*gamesPerRound,0,gamesPerRound,6),5,FALSE)</f>
        <v>#N/A</v>
      </c>
      <c r="G88" s="46" t="e">
        <f ca="1">VLOOKUP($C88,OFFSET(ResultsInput!$B$2,($B88-1)*gamesPerRound,0,gamesPerRound,6),6,FALSE)</f>
        <v>#N/A</v>
      </c>
      <c r="H88" s="87" t="str">
        <f t="shared" ca="1" si="5"/>
        <v>E.13</v>
      </c>
    </row>
    <row r="89" spans="1:8" x14ac:dyDescent="0.2">
      <c r="A89" s="47">
        <v>87</v>
      </c>
      <c r="B89" s="32">
        <f t="shared" si="3"/>
        <v>2</v>
      </c>
      <c r="C89" s="32">
        <f t="shared" si="4"/>
        <v>40</v>
      </c>
      <c r="D89" s="1" t="str">
        <f ca="1">IF($B89&gt;rounds,"",OFFSET(AllPairings!D$1,startRow-1+$A89,0))</f>
        <v>A.14</v>
      </c>
      <c r="E89" s="1" t="str">
        <f ca="1">IF($B89&gt;rounds,"",OFFSET(AllPairings!E$1,startRow-1+$A89,0))</f>
        <v>C.14</v>
      </c>
      <c r="F89" s="46" t="e">
        <f ca="1">VLOOKUP($C89,OFFSET(ResultsInput!$B$2,($B89-1)*gamesPerRound,0,gamesPerRound,6),5,FALSE)</f>
        <v>#N/A</v>
      </c>
      <c r="G89" s="46" t="e">
        <f ca="1">VLOOKUP($C89,OFFSET(ResultsInput!$B$2,($B89-1)*gamesPerRound,0,gamesPerRound,6),6,FALSE)</f>
        <v>#N/A</v>
      </c>
      <c r="H89" s="87" t="str">
        <f t="shared" ca="1" si="5"/>
        <v>A.14</v>
      </c>
    </row>
    <row r="90" spans="1:8" x14ac:dyDescent="0.2">
      <c r="A90" s="47">
        <v>88</v>
      </c>
      <c r="B90" s="32">
        <f t="shared" si="3"/>
        <v>2</v>
      </c>
      <c r="C90" s="32">
        <f t="shared" si="4"/>
        <v>41</v>
      </c>
      <c r="D90" s="1" t="str">
        <f ca="1">IF($B90&gt;rounds,"",OFFSET(AllPairings!D$1,startRow-1+$A90,0))</f>
        <v>F.14</v>
      </c>
      <c r="E90" s="1" t="str">
        <f ca="1">IF($B90&gt;rounds,"",OFFSET(AllPairings!E$1,startRow-1+$A90,0))</f>
        <v>B.14</v>
      </c>
      <c r="F90" s="46" t="e">
        <f ca="1">VLOOKUP($C90,OFFSET(ResultsInput!$B$2,($B90-1)*gamesPerRound,0,gamesPerRound,6),5,FALSE)</f>
        <v>#N/A</v>
      </c>
      <c r="G90" s="46" t="e">
        <f ca="1">VLOOKUP($C90,OFFSET(ResultsInput!$B$2,($B90-1)*gamesPerRound,0,gamesPerRound,6),6,FALSE)</f>
        <v>#N/A</v>
      </c>
      <c r="H90" s="87" t="str">
        <f t="shared" ca="1" si="5"/>
        <v>F.14</v>
      </c>
    </row>
    <row r="91" spans="1:8" x14ac:dyDescent="0.2">
      <c r="A91" s="47">
        <v>89</v>
      </c>
      <c r="B91" s="32">
        <f t="shared" si="3"/>
        <v>2</v>
      </c>
      <c r="C91" s="32">
        <f t="shared" si="4"/>
        <v>42</v>
      </c>
      <c r="D91" s="1" t="str">
        <f ca="1">IF($B91&gt;rounds,"",OFFSET(AllPairings!D$1,startRow-1+$A91,0))</f>
        <v>E.14</v>
      </c>
      <c r="E91" s="1" t="str">
        <f ca="1">IF($B91&gt;rounds,"",OFFSET(AllPairings!E$1,startRow-1+$A91,0))</f>
        <v>D.14</v>
      </c>
      <c r="F91" s="46" t="e">
        <f ca="1">VLOOKUP($C91,OFFSET(ResultsInput!$B$2,($B91-1)*gamesPerRound,0,gamesPerRound,6),5,FALSE)</f>
        <v>#N/A</v>
      </c>
      <c r="G91" s="46" t="e">
        <f ca="1">VLOOKUP($C91,OFFSET(ResultsInput!$B$2,($B91-1)*gamesPerRound,0,gamesPerRound,6),6,FALSE)</f>
        <v>#N/A</v>
      </c>
      <c r="H91" s="87" t="str">
        <f t="shared" ca="1" si="5"/>
        <v>E.14</v>
      </c>
    </row>
    <row r="92" spans="1:8" x14ac:dyDescent="0.2">
      <c r="A92" s="47">
        <v>90</v>
      </c>
      <c r="B92" s="32">
        <f t="shared" si="3"/>
        <v>2</v>
      </c>
      <c r="C92" s="32">
        <f t="shared" si="4"/>
        <v>43</v>
      </c>
      <c r="D92" s="1" t="str">
        <f ca="1">IF($B92&gt;rounds,"",OFFSET(AllPairings!D$1,startRow-1+$A92,0))</f>
        <v>B.15</v>
      </c>
      <c r="E92" s="1" t="str">
        <f ca="1">IF($B92&gt;rounds,"",OFFSET(AllPairings!E$1,startRow-1+$A92,0))</f>
        <v>A.15</v>
      </c>
      <c r="F92" s="46" t="e">
        <f ca="1">VLOOKUP($C92,OFFSET(ResultsInput!$B$2,($B92-1)*gamesPerRound,0,gamesPerRound,6),5,FALSE)</f>
        <v>#N/A</v>
      </c>
      <c r="G92" s="46" t="e">
        <f ca="1">VLOOKUP($C92,OFFSET(ResultsInput!$B$2,($B92-1)*gamesPerRound,0,gamesPerRound,6),6,FALSE)</f>
        <v>#N/A</v>
      </c>
      <c r="H92" s="87" t="str">
        <f t="shared" ca="1" si="5"/>
        <v>B.15</v>
      </c>
    </row>
    <row r="93" spans="1:8" x14ac:dyDescent="0.2">
      <c r="A93" s="47">
        <v>91</v>
      </c>
      <c r="B93" s="32">
        <f t="shared" si="3"/>
        <v>2</v>
      </c>
      <c r="C93" s="32">
        <f t="shared" si="4"/>
        <v>44</v>
      </c>
      <c r="D93" s="1" t="str">
        <f ca="1">IF($B93&gt;rounds,"",OFFSET(AllPairings!D$1,startRow-1+$A93,0))</f>
        <v>C.15</v>
      </c>
      <c r="E93" s="1" t="str">
        <f ca="1">IF($B93&gt;rounds,"",OFFSET(AllPairings!E$1,startRow-1+$A93,0))</f>
        <v>E.15</v>
      </c>
      <c r="F93" s="46" t="e">
        <f ca="1">VLOOKUP($C93,OFFSET(ResultsInput!$B$2,($B93-1)*gamesPerRound,0,gamesPerRound,6),5,FALSE)</f>
        <v>#N/A</v>
      </c>
      <c r="G93" s="46" t="e">
        <f ca="1">VLOOKUP($C93,OFFSET(ResultsInput!$B$2,($B93-1)*gamesPerRound,0,gamesPerRound,6),6,FALSE)</f>
        <v>#N/A</v>
      </c>
      <c r="H93" s="87" t="str">
        <f t="shared" ca="1" si="5"/>
        <v>C.15</v>
      </c>
    </row>
    <row r="94" spans="1:8" x14ac:dyDescent="0.2">
      <c r="A94" s="47">
        <v>92</v>
      </c>
      <c r="B94" s="32">
        <f t="shared" si="3"/>
        <v>2</v>
      </c>
      <c r="C94" s="32">
        <f t="shared" si="4"/>
        <v>45</v>
      </c>
      <c r="D94" s="1" t="str">
        <f ca="1">IF($B94&gt;rounds,"",OFFSET(AllPairings!D$1,startRow-1+$A94,0))</f>
        <v>F.15</v>
      </c>
      <c r="E94" s="1" t="str">
        <f ca="1">IF($B94&gt;rounds,"",OFFSET(AllPairings!E$1,startRow-1+$A94,0))</f>
        <v>D.15</v>
      </c>
      <c r="F94" s="46" t="e">
        <f ca="1">VLOOKUP($C94,OFFSET(ResultsInput!$B$2,($B94-1)*gamesPerRound,0,gamesPerRound,6),5,FALSE)</f>
        <v>#N/A</v>
      </c>
      <c r="G94" s="46" t="e">
        <f ca="1">VLOOKUP($C94,OFFSET(ResultsInput!$B$2,($B94-1)*gamesPerRound,0,gamesPerRound,6),6,FALSE)</f>
        <v>#N/A</v>
      </c>
      <c r="H94" s="87" t="str">
        <f t="shared" ca="1" si="5"/>
        <v>F.15</v>
      </c>
    </row>
    <row r="95" spans="1:8" x14ac:dyDescent="0.2">
      <c r="A95" s="47">
        <v>93</v>
      </c>
      <c r="B95" s="32">
        <f t="shared" si="3"/>
        <v>2</v>
      </c>
      <c r="C95" s="32">
        <f t="shared" si="4"/>
        <v>46</v>
      </c>
      <c r="D95" s="1" t="str">
        <f ca="1">IF($B95&gt;rounds,"",OFFSET(AllPairings!D$1,startRow-1+$A95,0))</f>
        <v>F.16</v>
      </c>
      <c r="E95" s="1" t="str">
        <f ca="1">IF($B95&gt;rounds,"",OFFSET(AllPairings!E$1,startRow-1+$A95,0))</f>
        <v>A.16</v>
      </c>
      <c r="F95" s="46" t="e">
        <f ca="1">VLOOKUP($C95,OFFSET(ResultsInput!$B$2,($B95-1)*gamesPerRound,0,gamesPerRound,6),5,FALSE)</f>
        <v>#N/A</v>
      </c>
      <c r="G95" s="46" t="e">
        <f ca="1">VLOOKUP($C95,OFFSET(ResultsInput!$B$2,($B95-1)*gamesPerRound,0,gamesPerRound,6),6,FALSE)</f>
        <v>#N/A</v>
      </c>
      <c r="H95" s="87" t="str">
        <f t="shared" ca="1" si="5"/>
        <v>F.16</v>
      </c>
    </row>
    <row r="96" spans="1:8" x14ac:dyDescent="0.2">
      <c r="A96" s="47">
        <v>94</v>
      </c>
      <c r="B96" s="32">
        <f t="shared" si="3"/>
        <v>2</v>
      </c>
      <c r="C96" s="32">
        <f t="shared" si="4"/>
        <v>47</v>
      </c>
      <c r="D96" s="1" t="str">
        <f ca="1">IF($B96&gt;rounds,"",OFFSET(AllPairings!D$1,startRow-1+$A96,0))</f>
        <v>B.16</v>
      </c>
      <c r="E96" s="1" t="str">
        <f ca="1">IF($B96&gt;rounds,"",OFFSET(AllPairings!E$1,startRow-1+$A96,0))</f>
        <v>E.16</v>
      </c>
      <c r="F96" s="46" t="e">
        <f ca="1">VLOOKUP($C96,OFFSET(ResultsInput!$B$2,($B96-1)*gamesPerRound,0,gamesPerRound,6),5,FALSE)</f>
        <v>#N/A</v>
      </c>
      <c r="G96" s="46" t="e">
        <f ca="1">VLOOKUP($C96,OFFSET(ResultsInput!$B$2,($B96-1)*gamesPerRound,0,gamesPerRound,6),6,FALSE)</f>
        <v>#N/A</v>
      </c>
      <c r="H96" s="87" t="str">
        <f t="shared" ca="1" si="5"/>
        <v>B.16</v>
      </c>
    </row>
    <row r="97" spans="1:8" x14ac:dyDescent="0.2">
      <c r="A97" s="47">
        <v>95</v>
      </c>
      <c r="B97" s="32">
        <f t="shared" si="3"/>
        <v>2</v>
      </c>
      <c r="C97" s="32">
        <f t="shared" si="4"/>
        <v>48</v>
      </c>
      <c r="D97" s="1" t="str">
        <f ca="1">IF($B97&gt;rounds,"",OFFSET(AllPairings!D$1,startRow-1+$A97,0))</f>
        <v>D.16</v>
      </c>
      <c r="E97" s="1" t="str">
        <f ca="1">IF($B97&gt;rounds,"",OFFSET(AllPairings!E$1,startRow-1+$A97,0))</f>
        <v>C.16</v>
      </c>
      <c r="F97" s="46" t="e">
        <f ca="1">VLOOKUP($C97,OFFSET(ResultsInput!$B$2,($B97-1)*gamesPerRound,0,gamesPerRound,6),5,FALSE)</f>
        <v>#N/A</v>
      </c>
      <c r="G97" s="46" t="e">
        <f ca="1">VLOOKUP($C97,OFFSET(ResultsInput!$B$2,($B97-1)*gamesPerRound,0,gamesPerRound,6),6,FALSE)</f>
        <v>#N/A</v>
      </c>
      <c r="H97" s="87" t="str">
        <f t="shared" ca="1" si="5"/>
        <v>D.16</v>
      </c>
    </row>
    <row r="98" spans="1:8" x14ac:dyDescent="0.2">
      <c r="A98" s="47">
        <v>96</v>
      </c>
      <c r="B98" s="32">
        <f t="shared" si="3"/>
        <v>3</v>
      </c>
      <c r="C98" s="32">
        <f t="shared" si="4"/>
        <v>1</v>
      </c>
      <c r="D98" s="1" t="str">
        <f ca="1">IF($B98&gt;rounds,"",OFFSET(AllPairings!D$1,startRow-1+$A98,0))</f>
        <v>A.01</v>
      </c>
      <c r="E98" s="1" t="str">
        <f ca="1">IF($B98&gt;rounds,"",OFFSET(AllPairings!E$1,startRow-1+$A98,0))</f>
        <v>D.01</v>
      </c>
      <c r="F98" s="46" t="e">
        <f ca="1">VLOOKUP($C98,OFFSET(ResultsInput!$B$2,($B98-1)*gamesPerRound,0,gamesPerRound,6),5,FALSE)</f>
        <v>#N/A</v>
      </c>
      <c r="G98" s="46" t="e">
        <f ca="1">VLOOKUP($C98,OFFSET(ResultsInput!$B$2,($B98-1)*gamesPerRound,0,gamesPerRound,6),6,FALSE)</f>
        <v>#N/A</v>
      </c>
      <c r="H98" s="87" t="str">
        <f t="shared" ca="1" si="5"/>
        <v>A.01</v>
      </c>
    </row>
    <row r="99" spans="1:8" x14ac:dyDescent="0.2">
      <c r="A99" s="47">
        <v>97</v>
      </c>
      <c r="B99" s="32">
        <f t="shared" si="3"/>
        <v>3</v>
      </c>
      <c r="C99" s="32">
        <f t="shared" si="4"/>
        <v>2</v>
      </c>
      <c r="D99" s="1" t="str">
        <f ca="1">IF($B99&gt;rounds,"",OFFSET(AllPairings!D$1,startRow-1+$A99,0))</f>
        <v>C.01</v>
      </c>
      <c r="E99" s="1" t="str">
        <f ca="1">IF($B99&gt;rounds,"",OFFSET(AllPairings!E$1,startRow-1+$A99,0))</f>
        <v>B.01</v>
      </c>
      <c r="F99" s="46" t="e">
        <f ca="1">VLOOKUP($C99,OFFSET(ResultsInput!$B$2,($B99-1)*gamesPerRound,0,gamesPerRound,6),5,FALSE)</f>
        <v>#N/A</v>
      </c>
      <c r="G99" s="46" t="e">
        <f ca="1">VLOOKUP($C99,OFFSET(ResultsInput!$B$2,($B99-1)*gamesPerRound,0,gamesPerRound,6),6,FALSE)</f>
        <v>#N/A</v>
      </c>
      <c r="H99" s="87" t="str">
        <f t="shared" ca="1" si="5"/>
        <v>C.01</v>
      </c>
    </row>
    <row r="100" spans="1:8" x14ac:dyDescent="0.2">
      <c r="A100" s="47">
        <v>98</v>
      </c>
      <c r="B100" s="32">
        <f t="shared" si="3"/>
        <v>3</v>
      </c>
      <c r="C100" s="32">
        <f t="shared" si="4"/>
        <v>3</v>
      </c>
      <c r="D100" s="1" t="str">
        <f ca="1">IF($B100&gt;rounds,"",OFFSET(AllPairings!D$1,startRow-1+$A100,0))</f>
        <v>F.01</v>
      </c>
      <c r="E100" s="1" t="str">
        <f ca="1">IF($B100&gt;rounds,"",OFFSET(AllPairings!E$1,startRow-1+$A100,0))</f>
        <v>E.01</v>
      </c>
      <c r="F100" s="46" t="e">
        <f ca="1">VLOOKUP($C100,OFFSET(ResultsInput!$B$2,($B100-1)*gamesPerRound,0,gamesPerRound,6),5,FALSE)</f>
        <v>#N/A</v>
      </c>
      <c r="G100" s="46" t="e">
        <f ca="1">VLOOKUP($C100,OFFSET(ResultsInput!$B$2,($B100-1)*gamesPerRound,0,gamesPerRound,6),6,FALSE)</f>
        <v>#N/A</v>
      </c>
      <c r="H100" s="87" t="str">
        <f t="shared" ca="1" si="5"/>
        <v>F.01</v>
      </c>
    </row>
    <row r="101" spans="1:8" x14ac:dyDescent="0.2">
      <c r="A101" s="47">
        <v>99</v>
      </c>
      <c r="B101" s="32">
        <f t="shared" si="3"/>
        <v>3</v>
      </c>
      <c r="C101" s="32">
        <f t="shared" si="4"/>
        <v>4</v>
      </c>
      <c r="D101" s="1" t="str">
        <f ca="1">IF($B101&gt;rounds,"",OFFSET(AllPairings!D$1,startRow-1+$A101,0))</f>
        <v>B.02</v>
      </c>
      <c r="E101" s="1" t="str">
        <f ca="1">IF($B101&gt;rounds,"",OFFSET(AllPairings!E$1,startRow-1+$A101,0))</f>
        <v>A.02</v>
      </c>
      <c r="F101" s="46" t="e">
        <f ca="1">VLOOKUP($C101,OFFSET(ResultsInput!$B$2,($B101-1)*gamesPerRound,0,gamesPerRound,6),5,FALSE)</f>
        <v>#N/A</v>
      </c>
      <c r="G101" s="46" t="e">
        <f ca="1">VLOOKUP($C101,OFFSET(ResultsInput!$B$2,($B101-1)*gamesPerRound,0,gamesPerRound,6),6,FALSE)</f>
        <v>#N/A</v>
      </c>
      <c r="H101" s="87" t="str">
        <f t="shared" ca="1" si="5"/>
        <v>B.02</v>
      </c>
    </row>
    <row r="102" spans="1:8" x14ac:dyDescent="0.2">
      <c r="A102" s="47">
        <v>100</v>
      </c>
      <c r="B102" s="32">
        <f t="shared" si="3"/>
        <v>3</v>
      </c>
      <c r="C102" s="32">
        <f t="shared" si="4"/>
        <v>5</v>
      </c>
      <c r="D102" s="1" t="str">
        <f ca="1">IF($B102&gt;rounds,"",OFFSET(AllPairings!D$1,startRow-1+$A102,0))</f>
        <v>E.02</v>
      </c>
      <c r="E102" s="1" t="str">
        <f ca="1">IF($B102&gt;rounds,"",OFFSET(AllPairings!E$1,startRow-1+$A102,0))</f>
        <v>C.02</v>
      </c>
      <c r="F102" s="46" t="e">
        <f ca="1">VLOOKUP($C102,OFFSET(ResultsInput!$B$2,($B102-1)*gamesPerRound,0,gamesPerRound,6),5,FALSE)</f>
        <v>#N/A</v>
      </c>
      <c r="G102" s="46" t="e">
        <f ca="1">VLOOKUP($C102,OFFSET(ResultsInput!$B$2,($B102-1)*gamesPerRound,0,gamesPerRound,6),6,FALSE)</f>
        <v>#N/A</v>
      </c>
      <c r="H102" s="87" t="str">
        <f t="shared" ca="1" si="5"/>
        <v>E.02</v>
      </c>
    </row>
    <row r="103" spans="1:8" x14ac:dyDescent="0.2">
      <c r="A103" s="47">
        <v>101</v>
      </c>
      <c r="B103" s="32">
        <f t="shared" si="3"/>
        <v>3</v>
      </c>
      <c r="C103" s="32">
        <f t="shared" si="4"/>
        <v>6</v>
      </c>
      <c r="D103" s="1" t="str">
        <f ca="1">IF($B103&gt;rounds,"",OFFSET(AllPairings!D$1,startRow-1+$A103,0))</f>
        <v>D.02</v>
      </c>
      <c r="E103" s="1" t="str">
        <f ca="1">IF($B103&gt;rounds,"",OFFSET(AllPairings!E$1,startRow-1+$A103,0))</f>
        <v>F.02</v>
      </c>
      <c r="F103" s="46" t="e">
        <f ca="1">VLOOKUP($C103,OFFSET(ResultsInput!$B$2,($B103-1)*gamesPerRound,0,gamesPerRound,6),5,FALSE)</f>
        <v>#N/A</v>
      </c>
      <c r="G103" s="46" t="e">
        <f ca="1">VLOOKUP($C103,OFFSET(ResultsInput!$B$2,($B103-1)*gamesPerRound,0,gamesPerRound,6),6,FALSE)</f>
        <v>#N/A</v>
      </c>
      <c r="H103" s="87" t="str">
        <f t="shared" ca="1" si="5"/>
        <v>D.02</v>
      </c>
    </row>
    <row r="104" spans="1:8" x14ac:dyDescent="0.2">
      <c r="A104" s="47">
        <v>102</v>
      </c>
      <c r="B104" s="32">
        <f t="shared" si="3"/>
        <v>3</v>
      </c>
      <c r="C104" s="32">
        <f t="shared" si="4"/>
        <v>7</v>
      </c>
      <c r="D104" s="1" t="str">
        <f ca="1">IF($B104&gt;rounds,"",OFFSET(AllPairings!D$1,startRow-1+$A104,0))</f>
        <v>A.03</v>
      </c>
      <c r="E104" s="1" t="str">
        <f ca="1">IF($B104&gt;rounds,"",OFFSET(AllPairings!E$1,startRow-1+$A104,0))</f>
        <v>E.03</v>
      </c>
      <c r="F104" s="46" t="e">
        <f ca="1">VLOOKUP($C104,OFFSET(ResultsInput!$B$2,($B104-1)*gamesPerRound,0,gamesPerRound,6),5,FALSE)</f>
        <v>#N/A</v>
      </c>
      <c r="G104" s="46" t="e">
        <f ca="1">VLOOKUP($C104,OFFSET(ResultsInput!$B$2,($B104-1)*gamesPerRound,0,gamesPerRound,6),6,FALSE)</f>
        <v>#N/A</v>
      </c>
      <c r="H104" s="87" t="str">
        <f t="shared" ca="1" si="5"/>
        <v>A.03</v>
      </c>
    </row>
    <row r="105" spans="1:8" x14ac:dyDescent="0.2">
      <c r="A105" s="47">
        <v>103</v>
      </c>
      <c r="B105" s="32">
        <f t="shared" si="3"/>
        <v>3</v>
      </c>
      <c r="C105" s="32">
        <f t="shared" si="4"/>
        <v>8</v>
      </c>
      <c r="D105" s="1" t="str">
        <f ca="1">IF($B105&gt;rounds,"",OFFSET(AllPairings!D$1,startRow-1+$A105,0))</f>
        <v>D.03</v>
      </c>
      <c r="E105" s="1" t="str">
        <f ca="1">IF($B105&gt;rounds,"",OFFSET(AllPairings!E$1,startRow-1+$A105,0))</f>
        <v>B.03</v>
      </c>
      <c r="F105" s="46" t="e">
        <f ca="1">VLOOKUP($C105,OFFSET(ResultsInput!$B$2,($B105-1)*gamesPerRound,0,gamesPerRound,6),5,FALSE)</f>
        <v>#N/A</v>
      </c>
      <c r="G105" s="46" t="e">
        <f ca="1">VLOOKUP($C105,OFFSET(ResultsInput!$B$2,($B105-1)*gamesPerRound,0,gamesPerRound,6),6,FALSE)</f>
        <v>#N/A</v>
      </c>
      <c r="H105" s="87" t="str">
        <f t="shared" ca="1" si="5"/>
        <v>D.03</v>
      </c>
    </row>
    <row r="106" spans="1:8" x14ac:dyDescent="0.2">
      <c r="A106" s="47">
        <v>104</v>
      </c>
      <c r="B106" s="32">
        <f t="shared" si="3"/>
        <v>3</v>
      </c>
      <c r="C106" s="32">
        <f t="shared" si="4"/>
        <v>9</v>
      </c>
      <c r="D106" s="1" t="str">
        <f ca="1">IF($B106&gt;rounds,"",OFFSET(AllPairings!D$1,startRow-1+$A106,0))</f>
        <v>F.03</v>
      </c>
      <c r="E106" s="1" t="str">
        <f ca="1">IF($B106&gt;rounds,"",OFFSET(AllPairings!E$1,startRow-1+$A106,0))</f>
        <v>C.03</v>
      </c>
      <c r="F106" s="46" t="e">
        <f ca="1">VLOOKUP($C106,OFFSET(ResultsInput!$B$2,($B106-1)*gamesPerRound,0,gamesPerRound,6),5,FALSE)</f>
        <v>#N/A</v>
      </c>
      <c r="G106" s="46" t="e">
        <f ca="1">VLOOKUP($C106,OFFSET(ResultsInput!$B$2,($B106-1)*gamesPerRound,0,gamesPerRound,6),6,FALSE)</f>
        <v>#N/A</v>
      </c>
      <c r="H106" s="87" t="str">
        <f t="shared" ca="1" si="5"/>
        <v>F.03</v>
      </c>
    </row>
    <row r="107" spans="1:8" x14ac:dyDescent="0.2">
      <c r="A107" s="47">
        <v>105</v>
      </c>
      <c r="B107" s="32">
        <f t="shared" si="3"/>
        <v>3</v>
      </c>
      <c r="C107" s="32">
        <f t="shared" si="4"/>
        <v>10</v>
      </c>
      <c r="D107" s="1" t="str">
        <f ca="1">IF($B107&gt;rounds,"",OFFSET(AllPairings!D$1,startRow-1+$A107,0))</f>
        <v>C.04</v>
      </c>
      <c r="E107" s="1" t="str">
        <f ca="1">IF($B107&gt;rounds,"",OFFSET(AllPairings!E$1,startRow-1+$A107,0))</f>
        <v>A.04</v>
      </c>
      <c r="F107" s="46" t="e">
        <f ca="1">VLOOKUP($C107,OFFSET(ResultsInput!$B$2,($B107-1)*gamesPerRound,0,gamesPerRound,6),5,FALSE)</f>
        <v>#N/A</v>
      </c>
      <c r="G107" s="46" t="e">
        <f ca="1">VLOOKUP($C107,OFFSET(ResultsInput!$B$2,($B107-1)*gamesPerRound,0,gamesPerRound,6),6,FALSE)</f>
        <v>#N/A</v>
      </c>
      <c r="H107" s="87" t="str">
        <f t="shared" ca="1" si="5"/>
        <v>C.04</v>
      </c>
    </row>
    <row r="108" spans="1:8" x14ac:dyDescent="0.2">
      <c r="A108" s="47">
        <v>106</v>
      </c>
      <c r="B108" s="32">
        <f t="shared" si="3"/>
        <v>3</v>
      </c>
      <c r="C108" s="32">
        <f t="shared" si="4"/>
        <v>11</v>
      </c>
      <c r="D108" s="1" t="str">
        <f ca="1">IF($B108&gt;rounds,"",OFFSET(AllPairings!D$1,startRow-1+$A108,0))</f>
        <v>B.04</v>
      </c>
      <c r="E108" s="1" t="str">
        <f ca="1">IF($B108&gt;rounds,"",OFFSET(AllPairings!E$1,startRow-1+$A108,0))</f>
        <v>F.04</v>
      </c>
      <c r="F108" s="46" t="e">
        <f ca="1">VLOOKUP($C108,OFFSET(ResultsInput!$B$2,($B108-1)*gamesPerRound,0,gamesPerRound,6),5,FALSE)</f>
        <v>#N/A</v>
      </c>
      <c r="G108" s="46" t="e">
        <f ca="1">VLOOKUP($C108,OFFSET(ResultsInput!$B$2,($B108-1)*gamesPerRound,0,gamesPerRound,6),6,FALSE)</f>
        <v>#N/A</v>
      </c>
      <c r="H108" s="87" t="str">
        <f t="shared" ca="1" si="5"/>
        <v>B.04</v>
      </c>
    </row>
    <row r="109" spans="1:8" x14ac:dyDescent="0.2">
      <c r="A109" s="47">
        <v>107</v>
      </c>
      <c r="B109" s="32">
        <f t="shared" si="3"/>
        <v>3</v>
      </c>
      <c r="C109" s="32">
        <f t="shared" si="4"/>
        <v>12</v>
      </c>
      <c r="D109" s="1" t="str">
        <f ca="1">IF($B109&gt;rounds,"",OFFSET(AllPairings!D$1,startRow-1+$A109,0))</f>
        <v>E.04</v>
      </c>
      <c r="E109" s="1" t="str">
        <f ca="1">IF($B109&gt;rounds,"",OFFSET(AllPairings!E$1,startRow-1+$A109,0))</f>
        <v>D.04</v>
      </c>
      <c r="F109" s="46" t="e">
        <f ca="1">VLOOKUP($C109,OFFSET(ResultsInput!$B$2,($B109-1)*gamesPerRound,0,gamesPerRound,6),5,FALSE)</f>
        <v>#N/A</v>
      </c>
      <c r="G109" s="46" t="e">
        <f ca="1">VLOOKUP($C109,OFFSET(ResultsInput!$B$2,($B109-1)*gamesPerRound,0,gamesPerRound,6),6,FALSE)</f>
        <v>#N/A</v>
      </c>
      <c r="H109" s="87" t="str">
        <f t="shared" ca="1" si="5"/>
        <v>E.04</v>
      </c>
    </row>
    <row r="110" spans="1:8" x14ac:dyDescent="0.2">
      <c r="A110" s="47">
        <v>108</v>
      </c>
      <c r="B110" s="32">
        <f t="shared" si="3"/>
        <v>3</v>
      </c>
      <c r="C110" s="32">
        <f t="shared" si="4"/>
        <v>13</v>
      </c>
      <c r="D110" s="1" t="str">
        <f ca="1">IF($B110&gt;rounds,"",OFFSET(AllPairings!D$1,startRow-1+$A110,0))</f>
        <v>A.05</v>
      </c>
      <c r="E110" s="1" t="str">
        <f ca="1">IF($B110&gt;rounds,"",OFFSET(AllPairings!E$1,startRow-1+$A110,0))</f>
        <v>F.05</v>
      </c>
      <c r="F110" s="46" t="e">
        <f ca="1">VLOOKUP($C110,OFFSET(ResultsInput!$B$2,($B110-1)*gamesPerRound,0,gamesPerRound,6),5,FALSE)</f>
        <v>#N/A</v>
      </c>
      <c r="G110" s="46" t="e">
        <f ca="1">VLOOKUP($C110,OFFSET(ResultsInput!$B$2,($B110-1)*gamesPerRound,0,gamesPerRound,6),6,FALSE)</f>
        <v>#N/A</v>
      </c>
      <c r="H110" s="87" t="str">
        <f t="shared" ca="1" si="5"/>
        <v>A.05</v>
      </c>
    </row>
    <row r="111" spans="1:8" x14ac:dyDescent="0.2">
      <c r="A111" s="47">
        <v>109</v>
      </c>
      <c r="B111" s="32">
        <f t="shared" si="3"/>
        <v>3</v>
      </c>
      <c r="C111" s="32">
        <f t="shared" si="4"/>
        <v>14</v>
      </c>
      <c r="D111" s="1" t="str">
        <f ca="1">IF($B111&gt;rounds,"",OFFSET(AllPairings!D$1,startRow-1+$A111,0))</f>
        <v>B.05</v>
      </c>
      <c r="E111" s="1" t="str">
        <f ca="1">IF($B111&gt;rounds,"",OFFSET(AllPairings!E$1,startRow-1+$A111,0))</f>
        <v>E.05</v>
      </c>
      <c r="F111" s="46" t="e">
        <f ca="1">VLOOKUP($C111,OFFSET(ResultsInput!$B$2,($B111-1)*gamesPerRound,0,gamesPerRound,6),5,FALSE)</f>
        <v>#N/A</v>
      </c>
      <c r="G111" s="46" t="e">
        <f ca="1">VLOOKUP($C111,OFFSET(ResultsInput!$B$2,($B111-1)*gamesPerRound,0,gamesPerRound,6),6,FALSE)</f>
        <v>#N/A</v>
      </c>
      <c r="H111" s="87" t="str">
        <f t="shared" ca="1" si="5"/>
        <v>B.05</v>
      </c>
    </row>
    <row r="112" spans="1:8" x14ac:dyDescent="0.2">
      <c r="A112" s="47">
        <v>110</v>
      </c>
      <c r="B112" s="32">
        <f t="shared" si="3"/>
        <v>3</v>
      </c>
      <c r="C112" s="32">
        <f t="shared" si="4"/>
        <v>15</v>
      </c>
      <c r="D112" s="1" t="str">
        <f ca="1">IF($B112&gt;rounds,"",OFFSET(AllPairings!D$1,startRow-1+$A112,0))</f>
        <v>D.05</v>
      </c>
      <c r="E112" s="1" t="str">
        <f ca="1">IF($B112&gt;rounds,"",OFFSET(AllPairings!E$1,startRow-1+$A112,0))</f>
        <v>C.05</v>
      </c>
      <c r="F112" s="46" t="e">
        <f ca="1">VLOOKUP($C112,OFFSET(ResultsInput!$B$2,($B112-1)*gamesPerRound,0,gamesPerRound,6),5,FALSE)</f>
        <v>#N/A</v>
      </c>
      <c r="G112" s="46" t="e">
        <f ca="1">VLOOKUP($C112,OFFSET(ResultsInput!$B$2,($B112-1)*gamesPerRound,0,gamesPerRound,6),6,FALSE)</f>
        <v>#N/A</v>
      </c>
      <c r="H112" s="87" t="str">
        <f t="shared" ca="1" si="5"/>
        <v>D.05</v>
      </c>
    </row>
    <row r="113" spans="1:8" x14ac:dyDescent="0.2">
      <c r="A113" s="47">
        <v>111</v>
      </c>
      <c r="B113" s="32">
        <f t="shared" si="3"/>
        <v>3</v>
      </c>
      <c r="C113" s="32">
        <f t="shared" si="4"/>
        <v>16</v>
      </c>
      <c r="D113" s="1" t="str">
        <f ca="1">IF($B113&gt;rounds,"",OFFSET(AllPairings!D$1,startRow-1+$A113,0))</f>
        <v>D.06</v>
      </c>
      <c r="E113" s="1" t="str">
        <f ca="1">IF($B113&gt;rounds,"",OFFSET(AllPairings!E$1,startRow-1+$A113,0))</f>
        <v>A.06</v>
      </c>
      <c r="F113" s="46" t="e">
        <f ca="1">VLOOKUP($C113,OFFSET(ResultsInput!$B$2,($B113-1)*gamesPerRound,0,gamesPerRound,6),5,FALSE)</f>
        <v>#N/A</v>
      </c>
      <c r="G113" s="46" t="e">
        <f ca="1">VLOOKUP($C113,OFFSET(ResultsInput!$B$2,($B113-1)*gamesPerRound,0,gamesPerRound,6),6,FALSE)</f>
        <v>#N/A</v>
      </c>
      <c r="H113" s="87" t="str">
        <f t="shared" ca="1" si="5"/>
        <v>D.06</v>
      </c>
    </row>
    <row r="114" spans="1:8" x14ac:dyDescent="0.2">
      <c r="A114" s="47">
        <v>112</v>
      </c>
      <c r="B114" s="32">
        <f t="shared" si="3"/>
        <v>3</v>
      </c>
      <c r="C114" s="32">
        <f t="shared" si="4"/>
        <v>17</v>
      </c>
      <c r="D114" s="1" t="str">
        <f ca="1">IF($B114&gt;rounds,"",OFFSET(AllPairings!D$1,startRow-1+$A114,0))</f>
        <v>B.06</v>
      </c>
      <c r="E114" s="1" t="str">
        <f ca="1">IF($B114&gt;rounds,"",OFFSET(AllPairings!E$1,startRow-1+$A114,0))</f>
        <v>C.06</v>
      </c>
      <c r="F114" s="46" t="e">
        <f ca="1">VLOOKUP($C114,OFFSET(ResultsInput!$B$2,($B114-1)*gamesPerRound,0,gamesPerRound,6),5,FALSE)</f>
        <v>#N/A</v>
      </c>
      <c r="G114" s="46" t="e">
        <f ca="1">VLOOKUP($C114,OFFSET(ResultsInput!$B$2,($B114-1)*gamesPerRound,0,gamesPerRound,6),6,FALSE)</f>
        <v>#N/A</v>
      </c>
      <c r="H114" s="87" t="str">
        <f t="shared" ca="1" si="5"/>
        <v>B.06</v>
      </c>
    </row>
    <row r="115" spans="1:8" x14ac:dyDescent="0.2">
      <c r="A115" s="47">
        <v>113</v>
      </c>
      <c r="B115" s="32">
        <f t="shared" si="3"/>
        <v>3</v>
      </c>
      <c r="C115" s="32">
        <f t="shared" si="4"/>
        <v>18</v>
      </c>
      <c r="D115" s="1" t="str">
        <f ca="1">IF($B115&gt;rounds,"",OFFSET(AllPairings!D$1,startRow-1+$A115,0))</f>
        <v>E.06</v>
      </c>
      <c r="E115" s="1" t="str">
        <f ca="1">IF($B115&gt;rounds,"",OFFSET(AllPairings!E$1,startRow-1+$A115,0))</f>
        <v>F.06</v>
      </c>
      <c r="F115" s="46" t="e">
        <f ca="1">VLOOKUP($C115,OFFSET(ResultsInput!$B$2,($B115-1)*gamesPerRound,0,gamesPerRound,6),5,FALSE)</f>
        <v>#N/A</v>
      </c>
      <c r="G115" s="46" t="e">
        <f ca="1">VLOOKUP($C115,OFFSET(ResultsInput!$B$2,($B115-1)*gamesPerRound,0,gamesPerRound,6),6,FALSE)</f>
        <v>#N/A</v>
      </c>
      <c r="H115" s="87" t="str">
        <f t="shared" ca="1" si="5"/>
        <v>E.06</v>
      </c>
    </row>
    <row r="116" spans="1:8" x14ac:dyDescent="0.2">
      <c r="A116" s="47">
        <v>114</v>
      </c>
      <c r="B116" s="32">
        <f t="shared" si="3"/>
        <v>3</v>
      </c>
      <c r="C116" s="32">
        <f t="shared" si="4"/>
        <v>19</v>
      </c>
      <c r="D116" s="1" t="str">
        <f ca="1">IF($B116&gt;rounds,"",OFFSET(AllPairings!D$1,startRow-1+$A116,0))</f>
        <v>A.07</v>
      </c>
      <c r="E116" s="1" t="str">
        <f ca="1">IF($B116&gt;rounds,"",OFFSET(AllPairings!E$1,startRow-1+$A116,0))</f>
        <v>B.07</v>
      </c>
      <c r="F116" s="46" t="e">
        <f ca="1">VLOOKUP($C116,OFFSET(ResultsInput!$B$2,($B116-1)*gamesPerRound,0,gamesPerRound,6),5,FALSE)</f>
        <v>#N/A</v>
      </c>
      <c r="G116" s="46" t="e">
        <f ca="1">VLOOKUP($C116,OFFSET(ResultsInput!$B$2,($B116-1)*gamesPerRound,0,gamesPerRound,6),6,FALSE)</f>
        <v>#N/A</v>
      </c>
      <c r="H116" s="87" t="str">
        <f t="shared" ca="1" si="5"/>
        <v>A.07</v>
      </c>
    </row>
    <row r="117" spans="1:8" x14ac:dyDescent="0.2">
      <c r="A117" s="47">
        <v>115</v>
      </c>
      <c r="B117" s="32">
        <f t="shared" si="3"/>
        <v>3</v>
      </c>
      <c r="C117" s="32">
        <f t="shared" si="4"/>
        <v>20</v>
      </c>
      <c r="D117" s="1" t="str">
        <f ca="1">IF($B117&gt;rounds,"",OFFSET(AllPairings!D$1,startRow-1+$A117,0))</f>
        <v>C.07</v>
      </c>
      <c r="E117" s="1" t="str">
        <f ca="1">IF($B117&gt;rounds,"",OFFSET(AllPairings!E$1,startRow-1+$A117,0))</f>
        <v>E.07</v>
      </c>
      <c r="F117" s="46" t="e">
        <f ca="1">VLOOKUP($C117,OFFSET(ResultsInput!$B$2,($B117-1)*gamesPerRound,0,gamesPerRound,6),5,FALSE)</f>
        <v>#N/A</v>
      </c>
      <c r="G117" s="46" t="e">
        <f ca="1">VLOOKUP($C117,OFFSET(ResultsInput!$B$2,($B117-1)*gamesPerRound,0,gamesPerRound,6),6,FALSE)</f>
        <v>#N/A</v>
      </c>
      <c r="H117" s="87" t="str">
        <f t="shared" ca="1" si="5"/>
        <v>C.07</v>
      </c>
    </row>
    <row r="118" spans="1:8" x14ac:dyDescent="0.2">
      <c r="A118" s="47">
        <v>116</v>
      </c>
      <c r="B118" s="32">
        <f t="shared" si="3"/>
        <v>3</v>
      </c>
      <c r="C118" s="32">
        <f t="shared" si="4"/>
        <v>21</v>
      </c>
      <c r="D118" s="1" t="str">
        <f ca="1">IF($B118&gt;rounds,"",OFFSET(AllPairings!D$1,startRow-1+$A118,0))</f>
        <v>F.07</v>
      </c>
      <c r="E118" s="1" t="str">
        <f ca="1">IF($B118&gt;rounds,"",OFFSET(AllPairings!E$1,startRow-1+$A118,0))</f>
        <v>D.07</v>
      </c>
      <c r="F118" s="46" t="e">
        <f ca="1">VLOOKUP($C118,OFFSET(ResultsInput!$B$2,($B118-1)*gamesPerRound,0,gamesPerRound,6),5,FALSE)</f>
        <v>#N/A</v>
      </c>
      <c r="G118" s="46" t="e">
        <f ca="1">VLOOKUP($C118,OFFSET(ResultsInput!$B$2,($B118-1)*gamesPerRound,0,gamesPerRound,6),6,FALSE)</f>
        <v>#N/A</v>
      </c>
      <c r="H118" s="87" t="str">
        <f t="shared" ca="1" si="5"/>
        <v>F.07</v>
      </c>
    </row>
    <row r="119" spans="1:8" x14ac:dyDescent="0.2">
      <c r="A119" s="47">
        <v>117</v>
      </c>
      <c r="B119" s="32">
        <f t="shared" si="3"/>
        <v>3</v>
      </c>
      <c r="C119" s="32">
        <f t="shared" si="4"/>
        <v>22</v>
      </c>
      <c r="D119" s="1" t="str">
        <f ca="1">IF($B119&gt;rounds,"",OFFSET(AllPairings!D$1,startRow-1+$A119,0))</f>
        <v>C.08</v>
      </c>
      <c r="E119" s="1" t="str">
        <f ca="1">IF($B119&gt;rounds,"",OFFSET(AllPairings!E$1,startRow-1+$A119,0))</f>
        <v>A.08</v>
      </c>
      <c r="F119" s="46" t="e">
        <f ca="1">VLOOKUP($C119,OFFSET(ResultsInput!$B$2,($B119-1)*gamesPerRound,0,gamesPerRound,6),5,FALSE)</f>
        <v>#N/A</v>
      </c>
      <c r="G119" s="46" t="e">
        <f ca="1">VLOOKUP($C119,OFFSET(ResultsInput!$B$2,($B119-1)*gamesPerRound,0,gamesPerRound,6),6,FALSE)</f>
        <v>#N/A</v>
      </c>
      <c r="H119" s="87" t="str">
        <f t="shared" ca="1" si="5"/>
        <v>C.08</v>
      </c>
    </row>
    <row r="120" spans="1:8" x14ac:dyDescent="0.2">
      <c r="A120" s="47">
        <v>118</v>
      </c>
      <c r="B120" s="32">
        <f t="shared" si="3"/>
        <v>3</v>
      </c>
      <c r="C120" s="32">
        <f t="shared" si="4"/>
        <v>23</v>
      </c>
      <c r="D120" s="1" t="str">
        <f ca="1">IF($B120&gt;rounds,"",OFFSET(AllPairings!D$1,startRow-1+$A120,0))</f>
        <v>F.08</v>
      </c>
      <c r="E120" s="1" t="str">
        <f ca="1">IF($B120&gt;rounds,"",OFFSET(AllPairings!E$1,startRow-1+$A120,0))</f>
        <v>B.08</v>
      </c>
      <c r="F120" s="46" t="e">
        <f ca="1">VLOOKUP($C120,OFFSET(ResultsInput!$B$2,($B120-1)*gamesPerRound,0,gamesPerRound,6),5,FALSE)</f>
        <v>#N/A</v>
      </c>
      <c r="G120" s="46" t="e">
        <f ca="1">VLOOKUP($C120,OFFSET(ResultsInput!$B$2,($B120-1)*gamesPerRound,0,gamesPerRound,6),6,FALSE)</f>
        <v>#N/A</v>
      </c>
      <c r="H120" s="87" t="str">
        <f t="shared" ca="1" si="5"/>
        <v>F.08</v>
      </c>
    </row>
    <row r="121" spans="1:8" x14ac:dyDescent="0.2">
      <c r="A121" s="47">
        <v>119</v>
      </c>
      <c r="B121" s="32">
        <f t="shared" si="3"/>
        <v>3</v>
      </c>
      <c r="C121" s="32">
        <f t="shared" si="4"/>
        <v>24</v>
      </c>
      <c r="D121" s="1" t="str">
        <f ca="1">IF($B121&gt;rounds,"",OFFSET(AllPairings!D$1,startRow-1+$A121,0))</f>
        <v>E.08</v>
      </c>
      <c r="E121" s="1" t="str">
        <f ca="1">IF($B121&gt;rounds,"",OFFSET(AllPairings!E$1,startRow-1+$A121,0))</f>
        <v>D.08</v>
      </c>
      <c r="F121" s="46" t="e">
        <f ca="1">VLOOKUP($C121,OFFSET(ResultsInput!$B$2,($B121-1)*gamesPerRound,0,gamesPerRound,6),5,FALSE)</f>
        <v>#N/A</v>
      </c>
      <c r="G121" s="46" t="e">
        <f ca="1">VLOOKUP($C121,OFFSET(ResultsInput!$B$2,($B121-1)*gamesPerRound,0,gamesPerRound,6),6,FALSE)</f>
        <v>#N/A</v>
      </c>
      <c r="H121" s="87" t="str">
        <f t="shared" ca="1" si="5"/>
        <v>E.08</v>
      </c>
    </row>
    <row r="122" spans="1:8" x14ac:dyDescent="0.2">
      <c r="A122" s="47">
        <v>120</v>
      </c>
      <c r="B122" s="32">
        <f t="shared" si="3"/>
        <v>3</v>
      </c>
      <c r="C122" s="32">
        <f t="shared" si="4"/>
        <v>25</v>
      </c>
      <c r="D122" s="1" t="str">
        <f ca="1">IF($B122&gt;rounds,"",OFFSET(AllPairings!D$1,startRow-1+$A122,0))</f>
        <v>A.09</v>
      </c>
      <c r="E122" s="1" t="str">
        <f ca="1">IF($B122&gt;rounds,"",OFFSET(AllPairings!E$1,startRow-1+$A122,0))</f>
        <v>D.09</v>
      </c>
      <c r="F122" s="46" t="e">
        <f ca="1">VLOOKUP($C122,OFFSET(ResultsInput!$B$2,($B122-1)*gamesPerRound,0,gamesPerRound,6),5,FALSE)</f>
        <v>#N/A</v>
      </c>
      <c r="G122" s="46" t="e">
        <f ca="1">VLOOKUP($C122,OFFSET(ResultsInput!$B$2,($B122-1)*gamesPerRound,0,gamesPerRound,6),6,FALSE)</f>
        <v>#N/A</v>
      </c>
      <c r="H122" s="87" t="str">
        <f t="shared" ca="1" si="5"/>
        <v>A.09</v>
      </c>
    </row>
    <row r="123" spans="1:8" x14ac:dyDescent="0.2">
      <c r="A123" s="47">
        <v>121</v>
      </c>
      <c r="B123" s="32">
        <f t="shared" si="3"/>
        <v>3</v>
      </c>
      <c r="C123" s="32">
        <f t="shared" si="4"/>
        <v>26</v>
      </c>
      <c r="D123" s="1" t="str">
        <f ca="1">IF($B123&gt;rounds,"",OFFSET(AllPairings!D$1,startRow-1+$A123,0))</f>
        <v>B.09</v>
      </c>
      <c r="E123" s="1" t="str">
        <f ca="1">IF($B123&gt;rounds,"",OFFSET(AllPairings!E$1,startRow-1+$A123,0))</f>
        <v>C.09</v>
      </c>
      <c r="F123" s="46" t="e">
        <f ca="1">VLOOKUP($C123,OFFSET(ResultsInput!$B$2,($B123-1)*gamesPerRound,0,gamesPerRound,6),5,FALSE)</f>
        <v>#N/A</v>
      </c>
      <c r="G123" s="46" t="e">
        <f ca="1">VLOOKUP($C123,OFFSET(ResultsInput!$B$2,($B123-1)*gamesPerRound,0,gamesPerRound,6),6,FALSE)</f>
        <v>#N/A</v>
      </c>
      <c r="H123" s="87" t="str">
        <f t="shared" ca="1" si="5"/>
        <v>B.09</v>
      </c>
    </row>
    <row r="124" spans="1:8" x14ac:dyDescent="0.2">
      <c r="A124" s="47">
        <v>122</v>
      </c>
      <c r="B124" s="32">
        <f t="shared" si="3"/>
        <v>3</v>
      </c>
      <c r="C124" s="32">
        <f t="shared" si="4"/>
        <v>27</v>
      </c>
      <c r="D124" s="1" t="str">
        <f ca="1">IF($B124&gt;rounds,"",OFFSET(AllPairings!D$1,startRow-1+$A124,0))</f>
        <v>F.09</v>
      </c>
      <c r="E124" s="1" t="str">
        <f ca="1">IF($B124&gt;rounds,"",OFFSET(AllPairings!E$1,startRow-1+$A124,0))</f>
        <v>E.09</v>
      </c>
      <c r="F124" s="46" t="e">
        <f ca="1">VLOOKUP($C124,OFFSET(ResultsInput!$B$2,($B124-1)*gamesPerRound,0,gamesPerRound,6),5,FALSE)</f>
        <v>#N/A</v>
      </c>
      <c r="G124" s="46" t="e">
        <f ca="1">VLOOKUP($C124,OFFSET(ResultsInput!$B$2,($B124-1)*gamesPerRound,0,gamesPerRound,6),6,FALSE)</f>
        <v>#N/A</v>
      </c>
      <c r="H124" s="87" t="str">
        <f t="shared" ca="1" si="5"/>
        <v>F.09</v>
      </c>
    </row>
    <row r="125" spans="1:8" x14ac:dyDescent="0.2">
      <c r="A125" s="47">
        <v>123</v>
      </c>
      <c r="B125" s="32">
        <f t="shared" si="3"/>
        <v>3</v>
      </c>
      <c r="C125" s="32">
        <f t="shared" si="4"/>
        <v>28</v>
      </c>
      <c r="D125" s="1" t="str">
        <f ca="1">IF($B125&gt;rounds,"",OFFSET(AllPairings!D$1,startRow-1+$A125,0))</f>
        <v>E.10</v>
      </c>
      <c r="E125" s="1" t="str">
        <f ca="1">IF($B125&gt;rounds,"",OFFSET(AllPairings!E$1,startRow-1+$A125,0))</f>
        <v>A.10</v>
      </c>
      <c r="F125" s="46" t="e">
        <f ca="1">VLOOKUP($C125,OFFSET(ResultsInput!$B$2,($B125-1)*gamesPerRound,0,gamesPerRound,6),5,FALSE)</f>
        <v>#N/A</v>
      </c>
      <c r="G125" s="46" t="e">
        <f ca="1">VLOOKUP($C125,OFFSET(ResultsInput!$B$2,($B125-1)*gamesPerRound,0,gamesPerRound,6),6,FALSE)</f>
        <v>#N/A</v>
      </c>
      <c r="H125" s="87" t="str">
        <f t="shared" ca="1" si="5"/>
        <v>E.10</v>
      </c>
    </row>
    <row r="126" spans="1:8" x14ac:dyDescent="0.2">
      <c r="A126" s="47">
        <v>124</v>
      </c>
      <c r="B126" s="32">
        <f t="shared" si="3"/>
        <v>3</v>
      </c>
      <c r="C126" s="32">
        <f t="shared" si="4"/>
        <v>29</v>
      </c>
      <c r="D126" s="1" t="str">
        <f ca="1">IF($B126&gt;rounds,"",OFFSET(AllPairings!D$1,startRow-1+$A126,0))</f>
        <v>B.10</v>
      </c>
      <c r="E126" s="1" t="str">
        <f ca="1">IF($B126&gt;rounds,"",OFFSET(AllPairings!E$1,startRow-1+$A126,0))</f>
        <v>D.10</v>
      </c>
      <c r="F126" s="46" t="e">
        <f ca="1">VLOOKUP($C126,OFFSET(ResultsInput!$B$2,($B126-1)*gamesPerRound,0,gamesPerRound,6),5,FALSE)</f>
        <v>#N/A</v>
      </c>
      <c r="G126" s="46" t="e">
        <f ca="1">VLOOKUP($C126,OFFSET(ResultsInput!$B$2,($B126-1)*gamesPerRound,0,gamesPerRound,6),6,FALSE)</f>
        <v>#N/A</v>
      </c>
      <c r="H126" s="87" t="str">
        <f t="shared" ca="1" si="5"/>
        <v>B.10</v>
      </c>
    </row>
    <row r="127" spans="1:8" x14ac:dyDescent="0.2">
      <c r="A127" s="47">
        <v>125</v>
      </c>
      <c r="B127" s="32">
        <f t="shared" si="3"/>
        <v>3</v>
      </c>
      <c r="C127" s="32">
        <f t="shared" si="4"/>
        <v>30</v>
      </c>
      <c r="D127" s="1" t="str">
        <f ca="1">IF($B127&gt;rounds,"",OFFSET(AllPairings!D$1,startRow-1+$A127,0))</f>
        <v>F.10</v>
      </c>
      <c r="E127" s="1" t="str">
        <f ca="1">IF($B127&gt;rounds,"",OFFSET(AllPairings!E$1,startRow-1+$A127,0))</f>
        <v>C.10</v>
      </c>
      <c r="F127" s="46" t="e">
        <f ca="1">VLOOKUP($C127,OFFSET(ResultsInput!$B$2,($B127-1)*gamesPerRound,0,gamesPerRound,6),5,FALSE)</f>
        <v>#N/A</v>
      </c>
      <c r="G127" s="46" t="e">
        <f ca="1">VLOOKUP($C127,OFFSET(ResultsInput!$B$2,($B127-1)*gamesPerRound,0,gamesPerRound,6),6,FALSE)</f>
        <v>#N/A</v>
      </c>
      <c r="H127" s="87" t="str">
        <f t="shared" ca="1" si="5"/>
        <v>F.10</v>
      </c>
    </row>
    <row r="128" spans="1:8" x14ac:dyDescent="0.2">
      <c r="A128" s="47">
        <v>126</v>
      </c>
      <c r="B128" s="32">
        <f t="shared" si="3"/>
        <v>3</v>
      </c>
      <c r="C128" s="32">
        <f t="shared" si="4"/>
        <v>31</v>
      </c>
      <c r="D128" s="1" t="str">
        <f ca="1">IF($B128&gt;rounds,"",OFFSET(AllPairings!D$1,startRow-1+$A128,0))</f>
        <v>A.11</v>
      </c>
      <c r="E128" s="1" t="str">
        <f ca="1">IF($B128&gt;rounds,"",OFFSET(AllPairings!E$1,startRow-1+$A128,0))</f>
        <v>C.11</v>
      </c>
      <c r="F128" s="46" t="e">
        <f ca="1">VLOOKUP($C128,OFFSET(ResultsInput!$B$2,($B128-1)*gamesPerRound,0,gamesPerRound,6),5,FALSE)</f>
        <v>#N/A</v>
      </c>
      <c r="G128" s="46" t="e">
        <f ca="1">VLOOKUP($C128,OFFSET(ResultsInput!$B$2,($B128-1)*gamesPerRound,0,gamesPerRound,6),6,FALSE)</f>
        <v>#N/A</v>
      </c>
      <c r="H128" s="87" t="str">
        <f t="shared" ca="1" si="5"/>
        <v>A.11</v>
      </c>
    </row>
    <row r="129" spans="1:8" x14ac:dyDescent="0.2">
      <c r="A129" s="47">
        <v>127</v>
      </c>
      <c r="B129" s="32">
        <f t="shared" si="3"/>
        <v>3</v>
      </c>
      <c r="C129" s="32">
        <f t="shared" si="4"/>
        <v>32</v>
      </c>
      <c r="D129" s="1" t="str">
        <f ca="1">IF($B129&gt;rounds,"",OFFSET(AllPairings!D$1,startRow-1+$A129,0))</f>
        <v>F.11</v>
      </c>
      <c r="E129" s="1" t="str">
        <f ca="1">IF($B129&gt;rounds,"",OFFSET(AllPairings!E$1,startRow-1+$A129,0))</f>
        <v>B.11</v>
      </c>
      <c r="F129" s="46" t="e">
        <f ca="1">VLOOKUP($C129,OFFSET(ResultsInput!$B$2,($B129-1)*gamesPerRound,0,gamesPerRound,6),5,FALSE)</f>
        <v>#N/A</v>
      </c>
      <c r="G129" s="46" t="e">
        <f ca="1">VLOOKUP($C129,OFFSET(ResultsInput!$B$2,($B129-1)*gamesPerRound,0,gamesPerRound,6),6,FALSE)</f>
        <v>#N/A</v>
      </c>
      <c r="H129" s="87" t="str">
        <f t="shared" ca="1" si="5"/>
        <v>F.11</v>
      </c>
    </row>
    <row r="130" spans="1:8" x14ac:dyDescent="0.2">
      <c r="A130" s="47">
        <v>128</v>
      </c>
      <c r="B130" s="32">
        <f t="shared" si="3"/>
        <v>3</v>
      </c>
      <c r="C130" s="32">
        <f t="shared" si="4"/>
        <v>33</v>
      </c>
      <c r="D130" s="1" t="str">
        <f ca="1">IF($B130&gt;rounds,"",OFFSET(AllPairings!D$1,startRow-1+$A130,0))</f>
        <v>D.11</v>
      </c>
      <c r="E130" s="1" t="str">
        <f ca="1">IF($B130&gt;rounds,"",OFFSET(AllPairings!E$1,startRow-1+$A130,0))</f>
        <v>E.11</v>
      </c>
      <c r="F130" s="46" t="e">
        <f ca="1">VLOOKUP($C130,OFFSET(ResultsInput!$B$2,($B130-1)*gamesPerRound,0,gamesPerRound,6),5,FALSE)</f>
        <v>#N/A</v>
      </c>
      <c r="G130" s="46" t="e">
        <f ca="1">VLOOKUP($C130,OFFSET(ResultsInput!$B$2,($B130-1)*gamesPerRound,0,gamesPerRound,6),6,FALSE)</f>
        <v>#N/A</v>
      </c>
      <c r="H130" s="87" t="str">
        <f t="shared" ca="1" si="5"/>
        <v>D.11</v>
      </c>
    </row>
    <row r="131" spans="1:8" x14ac:dyDescent="0.2">
      <c r="A131" s="47">
        <v>129</v>
      </c>
      <c r="B131" s="32">
        <f t="shared" ref="B131:B194" si="6">IF(INT(A131/gamesPerRound)&lt;rounds,1+INT(A131/gamesPerRound),"")</f>
        <v>3</v>
      </c>
      <c r="C131" s="32">
        <f t="shared" ref="C131:C194" si="7">1+MOD(A131,gamesPerRound)</f>
        <v>34</v>
      </c>
      <c r="D131" s="1" t="str">
        <f ca="1">IF($B131&gt;rounds,"",OFFSET(AllPairings!D$1,startRow-1+$A131,0))</f>
        <v>A.12</v>
      </c>
      <c r="E131" s="1" t="str">
        <f ca="1">IF($B131&gt;rounds,"",OFFSET(AllPairings!E$1,startRow-1+$A131,0))</f>
        <v>B.12</v>
      </c>
      <c r="F131" s="46" t="e">
        <f ca="1">VLOOKUP($C131,OFFSET(ResultsInput!$B$2,($B131-1)*gamesPerRound,0,gamesPerRound,6),5,FALSE)</f>
        <v>#N/A</v>
      </c>
      <c r="G131" s="46" t="e">
        <f ca="1">VLOOKUP($C131,OFFSET(ResultsInput!$B$2,($B131-1)*gamesPerRound,0,gamesPerRound,6),6,FALSE)</f>
        <v>#N/A</v>
      </c>
      <c r="H131" s="87" t="str">
        <f t="shared" ref="H131:H194" ca="1" si="8">D131</f>
        <v>A.12</v>
      </c>
    </row>
    <row r="132" spans="1:8" x14ac:dyDescent="0.2">
      <c r="A132" s="47">
        <v>130</v>
      </c>
      <c r="B132" s="32">
        <f t="shared" si="6"/>
        <v>3</v>
      </c>
      <c r="C132" s="32">
        <f t="shared" si="7"/>
        <v>35</v>
      </c>
      <c r="D132" s="1" t="str">
        <f ca="1">IF($B132&gt;rounds,"",OFFSET(AllPairings!D$1,startRow-1+$A132,0))</f>
        <v>E.12</v>
      </c>
      <c r="E132" s="1" t="str">
        <f ca="1">IF($B132&gt;rounds,"",OFFSET(AllPairings!E$1,startRow-1+$A132,0))</f>
        <v>C.12</v>
      </c>
      <c r="F132" s="46" t="e">
        <f ca="1">VLOOKUP($C132,OFFSET(ResultsInput!$B$2,($B132-1)*gamesPerRound,0,gamesPerRound,6),5,FALSE)</f>
        <v>#N/A</v>
      </c>
      <c r="G132" s="46" t="e">
        <f ca="1">VLOOKUP($C132,OFFSET(ResultsInput!$B$2,($B132-1)*gamesPerRound,0,gamesPerRound,6),6,FALSE)</f>
        <v>#N/A</v>
      </c>
      <c r="H132" s="87" t="str">
        <f t="shared" ca="1" si="8"/>
        <v>E.12</v>
      </c>
    </row>
    <row r="133" spans="1:8" x14ac:dyDescent="0.2">
      <c r="A133" s="47">
        <v>131</v>
      </c>
      <c r="B133" s="32">
        <f t="shared" si="6"/>
        <v>3</v>
      </c>
      <c r="C133" s="32">
        <f t="shared" si="7"/>
        <v>36</v>
      </c>
      <c r="D133" s="1" t="str">
        <f ca="1">IF($B133&gt;rounds,"",OFFSET(AllPairings!D$1,startRow-1+$A133,0))</f>
        <v>D.12</v>
      </c>
      <c r="E133" s="1" t="str">
        <f ca="1">IF($B133&gt;rounds,"",OFFSET(AllPairings!E$1,startRow-1+$A133,0))</f>
        <v>F.12</v>
      </c>
      <c r="F133" s="46" t="e">
        <f ca="1">VLOOKUP($C133,OFFSET(ResultsInput!$B$2,($B133-1)*gamesPerRound,0,gamesPerRound,6),5,FALSE)</f>
        <v>#N/A</v>
      </c>
      <c r="G133" s="46" t="e">
        <f ca="1">VLOOKUP($C133,OFFSET(ResultsInput!$B$2,($B133-1)*gamesPerRound,0,gamesPerRound,6),6,FALSE)</f>
        <v>#N/A</v>
      </c>
      <c r="H133" s="87" t="str">
        <f t="shared" ca="1" si="8"/>
        <v>D.12</v>
      </c>
    </row>
    <row r="134" spans="1:8" x14ac:dyDescent="0.2">
      <c r="A134" s="47">
        <v>132</v>
      </c>
      <c r="B134" s="32">
        <f t="shared" si="6"/>
        <v>3</v>
      </c>
      <c r="C134" s="32">
        <f t="shared" si="7"/>
        <v>37</v>
      </c>
      <c r="D134" s="1" t="str">
        <f ca="1">IF($B134&gt;rounds,"",OFFSET(AllPairings!D$1,startRow-1+$A134,0))</f>
        <v>F.13</v>
      </c>
      <c r="E134" s="1" t="str">
        <f ca="1">IF($B134&gt;rounds,"",OFFSET(AllPairings!E$1,startRow-1+$A134,0))</f>
        <v>A.13</v>
      </c>
      <c r="F134" s="46" t="e">
        <f ca="1">VLOOKUP($C134,OFFSET(ResultsInput!$B$2,($B134-1)*gamesPerRound,0,gamesPerRound,6),5,FALSE)</f>
        <v>#N/A</v>
      </c>
      <c r="G134" s="46" t="e">
        <f ca="1">VLOOKUP($C134,OFFSET(ResultsInput!$B$2,($B134-1)*gamesPerRound,0,gamesPerRound,6),6,FALSE)</f>
        <v>#N/A</v>
      </c>
      <c r="H134" s="87" t="str">
        <f t="shared" ca="1" si="8"/>
        <v>F.13</v>
      </c>
    </row>
    <row r="135" spans="1:8" x14ac:dyDescent="0.2">
      <c r="A135" s="47">
        <v>133</v>
      </c>
      <c r="B135" s="32">
        <f t="shared" si="6"/>
        <v>3</v>
      </c>
      <c r="C135" s="32">
        <f t="shared" si="7"/>
        <v>38</v>
      </c>
      <c r="D135" s="1" t="str">
        <f ca="1">IF($B135&gt;rounds,"",OFFSET(AllPairings!D$1,startRow-1+$A135,0))</f>
        <v>B.13</v>
      </c>
      <c r="E135" s="1" t="str">
        <f ca="1">IF($B135&gt;rounds,"",OFFSET(AllPairings!E$1,startRow-1+$A135,0))</f>
        <v>E.13</v>
      </c>
      <c r="F135" s="46" t="e">
        <f ca="1">VLOOKUP($C135,OFFSET(ResultsInput!$B$2,($B135-1)*gamesPerRound,0,gamesPerRound,6),5,FALSE)</f>
        <v>#N/A</v>
      </c>
      <c r="G135" s="46" t="e">
        <f ca="1">VLOOKUP($C135,OFFSET(ResultsInput!$B$2,($B135-1)*gamesPerRound,0,gamesPerRound,6),6,FALSE)</f>
        <v>#N/A</v>
      </c>
      <c r="H135" s="87" t="str">
        <f t="shared" ca="1" si="8"/>
        <v>B.13</v>
      </c>
    </row>
    <row r="136" spans="1:8" x14ac:dyDescent="0.2">
      <c r="A136" s="47">
        <v>134</v>
      </c>
      <c r="B136" s="32">
        <f t="shared" si="6"/>
        <v>3</v>
      </c>
      <c r="C136" s="32">
        <f t="shared" si="7"/>
        <v>39</v>
      </c>
      <c r="D136" s="1" t="str">
        <f ca="1">IF($B136&gt;rounds,"",OFFSET(AllPairings!D$1,startRow-1+$A136,0))</f>
        <v>C.13</v>
      </c>
      <c r="E136" s="1" t="str">
        <f ca="1">IF($B136&gt;rounds,"",OFFSET(AllPairings!E$1,startRow-1+$A136,0))</f>
        <v>D.13</v>
      </c>
      <c r="F136" s="46" t="e">
        <f ca="1">VLOOKUP($C136,OFFSET(ResultsInput!$B$2,($B136-1)*gamesPerRound,0,gamesPerRound,6),5,FALSE)</f>
        <v>#N/A</v>
      </c>
      <c r="G136" s="46" t="e">
        <f ca="1">VLOOKUP($C136,OFFSET(ResultsInput!$B$2,($B136-1)*gamesPerRound,0,gamesPerRound,6),6,FALSE)</f>
        <v>#N/A</v>
      </c>
      <c r="H136" s="87" t="str">
        <f t="shared" ca="1" si="8"/>
        <v>C.13</v>
      </c>
    </row>
    <row r="137" spans="1:8" x14ac:dyDescent="0.2">
      <c r="A137" s="47">
        <v>135</v>
      </c>
      <c r="B137" s="32">
        <f t="shared" si="6"/>
        <v>3</v>
      </c>
      <c r="C137" s="32">
        <f t="shared" si="7"/>
        <v>40</v>
      </c>
      <c r="D137" s="1" t="str">
        <f ca="1">IF($B137&gt;rounds,"",OFFSET(AllPairings!D$1,startRow-1+$A137,0))</f>
        <v>E.14</v>
      </c>
      <c r="E137" s="1" t="str">
        <f ca="1">IF($B137&gt;rounds,"",OFFSET(AllPairings!E$1,startRow-1+$A137,0))</f>
        <v>A.14</v>
      </c>
      <c r="F137" s="46" t="e">
        <f ca="1">VLOOKUP($C137,OFFSET(ResultsInput!$B$2,($B137-1)*gamesPerRound,0,gamesPerRound,6),5,FALSE)</f>
        <v>#N/A</v>
      </c>
      <c r="G137" s="46" t="e">
        <f ca="1">VLOOKUP($C137,OFFSET(ResultsInput!$B$2,($B137-1)*gamesPerRound,0,gamesPerRound,6),6,FALSE)</f>
        <v>#N/A</v>
      </c>
      <c r="H137" s="87" t="str">
        <f t="shared" ca="1" si="8"/>
        <v>E.14</v>
      </c>
    </row>
    <row r="138" spans="1:8" x14ac:dyDescent="0.2">
      <c r="A138" s="47">
        <v>136</v>
      </c>
      <c r="B138" s="32">
        <f t="shared" si="6"/>
        <v>3</v>
      </c>
      <c r="C138" s="32">
        <f t="shared" si="7"/>
        <v>41</v>
      </c>
      <c r="D138" s="1" t="str">
        <f ca="1">IF($B138&gt;rounds,"",OFFSET(AllPairings!D$1,startRow-1+$A138,0))</f>
        <v>D.14</v>
      </c>
      <c r="E138" s="1" t="str">
        <f ca="1">IF($B138&gt;rounds,"",OFFSET(AllPairings!E$1,startRow-1+$A138,0))</f>
        <v>B.14</v>
      </c>
      <c r="F138" s="46" t="e">
        <f ca="1">VLOOKUP($C138,OFFSET(ResultsInput!$B$2,($B138-1)*gamesPerRound,0,gamesPerRound,6),5,FALSE)</f>
        <v>#N/A</v>
      </c>
      <c r="G138" s="46" t="e">
        <f ca="1">VLOOKUP($C138,OFFSET(ResultsInput!$B$2,($B138-1)*gamesPerRound,0,gamesPerRound,6),6,FALSE)</f>
        <v>#N/A</v>
      </c>
      <c r="H138" s="87" t="str">
        <f t="shared" ca="1" si="8"/>
        <v>D.14</v>
      </c>
    </row>
    <row r="139" spans="1:8" x14ac:dyDescent="0.2">
      <c r="A139" s="47">
        <v>137</v>
      </c>
      <c r="B139" s="32">
        <f t="shared" si="6"/>
        <v>3</v>
      </c>
      <c r="C139" s="32">
        <f t="shared" si="7"/>
        <v>42</v>
      </c>
      <c r="D139" s="1" t="str">
        <f ca="1">IF($B139&gt;rounds,"",OFFSET(AllPairings!D$1,startRow-1+$A139,0))</f>
        <v>C.14</v>
      </c>
      <c r="E139" s="1" t="str">
        <f ca="1">IF($B139&gt;rounds,"",OFFSET(AllPairings!E$1,startRow-1+$A139,0))</f>
        <v>F.14</v>
      </c>
      <c r="F139" s="46" t="e">
        <f ca="1">VLOOKUP($C139,OFFSET(ResultsInput!$B$2,($B139-1)*gamesPerRound,0,gamesPerRound,6),5,FALSE)</f>
        <v>#N/A</v>
      </c>
      <c r="G139" s="46" t="e">
        <f ca="1">VLOOKUP($C139,OFFSET(ResultsInput!$B$2,($B139-1)*gamesPerRound,0,gamesPerRound,6),6,FALSE)</f>
        <v>#N/A</v>
      </c>
      <c r="H139" s="87" t="str">
        <f t="shared" ca="1" si="8"/>
        <v>C.14</v>
      </c>
    </row>
    <row r="140" spans="1:8" x14ac:dyDescent="0.2">
      <c r="A140" s="47">
        <v>138</v>
      </c>
      <c r="B140" s="32">
        <f t="shared" si="6"/>
        <v>3</v>
      </c>
      <c r="C140" s="32">
        <f t="shared" si="7"/>
        <v>43</v>
      </c>
      <c r="D140" s="1" t="str">
        <f ca="1">IF($B140&gt;rounds,"",OFFSET(AllPairings!D$1,startRow-1+$A140,0))</f>
        <v>D.15</v>
      </c>
      <c r="E140" s="1" t="str">
        <f ca="1">IF($B140&gt;rounds,"",OFFSET(AllPairings!E$1,startRow-1+$A140,0))</f>
        <v>A.15</v>
      </c>
      <c r="F140" s="46" t="e">
        <f ca="1">VLOOKUP($C140,OFFSET(ResultsInput!$B$2,($B140-1)*gamesPerRound,0,gamesPerRound,6),5,FALSE)</f>
        <v>#N/A</v>
      </c>
      <c r="G140" s="46" t="e">
        <f ca="1">VLOOKUP($C140,OFFSET(ResultsInput!$B$2,($B140-1)*gamesPerRound,0,gamesPerRound,6),6,FALSE)</f>
        <v>#N/A</v>
      </c>
      <c r="H140" s="87" t="str">
        <f t="shared" ca="1" si="8"/>
        <v>D.15</v>
      </c>
    </row>
    <row r="141" spans="1:8" x14ac:dyDescent="0.2">
      <c r="A141" s="47">
        <v>139</v>
      </c>
      <c r="B141" s="32">
        <f t="shared" si="6"/>
        <v>3</v>
      </c>
      <c r="C141" s="32">
        <f t="shared" si="7"/>
        <v>44</v>
      </c>
      <c r="D141" s="1" t="str">
        <f ca="1">IF($B141&gt;rounds,"",OFFSET(AllPairings!D$1,startRow-1+$A141,0))</f>
        <v>C.15</v>
      </c>
      <c r="E141" s="1" t="str">
        <f ca="1">IF($B141&gt;rounds,"",OFFSET(AllPairings!E$1,startRow-1+$A141,0))</f>
        <v>B.15</v>
      </c>
      <c r="F141" s="46" t="e">
        <f ca="1">VLOOKUP($C141,OFFSET(ResultsInput!$B$2,($B141-1)*gamesPerRound,0,gamesPerRound,6),5,FALSE)</f>
        <v>#N/A</v>
      </c>
      <c r="G141" s="46" t="e">
        <f ca="1">VLOOKUP($C141,OFFSET(ResultsInput!$B$2,($B141-1)*gamesPerRound,0,gamesPerRound,6),6,FALSE)</f>
        <v>#N/A</v>
      </c>
      <c r="H141" s="87" t="str">
        <f t="shared" ca="1" si="8"/>
        <v>C.15</v>
      </c>
    </row>
    <row r="142" spans="1:8" x14ac:dyDescent="0.2">
      <c r="A142" s="47">
        <v>140</v>
      </c>
      <c r="B142" s="32">
        <f t="shared" si="6"/>
        <v>3</v>
      </c>
      <c r="C142" s="32">
        <f t="shared" si="7"/>
        <v>45</v>
      </c>
      <c r="D142" s="1" t="str">
        <f ca="1">IF($B142&gt;rounds,"",OFFSET(AllPairings!D$1,startRow-1+$A142,0))</f>
        <v>E.15</v>
      </c>
      <c r="E142" s="1" t="str">
        <f ca="1">IF($B142&gt;rounds,"",OFFSET(AllPairings!E$1,startRow-1+$A142,0))</f>
        <v>F.15</v>
      </c>
      <c r="F142" s="46" t="e">
        <f ca="1">VLOOKUP($C142,OFFSET(ResultsInput!$B$2,($B142-1)*gamesPerRound,0,gamesPerRound,6),5,FALSE)</f>
        <v>#N/A</v>
      </c>
      <c r="G142" s="46" t="e">
        <f ca="1">VLOOKUP($C142,OFFSET(ResultsInput!$B$2,($B142-1)*gamesPerRound,0,gamesPerRound,6),6,FALSE)</f>
        <v>#N/A</v>
      </c>
      <c r="H142" s="87" t="str">
        <f t="shared" ca="1" si="8"/>
        <v>E.15</v>
      </c>
    </row>
    <row r="143" spans="1:8" x14ac:dyDescent="0.2">
      <c r="A143" s="47">
        <v>141</v>
      </c>
      <c r="B143" s="32">
        <f t="shared" si="6"/>
        <v>3</v>
      </c>
      <c r="C143" s="32">
        <f t="shared" si="7"/>
        <v>46</v>
      </c>
      <c r="D143" s="1" t="str">
        <f ca="1">IF($B143&gt;rounds,"",OFFSET(AllPairings!D$1,startRow-1+$A143,0))</f>
        <v>A.16</v>
      </c>
      <c r="E143" s="1" t="str">
        <f ca="1">IF($B143&gt;rounds,"",OFFSET(AllPairings!E$1,startRow-1+$A143,0))</f>
        <v>E.16</v>
      </c>
      <c r="F143" s="46" t="e">
        <f ca="1">VLOOKUP($C143,OFFSET(ResultsInput!$B$2,($B143-1)*gamesPerRound,0,gamesPerRound,6),5,FALSE)</f>
        <v>#N/A</v>
      </c>
      <c r="G143" s="46" t="e">
        <f ca="1">VLOOKUP($C143,OFFSET(ResultsInput!$B$2,($B143-1)*gamesPerRound,0,gamesPerRound,6),6,FALSE)</f>
        <v>#N/A</v>
      </c>
      <c r="H143" s="87" t="str">
        <f t="shared" ca="1" si="8"/>
        <v>A.16</v>
      </c>
    </row>
    <row r="144" spans="1:8" x14ac:dyDescent="0.2">
      <c r="A144" s="47">
        <v>142</v>
      </c>
      <c r="B144" s="32">
        <f t="shared" si="6"/>
        <v>3</v>
      </c>
      <c r="C144" s="32">
        <f t="shared" si="7"/>
        <v>47</v>
      </c>
      <c r="D144" s="1" t="str">
        <f ca="1">IF($B144&gt;rounds,"",OFFSET(AllPairings!D$1,startRow-1+$A144,0))</f>
        <v>B.16</v>
      </c>
      <c r="E144" s="1" t="str">
        <f ca="1">IF($B144&gt;rounds,"",OFFSET(AllPairings!E$1,startRow-1+$A144,0))</f>
        <v>D.16</v>
      </c>
      <c r="F144" s="46" t="e">
        <f ca="1">VLOOKUP($C144,OFFSET(ResultsInput!$B$2,($B144-1)*gamesPerRound,0,gamesPerRound,6),5,FALSE)</f>
        <v>#N/A</v>
      </c>
      <c r="G144" s="46" t="e">
        <f ca="1">VLOOKUP($C144,OFFSET(ResultsInput!$B$2,($B144-1)*gamesPerRound,0,gamesPerRound,6),6,FALSE)</f>
        <v>#N/A</v>
      </c>
      <c r="H144" s="87" t="str">
        <f t="shared" ca="1" si="8"/>
        <v>B.16</v>
      </c>
    </row>
    <row r="145" spans="1:8" x14ac:dyDescent="0.2">
      <c r="A145" s="47">
        <v>143</v>
      </c>
      <c r="B145" s="32">
        <f t="shared" si="6"/>
        <v>3</v>
      </c>
      <c r="C145" s="32">
        <f t="shared" si="7"/>
        <v>48</v>
      </c>
      <c r="D145" s="1" t="str">
        <f ca="1">IF($B145&gt;rounds,"",OFFSET(AllPairings!D$1,startRow-1+$A145,0))</f>
        <v>C.16</v>
      </c>
      <c r="E145" s="1" t="str">
        <f ca="1">IF($B145&gt;rounds,"",OFFSET(AllPairings!E$1,startRow-1+$A145,0))</f>
        <v>F.16</v>
      </c>
      <c r="F145" s="46" t="e">
        <f ca="1">VLOOKUP($C145,OFFSET(ResultsInput!$B$2,($B145-1)*gamesPerRound,0,gamesPerRound,6),5,FALSE)</f>
        <v>#N/A</v>
      </c>
      <c r="G145" s="46" t="e">
        <f ca="1">VLOOKUP($C145,OFFSET(ResultsInput!$B$2,($B145-1)*gamesPerRound,0,gamesPerRound,6),6,FALSE)</f>
        <v>#N/A</v>
      </c>
      <c r="H145" s="87" t="str">
        <f t="shared" ca="1" si="8"/>
        <v>C.16</v>
      </c>
    </row>
    <row r="146" spans="1:8" x14ac:dyDescent="0.2">
      <c r="A146" s="47">
        <v>144</v>
      </c>
      <c r="B146" s="32" t="str">
        <f t="shared" si="6"/>
        <v/>
      </c>
      <c r="C146" s="32">
        <f t="shared" si="7"/>
        <v>1</v>
      </c>
      <c r="D146" s="1" t="str">
        <f ca="1">IF($B146&gt;rounds,"",OFFSET(AllPairings!D$1,startRow-1+$A146,0))</f>
        <v/>
      </c>
      <c r="E146" s="1" t="str">
        <f ca="1">IF($B146&gt;rounds,"",OFFSET(AllPairings!E$1,startRow-1+$A146,0))</f>
        <v/>
      </c>
      <c r="F146" s="46" t="e">
        <f ca="1">VLOOKUP($C146,OFFSET(ResultsInput!$B$2,($B146-1)*gamesPerRound,0,gamesPerRound,6),5,FALSE)</f>
        <v>#VALUE!</v>
      </c>
      <c r="G146" s="46" t="e">
        <f ca="1">VLOOKUP($C146,OFFSET(ResultsInput!$B$2,($B146-1)*gamesPerRound,0,gamesPerRound,6),6,FALSE)</f>
        <v>#VALUE!</v>
      </c>
      <c r="H146" s="87" t="str">
        <f t="shared" ca="1" si="8"/>
        <v/>
      </c>
    </row>
    <row r="147" spans="1:8" x14ac:dyDescent="0.2">
      <c r="A147" s="47">
        <v>145</v>
      </c>
      <c r="B147" s="32" t="str">
        <f t="shared" si="6"/>
        <v/>
      </c>
      <c r="C147" s="32">
        <f t="shared" si="7"/>
        <v>2</v>
      </c>
      <c r="D147" s="1" t="str">
        <f ca="1">IF($B147&gt;rounds,"",OFFSET(AllPairings!D$1,startRow-1+$A147,0))</f>
        <v/>
      </c>
      <c r="E147" s="1" t="str">
        <f ca="1">IF($B147&gt;rounds,"",OFFSET(AllPairings!E$1,startRow-1+$A147,0))</f>
        <v/>
      </c>
      <c r="F147" s="46" t="e">
        <f ca="1">VLOOKUP($C147,OFFSET(ResultsInput!$B$2,($B147-1)*gamesPerRound,0,gamesPerRound,6),5,FALSE)</f>
        <v>#VALUE!</v>
      </c>
      <c r="G147" s="46" t="e">
        <f ca="1">VLOOKUP($C147,OFFSET(ResultsInput!$B$2,($B147-1)*gamesPerRound,0,gamesPerRound,6),6,FALSE)</f>
        <v>#VALUE!</v>
      </c>
      <c r="H147" s="87" t="str">
        <f t="shared" ca="1" si="8"/>
        <v/>
      </c>
    </row>
    <row r="148" spans="1:8" x14ac:dyDescent="0.2">
      <c r="A148" s="47">
        <v>146</v>
      </c>
      <c r="B148" s="32" t="str">
        <f t="shared" si="6"/>
        <v/>
      </c>
      <c r="C148" s="32">
        <f t="shared" si="7"/>
        <v>3</v>
      </c>
      <c r="D148" s="1" t="str">
        <f ca="1">IF($B148&gt;rounds,"",OFFSET(AllPairings!D$1,startRow-1+$A148,0))</f>
        <v/>
      </c>
      <c r="E148" s="1" t="str">
        <f ca="1">IF($B148&gt;rounds,"",OFFSET(AllPairings!E$1,startRow-1+$A148,0))</f>
        <v/>
      </c>
      <c r="F148" s="46" t="e">
        <f ca="1">VLOOKUP($C148,OFFSET(ResultsInput!$B$2,($B148-1)*gamesPerRound,0,gamesPerRound,6),5,FALSE)</f>
        <v>#VALUE!</v>
      </c>
      <c r="G148" s="46" t="e">
        <f ca="1">VLOOKUP($C148,OFFSET(ResultsInput!$B$2,($B148-1)*gamesPerRound,0,gamesPerRound,6),6,FALSE)</f>
        <v>#VALUE!</v>
      </c>
      <c r="H148" s="87" t="str">
        <f t="shared" ca="1" si="8"/>
        <v/>
      </c>
    </row>
    <row r="149" spans="1:8" x14ac:dyDescent="0.2">
      <c r="A149" s="47">
        <v>147</v>
      </c>
      <c r="B149" s="32" t="str">
        <f t="shared" si="6"/>
        <v/>
      </c>
      <c r="C149" s="32">
        <f t="shared" si="7"/>
        <v>4</v>
      </c>
      <c r="D149" s="1" t="str">
        <f ca="1">IF($B149&gt;rounds,"",OFFSET(AllPairings!D$1,startRow-1+$A149,0))</f>
        <v/>
      </c>
      <c r="E149" s="1" t="str">
        <f ca="1">IF($B149&gt;rounds,"",OFFSET(AllPairings!E$1,startRow-1+$A149,0))</f>
        <v/>
      </c>
      <c r="F149" s="46" t="e">
        <f ca="1">VLOOKUP($C149,OFFSET(ResultsInput!$B$2,($B149-1)*gamesPerRound,0,gamesPerRound,6),5,FALSE)</f>
        <v>#VALUE!</v>
      </c>
      <c r="G149" s="46" t="e">
        <f ca="1">VLOOKUP($C149,OFFSET(ResultsInput!$B$2,($B149-1)*gamesPerRound,0,gamesPerRound,6),6,FALSE)</f>
        <v>#VALUE!</v>
      </c>
      <c r="H149" s="87" t="str">
        <f t="shared" ca="1" si="8"/>
        <v/>
      </c>
    </row>
    <row r="150" spans="1:8" x14ac:dyDescent="0.2">
      <c r="A150" s="47">
        <v>148</v>
      </c>
      <c r="B150" s="32" t="str">
        <f t="shared" si="6"/>
        <v/>
      </c>
      <c r="C150" s="32">
        <f t="shared" si="7"/>
        <v>5</v>
      </c>
      <c r="D150" s="1" t="str">
        <f ca="1">IF($B150&gt;rounds,"",OFFSET(AllPairings!D$1,startRow-1+$A150,0))</f>
        <v/>
      </c>
      <c r="E150" s="1" t="str">
        <f ca="1">IF($B150&gt;rounds,"",OFFSET(AllPairings!E$1,startRow-1+$A150,0))</f>
        <v/>
      </c>
      <c r="F150" s="46" t="e">
        <f ca="1">VLOOKUP($C150,OFFSET(ResultsInput!$B$2,($B150-1)*gamesPerRound,0,gamesPerRound,6),5,FALSE)</f>
        <v>#VALUE!</v>
      </c>
      <c r="G150" s="46" t="e">
        <f ca="1">VLOOKUP($C150,OFFSET(ResultsInput!$B$2,($B150-1)*gamesPerRound,0,gamesPerRound,6),6,FALSE)</f>
        <v>#VALUE!</v>
      </c>
      <c r="H150" s="87" t="str">
        <f t="shared" ca="1" si="8"/>
        <v/>
      </c>
    </row>
    <row r="151" spans="1:8" x14ac:dyDescent="0.2">
      <c r="A151" s="47">
        <v>149</v>
      </c>
      <c r="B151" s="32" t="str">
        <f t="shared" si="6"/>
        <v/>
      </c>
      <c r="C151" s="32">
        <f t="shared" si="7"/>
        <v>6</v>
      </c>
      <c r="D151" s="1" t="str">
        <f ca="1">IF($B151&gt;rounds,"",OFFSET(AllPairings!D$1,startRow-1+$A151,0))</f>
        <v/>
      </c>
      <c r="E151" s="1" t="str">
        <f ca="1">IF($B151&gt;rounds,"",OFFSET(AllPairings!E$1,startRow-1+$A151,0))</f>
        <v/>
      </c>
      <c r="F151" s="46" t="e">
        <f ca="1">VLOOKUP($C151,OFFSET(ResultsInput!$B$2,($B151-1)*gamesPerRound,0,gamesPerRound,6),5,FALSE)</f>
        <v>#VALUE!</v>
      </c>
      <c r="G151" s="46" t="e">
        <f ca="1">VLOOKUP($C151,OFFSET(ResultsInput!$B$2,($B151-1)*gamesPerRound,0,gamesPerRound,6),6,FALSE)</f>
        <v>#VALUE!</v>
      </c>
      <c r="H151" s="87" t="str">
        <f t="shared" ca="1" si="8"/>
        <v/>
      </c>
    </row>
    <row r="152" spans="1:8" x14ac:dyDescent="0.2">
      <c r="A152" s="47">
        <v>150</v>
      </c>
      <c r="B152" s="32" t="str">
        <f t="shared" si="6"/>
        <v/>
      </c>
      <c r="C152" s="32">
        <f t="shared" si="7"/>
        <v>7</v>
      </c>
      <c r="D152" s="1" t="str">
        <f ca="1">IF($B152&gt;rounds,"",OFFSET(AllPairings!D$1,startRow-1+$A152,0))</f>
        <v/>
      </c>
      <c r="E152" s="1" t="str">
        <f ca="1">IF($B152&gt;rounds,"",OFFSET(AllPairings!E$1,startRow-1+$A152,0))</f>
        <v/>
      </c>
      <c r="F152" s="46" t="e">
        <f ca="1">VLOOKUP($C152,OFFSET(ResultsInput!$B$2,($B152-1)*gamesPerRound,0,gamesPerRound,6),5,FALSE)</f>
        <v>#VALUE!</v>
      </c>
      <c r="G152" s="46" t="e">
        <f ca="1">VLOOKUP($C152,OFFSET(ResultsInput!$B$2,($B152-1)*gamesPerRound,0,gamesPerRound,6),6,FALSE)</f>
        <v>#VALUE!</v>
      </c>
      <c r="H152" s="87" t="str">
        <f t="shared" ca="1" si="8"/>
        <v/>
      </c>
    </row>
    <row r="153" spans="1:8" x14ac:dyDescent="0.2">
      <c r="A153" s="47">
        <v>151</v>
      </c>
      <c r="B153" s="32" t="str">
        <f t="shared" si="6"/>
        <v/>
      </c>
      <c r="C153" s="32">
        <f t="shared" si="7"/>
        <v>8</v>
      </c>
      <c r="D153" s="1" t="str">
        <f ca="1">IF($B153&gt;rounds,"",OFFSET(AllPairings!D$1,startRow-1+$A153,0))</f>
        <v/>
      </c>
      <c r="E153" s="1" t="str">
        <f ca="1">IF($B153&gt;rounds,"",OFFSET(AllPairings!E$1,startRow-1+$A153,0))</f>
        <v/>
      </c>
      <c r="F153" s="46" t="e">
        <f ca="1">VLOOKUP($C153,OFFSET(ResultsInput!$B$2,($B153-1)*gamesPerRound,0,gamesPerRound,6),5,FALSE)</f>
        <v>#VALUE!</v>
      </c>
      <c r="G153" s="46" t="e">
        <f ca="1">VLOOKUP($C153,OFFSET(ResultsInput!$B$2,($B153-1)*gamesPerRound,0,gamesPerRound,6),6,FALSE)</f>
        <v>#VALUE!</v>
      </c>
      <c r="H153" s="87" t="str">
        <f t="shared" ca="1" si="8"/>
        <v/>
      </c>
    </row>
    <row r="154" spans="1:8" x14ac:dyDescent="0.2">
      <c r="A154" s="47">
        <v>152</v>
      </c>
      <c r="B154" s="32" t="str">
        <f t="shared" si="6"/>
        <v/>
      </c>
      <c r="C154" s="32">
        <f t="shared" si="7"/>
        <v>9</v>
      </c>
      <c r="D154" s="1" t="str">
        <f ca="1">IF($B154&gt;rounds,"",OFFSET(AllPairings!D$1,startRow-1+$A154,0))</f>
        <v/>
      </c>
      <c r="E154" s="1" t="str">
        <f ca="1">IF($B154&gt;rounds,"",OFFSET(AllPairings!E$1,startRow-1+$A154,0))</f>
        <v/>
      </c>
      <c r="F154" s="46" t="e">
        <f ca="1">VLOOKUP($C154,OFFSET(ResultsInput!$B$2,($B154-1)*gamesPerRound,0,gamesPerRound,6),5,FALSE)</f>
        <v>#VALUE!</v>
      </c>
      <c r="G154" s="46" t="e">
        <f ca="1">VLOOKUP($C154,OFFSET(ResultsInput!$B$2,($B154-1)*gamesPerRound,0,gamesPerRound,6),6,FALSE)</f>
        <v>#VALUE!</v>
      </c>
      <c r="H154" s="87" t="str">
        <f t="shared" ca="1" si="8"/>
        <v/>
      </c>
    </row>
    <row r="155" spans="1:8" x14ac:dyDescent="0.2">
      <c r="A155" s="47">
        <v>153</v>
      </c>
      <c r="B155" s="32" t="str">
        <f t="shared" si="6"/>
        <v/>
      </c>
      <c r="C155" s="32">
        <f t="shared" si="7"/>
        <v>10</v>
      </c>
      <c r="D155" s="1" t="str">
        <f ca="1">IF($B155&gt;rounds,"",OFFSET(AllPairings!D$1,startRow-1+$A155,0))</f>
        <v/>
      </c>
      <c r="E155" s="1" t="str">
        <f ca="1">IF($B155&gt;rounds,"",OFFSET(AllPairings!E$1,startRow-1+$A155,0))</f>
        <v/>
      </c>
      <c r="F155" s="46" t="e">
        <f ca="1">VLOOKUP($C155,OFFSET(ResultsInput!$B$2,($B155-1)*gamesPerRound,0,gamesPerRound,6),5,FALSE)</f>
        <v>#VALUE!</v>
      </c>
      <c r="G155" s="46" t="e">
        <f ca="1">VLOOKUP($C155,OFFSET(ResultsInput!$B$2,($B155-1)*gamesPerRound,0,gamesPerRound,6),6,FALSE)</f>
        <v>#VALUE!</v>
      </c>
      <c r="H155" s="87" t="str">
        <f t="shared" ca="1" si="8"/>
        <v/>
      </c>
    </row>
    <row r="156" spans="1:8" x14ac:dyDescent="0.2">
      <c r="A156" s="47">
        <v>154</v>
      </c>
      <c r="B156" s="32" t="str">
        <f t="shared" si="6"/>
        <v/>
      </c>
      <c r="C156" s="32">
        <f t="shared" si="7"/>
        <v>11</v>
      </c>
      <c r="D156" s="1" t="str">
        <f ca="1">IF($B156&gt;rounds,"",OFFSET(AllPairings!D$1,startRow-1+$A156,0))</f>
        <v/>
      </c>
      <c r="E156" s="1" t="str">
        <f ca="1">IF($B156&gt;rounds,"",OFFSET(AllPairings!E$1,startRow-1+$A156,0))</f>
        <v/>
      </c>
      <c r="F156" s="46" t="e">
        <f ca="1">VLOOKUP($C156,OFFSET(ResultsInput!$B$2,($B156-1)*gamesPerRound,0,gamesPerRound,6),5,FALSE)</f>
        <v>#VALUE!</v>
      </c>
      <c r="G156" s="46" t="e">
        <f ca="1">VLOOKUP($C156,OFFSET(ResultsInput!$B$2,($B156-1)*gamesPerRound,0,gamesPerRound,6),6,FALSE)</f>
        <v>#VALUE!</v>
      </c>
      <c r="H156" s="87" t="str">
        <f t="shared" ca="1" si="8"/>
        <v/>
      </c>
    </row>
    <row r="157" spans="1:8" x14ac:dyDescent="0.2">
      <c r="A157" s="47">
        <v>155</v>
      </c>
      <c r="B157" s="32" t="str">
        <f t="shared" si="6"/>
        <v/>
      </c>
      <c r="C157" s="32">
        <f t="shared" si="7"/>
        <v>12</v>
      </c>
      <c r="D157" s="1" t="str">
        <f ca="1">IF($B157&gt;rounds,"",OFFSET(AllPairings!D$1,startRow-1+$A157,0))</f>
        <v/>
      </c>
      <c r="E157" s="1" t="str">
        <f ca="1">IF($B157&gt;rounds,"",OFFSET(AllPairings!E$1,startRow-1+$A157,0))</f>
        <v/>
      </c>
      <c r="F157" s="46" t="e">
        <f ca="1">VLOOKUP($C157,OFFSET(ResultsInput!$B$2,($B157-1)*gamesPerRound,0,gamesPerRound,6),5,FALSE)</f>
        <v>#VALUE!</v>
      </c>
      <c r="G157" s="46" t="e">
        <f ca="1">VLOOKUP($C157,OFFSET(ResultsInput!$B$2,($B157-1)*gamesPerRound,0,gamesPerRound,6),6,FALSE)</f>
        <v>#VALUE!</v>
      </c>
      <c r="H157" s="87" t="str">
        <f t="shared" ca="1" si="8"/>
        <v/>
      </c>
    </row>
    <row r="158" spans="1:8" x14ac:dyDescent="0.2">
      <c r="A158" s="47">
        <v>156</v>
      </c>
      <c r="B158" s="32" t="str">
        <f t="shared" si="6"/>
        <v/>
      </c>
      <c r="C158" s="32">
        <f t="shared" si="7"/>
        <v>13</v>
      </c>
      <c r="D158" s="1" t="str">
        <f ca="1">IF($B158&gt;rounds,"",OFFSET(AllPairings!D$1,startRow-1+$A158,0))</f>
        <v/>
      </c>
      <c r="E158" s="1" t="str">
        <f ca="1">IF($B158&gt;rounds,"",OFFSET(AllPairings!E$1,startRow-1+$A158,0))</f>
        <v/>
      </c>
      <c r="F158" s="46" t="e">
        <f ca="1">VLOOKUP($C158,OFFSET(ResultsInput!$B$2,($B158-1)*gamesPerRound,0,gamesPerRound,6),5,FALSE)</f>
        <v>#VALUE!</v>
      </c>
      <c r="G158" s="46" t="e">
        <f ca="1">VLOOKUP($C158,OFFSET(ResultsInput!$B$2,($B158-1)*gamesPerRound,0,gamesPerRound,6),6,FALSE)</f>
        <v>#VALUE!</v>
      </c>
      <c r="H158" s="87" t="str">
        <f t="shared" ca="1" si="8"/>
        <v/>
      </c>
    </row>
    <row r="159" spans="1:8" x14ac:dyDescent="0.2">
      <c r="A159" s="47">
        <v>157</v>
      </c>
      <c r="B159" s="32" t="str">
        <f t="shared" si="6"/>
        <v/>
      </c>
      <c r="C159" s="32">
        <f t="shared" si="7"/>
        <v>14</v>
      </c>
      <c r="D159" s="1" t="str">
        <f ca="1">IF($B159&gt;rounds,"",OFFSET(AllPairings!D$1,startRow-1+$A159,0))</f>
        <v/>
      </c>
      <c r="E159" s="1" t="str">
        <f ca="1">IF($B159&gt;rounds,"",OFFSET(AllPairings!E$1,startRow-1+$A159,0))</f>
        <v/>
      </c>
      <c r="F159" s="46" t="e">
        <f ca="1">VLOOKUP($C159,OFFSET(ResultsInput!$B$2,($B159-1)*gamesPerRound,0,gamesPerRound,6),5,FALSE)</f>
        <v>#VALUE!</v>
      </c>
      <c r="G159" s="46" t="e">
        <f ca="1">VLOOKUP($C159,OFFSET(ResultsInput!$B$2,($B159-1)*gamesPerRound,0,gamesPerRound,6),6,FALSE)</f>
        <v>#VALUE!</v>
      </c>
      <c r="H159" s="87" t="str">
        <f t="shared" ca="1" si="8"/>
        <v/>
      </c>
    </row>
    <row r="160" spans="1:8" x14ac:dyDescent="0.2">
      <c r="A160" s="47">
        <v>158</v>
      </c>
      <c r="B160" s="32" t="str">
        <f t="shared" si="6"/>
        <v/>
      </c>
      <c r="C160" s="32">
        <f t="shared" si="7"/>
        <v>15</v>
      </c>
      <c r="D160" s="1" t="str">
        <f ca="1">IF($B160&gt;rounds,"",OFFSET(AllPairings!D$1,startRow-1+$A160,0))</f>
        <v/>
      </c>
      <c r="E160" s="1" t="str">
        <f ca="1">IF($B160&gt;rounds,"",OFFSET(AllPairings!E$1,startRow-1+$A160,0))</f>
        <v/>
      </c>
      <c r="F160" s="46" t="e">
        <f ca="1">VLOOKUP($C160,OFFSET(ResultsInput!$B$2,($B160-1)*gamesPerRound,0,gamesPerRound,6),5,FALSE)</f>
        <v>#VALUE!</v>
      </c>
      <c r="G160" s="46" t="e">
        <f ca="1">VLOOKUP($C160,OFFSET(ResultsInput!$B$2,($B160-1)*gamesPerRound,0,gamesPerRound,6),6,FALSE)</f>
        <v>#VALUE!</v>
      </c>
      <c r="H160" s="87" t="str">
        <f t="shared" ca="1" si="8"/>
        <v/>
      </c>
    </row>
    <row r="161" spans="1:8" x14ac:dyDescent="0.2">
      <c r="A161" s="47">
        <v>159</v>
      </c>
      <c r="B161" s="32" t="str">
        <f t="shared" si="6"/>
        <v/>
      </c>
      <c r="C161" s="32">
        <f t="shared" si="7"/>
        <v>16</v>
      </c>
      <c r="D161" s="1" t="str">
        <f ca="1">IF($B161&gt;rounds,"",OFFSET(AllPairings!D$1,startRow-1+$A161,0))</f>
        <v/>
      </c>
      <c r="E161" s="1" t="str">
        <f ca="1">IF($B161&gt;rounds,"",OFFSET(AllPairings!E$1,startRow-1+$A161,0))</f>
        <v/>
      </c>
      <c r="F161" s="46" t="e">
        <f ca="1">VLOOKUP($C161,OFFSET(ResultsInput!$B$2,($B161-1)*gamesPerRound,0,gamesPerRound,6),5,FALSE)</f>
        <v>#VALUE!</v>
      </c>
      <c r="G161" s="46" t="e">
        <f ca="1">VLOOKUP($C161,OFFSET(ResultsInput!$B$2,($B161-1)*gamesPerRound,0,gamesPerRound,6),6,FALSE)</f>
        <v>#VALUE!</v>
      </c>
      <c r="H161" s="87" t="str">
        <f t="shared" ca="1" si="8"/>
        <v/>
      </c>
    </row>
    <row r="162" spans="1:8" x14ac:dyDescent="0.2">
      <c r="A162" s="47">
        <v>160</v>
      </c>
      <c r="B162" s="32" t="str">
        <f t="shared" si="6"/>
        <v/>
      </c>
      <c r="C162" s="32">
        <f t="shared" si="7"/>
        <v>17</v>
      </c>
      <c r="D162" s="1" t="str">
        <f ca="1">IF($B162&gt;rounds,"",OFFSET(AllPairings!D$1,startRow-1+$A162,0))</f>
        <v/>
      </c>
      <c r="E162" s="1" t="str">
        <f ca="1">IF($B162&gt;rounds,"",OFFSET(AllPairings!E$1,startRow-1+$A162,0))</f>
        <v/>
      </c>
      <c r="F162" s="46" t="e">
        <f ca="1">VLOOKUP($C162,OFFSET(ResultsInput!$B$2,($B162-1)*gamesPerRound,0,gamesPerRound,6),5,FALSE)</f>
        <v>#VALUE!</v>
      </c>
      <c r="G162" s="46" t="e">
        <f ca="1">VLOOKUP($C162,OFFSET(ResultsInput!$B$2,($B162-1)*gamesPerRound,0,gamesPerRound,6),6,FALSE)</f>
        <v>#VALUE!</v>
      </c>
      <c r="H162" s="87" t="str">
        <f t="shared" ca="1" si="8"/>
        <v/>
      </c>
    </row>
    <row r="163" spans="1:8" x14ac:dyDescent="0.2">
      <c r="A163" s="47">
        <v>161</v>
      </c>
      <c r="B163" s="32" t="str">
        <f t="shared" si="6"/>
        <v/>
      </c>
      <c r="C163" s="32">
        <f t="shared" si="7"/>
        <v>18</v>
      </c>
      <c r="D163" s="1" t="str">
        <f ca="1">IF($B163&gt;rounds,"",OFFSET(AllPairings!D$1,startRow-1+$A163,0))</f>
        <v/>
      </c>
      <c r="E163" s="1" t="str">
        <f ca="1">IF($B163&gt;rounds,"",OFFSET(AllPairings!E$1,startRow-1+$A163,0))</f>
        <v/>
      </c>
      <c r="F163" s="46" t="e">
        <f ca="1">VLOOKUP($C163,OFFSET(ResultsInput!$B$2,($B163-1)*gamesPerRound,0,gamesPerRound,6),5,FALSE)</f>
        <v>#VALUE!</v>
      </c>
      <c r="G163" s="46" t="e">
        <f ca="1">VLOOKUP($C163,OFFSET(ResultsInput!$B$2,($B163-1)*gamesPerRound,0,gamesPerRound,6),6,FALSE)</f>
        <v>#VALUE!</v>
      </c>
      <c r="H163" s="87" t="str">
        <f t="shared" ca="1" si="8"/>
        <v/>
      </c>
    </row>
    <row r="164" spans="1:8" x14ac:dyDescent="0.2">
      <c r="A164" s="47">
        <v>162</v>
      </c>
      <c r="B164" s="32" t="str">
        <f t="shared" si="6"/>
        <v/>
      </c>
      <c r="C164" s="32">
        <f t="shared" si="7"/>
        <v>19</v>
      </c>
      <c r="D164" s="1" t="str">
        <f ca="1">IF($B164&gt;rounds,"",OFFSET(AllPairings!D$1,startRow-1+$A164,0))</f>
        <v/>
      </c>
      <c r="E164" s="1" t="str">
        <f ca="1">IF($B164&gt;rounds,"",OFFSET(AllPairings!E$1,startRow-1+$A164,0))</f>
        <v/>
      </c>
      <c r="F164" s="46" t="e">
        <f ca="1">VLOOKUP($C164,OFFSET(ResultsInput!$B$2,($B164-1)*gamesPerRound,0,gamesPerRound,6),5,FALSE)</f>
        <v>#VALUE!</v>
      </c>
      <c r="G164" s="46" t="e">
        <f ca="1">VLOOKUP($C164,OFFSET(ResultsInput!$B$2,($B164-1)*gamesPerRound,0,gamesPerRound,6),6,FALSE)</f>
        <v>#VALUE!</v>
      </c>
      <c r="H164" s="87" t="str">
        <f t="shared" ca="1" si="8"/>
        <v/>
      </c>
    </row>
    <row r="165" spans="1:8" x14ac:dyDescent="0.2">
      <c r="A165" s="47">
        <v>163</v>
      </c>
      <c r="B165" s="32" t="str">
        <f t="shared" si="6"/>
        <v/>
      </c>
      <c r="C165" s="32">
        <f t="shared" si="7"/>
        <v>20</v>
      </c>
      <c r="D165" s="1" t="str">
        <f ca="1">IF($B165&gt;rounds,"",OFFSET(AllPairings!D$1,startRow-1+$A165,0))</f>
        <v/>
      </c>
      <c r="E165" s="1" t="str">
        <f ca="1">IF($B165&gt;rounds,"",OFFSET(AllPairings!E$1,startRow-1+$A165,0))</f>
        <v/>
      </c>
      <c r="F165" s="46" t="e">
        <f ca="1">VLOOKUP($C165,OFFSET(ResultsInput!$B$2,($B165-1)*gamesPerRound,0,gamesPerRound,6),5,FALSE)</f>
        <v>#VALUE!</v>
      </c>
      <c r="G165" s="46" t="e">
        <f ca="1">VLOOKUP($C165,OFFSET(ResultsInput!$B$2,($B165-1)*gamesPerRound,0,gamesPerRound,6),6,FALSE)</f>
        <v>#VALUE!</v>
      </c>
      <c r="H165" s="87" t="str">
        <f t="shared" ca="1" si="8"/>
        <v/>
      </c>
    </row>
    <row r="166" spans="1:8" x14ac:dyDescent="0.2">
      <c r="A166" s="47">
        <v>164</v>
      </c>
      <c r="B166" s="32" t="str">
        <f t="shared" si="6"/>
        <v/>
      </c>
      <c r="C166" s="32">
        <f t="shared" si="7"/>
        <v>21</v>
      </c>
      <c r="D166" s="1" t="str">
        <f ca="1">IF($B166&gt;rounds,"",OFFSET(AllPairings!D$1,startRow-1+$A166,0))</f>
        <v/>
      </c>
      <c r="E166" s="1" t="str">
        <f ca="1">IF($B166&gt;rounds,"",OFFSET(AllPairings!E$1,startRow-1+$A166,0))</f>
        <v/>
      </c>
      <c r="F166" s="46" t="e">
        <f ca="1">VLOOKUP($C166,OFFSET(ResultsInput!$B$2,($B166-1)*gamesPerRound,0,gamesPerRound,6),5,FALSE)</f>
        <v>#VALUE!</v>
      </c>
      <c r="G166" s="46" t="e">
        <f ca="1">VLOOKUP($C166,OFFSET(ResultsInput!$B$2,($B166-1)*gamesPerRound,0,gamesPerRound,6),6,FALSE)</f>
        <v>#VALUE!</v>
      </c>
      <c r="H166" s="87" t="str">
        <f t="shared" ca="1" si="8"/>
        <v/>
      </c>
    </row>
    <row r="167" spans="1:8" x14ac:dyDescent="0.2">
      <c r="A167" s="47">
        <v>165</v>
      </c>
      <c r="B167" s="32" t="str">
        <f t="shared" si="6"/>
        <v/>
      </c>
      <c r="C167" s="32">
        <f t="shared" si="7"/>
        <v>22</v>
      </c>
      <c r="D167" s="1" t="str">
        <f ca="1">IF($B167&gt;rounds,"",OFFSET(AllPairings!D$1,startRow-1+$A167,0))</f>
        <v/>
      </c>
      <c r="E167" s="1" t="str">
        <f ca="1">IF($B167&gt;rounds,"",OFFSET(AllPairings!E$1,startRow-1+$A167,0))</f>
        <v/>
      </c>
      <c r="F167" s="46" t="e">
        <f ca="1">VLOOKUP($C167,OFFSET(ResultsInput!$B$2,($B167-1)*gamesPerRound,0,gamesPerRound,6),5,FALSE)</f>
        <v>#VALUE!</v>
      </c>
      <c r="G167" s="46" t="e">
        <f ca="1">VLOOKUP($C167,OFFSET(ResultsInput!$B$2,($B167-1)*gamesPerRound,0,gamesPerRound,6),6,FALSE)</f>
        <v>#VALUE!</v>
      </c>
      <c r="H167" s="87" t="str">
        <f t="shared" ca="1" si="8"/>
        <v/>
      </c>
    </row>
    <row r="168" spans="1:8" x14ac:dyDescent="0.2">
      <c r="A168" s="47">
        <v>166</v>
      </c>
      <c r="B168" s="32" t="str">
        <f t="shared" si="6"/>
        <v/>
      </c>
      <c r="C168" s="32">
        <f t="shared" si="7"/>
        <v>23</v>
      </c>
      <c r="D168" s="1" t="str">
        <f ca="1">IF($B168&gt;rounds,"",OFFSET(AllPairings!D$1,startRow-1+$A168,0))</f>
        <v/>
      </c>
      <c r="E168" s="1" t="str">
        <f ca="1">IF($B168&gt;rounds,"",OFFSET(AllPairings!E$1,startRow-1+$A168,0))</f>
        <v/>
      </c>
      <c r="F168" s="46" t="e">
        <f ca="1">VLOOKUP($C168,OFFSET(ResultsInput!$B$2,($B168-1)*gamesPerRound,0,gamesPerRound,6),5,FALSE)</f>
        <v>#VALUE!</v>
      </c>
      <c r="G168" s="46" t="e">
        <f ca="1">VLOOKUP($C168,OFFSET(ResultsInput!$B$2,($B168-1)*gamesPerRound,0,gamesPerRound,6),6,FALSE)</f>
        <v>#VALUE!</v>
      </c>
      <c r="H168" s="87" t="str">
        <f t="shared" ca="1" si="8"/>
        <v/>
      </c>
    </row>
    <row r="169" spans="1:8" x14ac:dyDescent="0.2">
      <c r="A169" s="47">
        <v>167</v>
      </c>
      <c r="B169" s="32" t="str">
        <f t="shared" si="6"/>
        <v/>
      </c>
      <c r="C169" s="32">
        <f t="shared" si="7"/>
        <v>24</v>
      </c>
      <c r="D169" s="1" t="str">
        <f ca="1">IF($B169&gt;rounds,"",OFFSET(AllPairings!D$1,startRow-1+$A169,0))</f>
        <v/>
      </c>
      <c r="E169" s="1" t="str">
        <f ca="1">IF($B169&gt;rounds,"",OFFSET(AllPairings!E$1,startRow-1+$A169,0))</f>
        <v/>
      </c>
      <c r="F169" s="46" t="e">
        <f ca="1">VLOOKUP($C169,OFFSET(ResultsInput!$B$2,($B169-1)*gamesPerRound,0,gamesPerRound,6),5,FALSE)</f>
        <v>#VALUE!</v>
      </c>
      <c r="G169" s="46" t="e">
        <f ca="1">VLOOKUP($C169,OFFSET(ResultsInput!$B$2,($B169-1)*gamesPerRound,0,gamesPerRound,6),6,FALSE)</f>
        <v>#VALUE!</v>
      </c>
      <c r="H169" s="87" t="str">
        <f t="shared" ca="1" si="8"/>
        <v/>
      </c>
    </row>
    <row r="170" spans="1:8" x14ac:dyDescent="0.2">
      <c r="A170" s="47">
        <v>168</v>
      </c>
      <c r="B170" s="32" t="str">
        <f t="shared" si="6"/>
        <v/>
      </c>
      <c r="C170" s="32">
        <f t="shared" si="7"/>
        <v>25</v>
      </c>
      <c r="D170" s="1" t="str">
        <f ca="1">IF($B170&gt;rounds,"",OFFSET(AllPairings!D$1,startRow-1+$A170,0))</f>
        <v/>
      </c>
      <c r="E170" s="1" t="str">
        <f ca="1">IF($B170&gt;rounds,"",OFFSET(AllPairings!E$1,startRow-1+$A170,0))</f>
        <v/>
      </c>
      <c r="F170" s="46" t="e">
        <f ca="1">VLOOKUP($C170,OFFSET(ResultsInput!$B$2,($B170-1)*gamesPerRound,0,gamesPerRound,6),5,FALSE)</f>
        <v>#VALUE!</v>
      </c>
      <c r="G170" s="46" t="e">
        <f ca="1">VLOOKUP($C170,OFFSET(ResultsInput!$B$2,($B170-1)*gamesPerRound,0,gamesPerRound,6),6,FALSE)</f>
        <v>#VALUE!</v>
      </c>
      <c r="H170" s="87" t="str">
        <f t="shared" ca="1" si="8"/>
        <v/>
      </c>
    </row>
    <row r="171" spans="1:8" x14ac:dyDescent="0.2">
      <c r="A171" s="47">
        <v>169</v>
      </c>
      <c r="B171" s="32" t="str">
        <f t="shared" si="6"/>
        <v/>
      </c>
      <c r="C171" s="32">
        <f t="shared" si="7"/>
        <v>26</v>
      </c>
      <c r="D171" s="1" t="str">
        <f ca="1">IF($B171&gt;rounds,"",OFFSET(AllPairings!D$1,startRow-1+$A171,0))</f>
        <v/>
      </c>
      <c r="E171" s="1" t="str">
        <f ca="1">IF($B171&gt;rounds,"",OFFSET(AllPairings!E$1,startRow-1+$A171,0))</f>
        <v/>
      </c>
      <c r="F171" s="46" t="e">
        <f ca="1">VLOOKUP($C171,OFFSET(ResultsInput!$B$2,($B171-1)*gamesPerRound,0,gamesPerRound,6),5,FALSE)</f>
        <v>#VALUE!</v>
      </c>
      <c r="G171" s="46" t="e">
        <f ca="1">VLOOKUP($C171,OFFSET(ResultsInput!$B$2,($B171-1)*gamesPerRound,0,gamesPerRound,6),6,FALSE)</f>
        <v>#VALUE!</v>
      </c>
      <c r="H171" s="87" t="str">
        <f t="shared" ca="1" si="8"/>
        <v/>
      </c>
    </row>
    <row r="172" spans="1:8" x14ac:dyDescent="0.2">
      <c r="A172" s="47">
        <v>170</v>
      </c>
      <c r="B172" s="32" t="str">
        <f t="shared" si="6"/>
        <v/>
      </c>
      <c r="C172" s="32">
        <f t="shared" si="7"/>
        <v>27</v>
      </c>
      <c r="D172" s="1" t="str">
        <f ca="1">IF($B172&gt;rounds,"",OFFSET(AllPairings!D$1,startRow-1+$A172,0))</f>
        <v/>
      </c>
      <c r="E172" s="1" t="str">
        <f ca="1">IF($B172&gt;rounds,"",OFFSET(AllPairings!E$1,startRow-1+$A172,0))</f>
        <v/>
      </c>
      <c r="F172" s="46" t="e">
        <f ca="1">VLOOKUP($C172,OFFSET(ResultsInput!$B$2,($B172-1)*gamesPerRound,0,gamesPerRound,6),5,FALSE)</f>
        <v>#VALUE!</v>
      </c>
      <c r="G172" s="46" t="e">
        <f ca="1">VLOOKUP($C172,OFFSET(ResultsInput!$B$2,($B172-1)*gamesPerRound,0,gamesPerRound,6),6,FALSE)</f>
        <v>#VALUE!</v>
      </c>
      <c r="H172" s="87" t="str">
        <f t="shared" ca="1" si="8"/>
        <v/>
      </c>
    </row>
    <row r="173" spans="1:8" x14ac:dyDescent="0.2">
      <c r="A173" s="47">
        <v>171</v>
      </c>
      <c r="B173" s="32" t="str">
        <f t="shared" si="6"/>
        <v/>
      </c>
      <c r="C173" s="32">
        <f t="shared" si="7"/>
        <v>28</v>
      </c>
      <c r="D173" s="1" t="str">
        <f ca="1">IF($B173&gt;rounds,"",OFFSET(AllPairings!D$1,startRow-1+$A173,0))</f>
        <v/>
      </c>
      <c r="E173" s="1" t="str">
        <f ca="1">IF($B173&gt;rounds,"",OFFSET(AllPairings!E$1,startRow-1+$A173,0))</f>
        <v/>
      </c>
      <c r="F173" s="46" t="e">
        <f ca="1">VLOOKUP($C173,OFFSET(ResultsInput!$B$2,($B173-1)*gamesPerRound,0,gamesPerRound,6),5,FALSE)</f>
        <v>#VALUE!</v>
      </c>
      <c r="G173" s="46" t="e">
        <f ca="1">VLOOKUP($C173,OFFSET(ResultsInput!$B$2,($B173-1)*gamesPerRound,0,gamesPerRound,6),6,FALSE)</f>
        <v>#VALUE!</v>
      </c>
      <c r="H173" s="87" t="str">
        <f t="shared" ca="1" si="8"/>
        <v/>
      </c>
    </row>
    <row r="174" spans="1:8" x14ac:dyDescent="0.2">
      <c r="A174" s="47">
        <v>172</v>
      </c>
      <c r="B174" s="32" t="str">
        <f t="shared" si="6"/>
        <v/>
      </c>
      <c r="C174" s="32">
        <f t="shared" si="7"/>
        <v>29</v>
      </c>
      <c r="D174" s="1" t="str">
        <f ca="1">IF($B174&gt;rounds,"",OFFSET(AllPairings!D$1,startRow-1+$A174,0))</f>
        <v/>
      </c>
      <c r="E174" s="1" t="str">
        <f ca="1">IF($B174&gt;rounds,"",OFFSET(AllPairings!E$1,startRow-1+$A174,0))</f>
        <v/>
      </c>
      <c r="F174" s="46" t="e">
        <f ca="1">VLOOKUP($C174,OFFSET(ResultsInput!$B$2,($B174-1)*gamesPerRound,0,gamesPerRound,6),5,FALSE)</f>
        <v>#VALUE!</v>
      </c>
      <c r="G174" s="46" t="e">
        <f ca="1">VLOOKUP($C174,OFFSET(ResultsInput!$B$2,($B174-1)*gamesPerRound,0,gamesPerRound,6),6,FALSE)</f>
        <v>#VALUE!</v>
      </c>
      <c r="H174" s="87" t="str">
        <f t="shared" ca="1" si="8"/>
        <v/>
      </c>
    </row>
    <row r="175" spans="1:8" x14ac:dyDescent="0.2">
      <c r="A175" s="47">
        <v>173</v>
      </c>
      <c r="B175" s="32" t="str">
        <f t="shared" si="6"/>
        <v/>
      </c>
      <c r="C175" s="32">
        <f t="shared" si="7"/>
        <v>30</v>
      </c>
      <c r="D175" s="1" t="str">
        <f ca="1">IF($B175&gt;rounds,"",OFFSET(AllPairings!D$1,startRow-1+$A175,0))</f>
        <v/>
      </c>
      <c r="E175" s="1" t="str">
        <f ca="1">IF($B175&gt;rounds,"",OFFSET(AllPairings!E$1,startRow-1+$A175,0))</f>
        <v/>
      </c>
      <c r="F175" s="46" t="e">
        <f ca="1">VLOOKUP($C175,OFFSET(ResultsInput!$B$2,($B175-1)*gamesPerRound,0,gamesPerRound,6),5,FALSE)</f>
        <v>#VALUE!</v>
      </c>
      <c r="G175" s="46" t="e">
        <f ca="1">VLOOKUP($C175,OFFSET(ResultsInput!$B$2,($B175-1)*gamesPerRound,0,gamesPerRound,6),6,FALSE)</f>
        <v>#VALUE!</v>
      </c>
      <c r="H175" s="87" t="str">
        <f t="shared" ca="1" si="8"/>
        <v/>
      </c>
    </row>
    <row r="176" spans="1:8" x14ac:dyDescent="0.2">
      <c r="A176" s="47">
        <v>174</v>
      </c>
      <c r="B176" s="32" t="str">
        <f t="shared" si="6"/>
        <v/>
      </c>
      <c r="C176" s="32">
        <f t="shared" si="7"/>
        <v>31</v>
      </c>
      <c r="D176" s="1" t="str">
        <f ca="1">IF($B176&gt;rounds,"",OFFSET(AllPairings!D$1,startRow-1+$A176,0))</f>
        <v/>
      </c>
      <c r="E176" s="1" t="str">
        <f ca="1">IF($B176&gt;rounds,"",OFFSET(AllPairings!E$1,startRow-1+$A176,0))</f>
        <v/>
      </c>
      <c r="F176" s="46" t="e">
        <f ca="1">VLOOKUP($C176,OFFSET(ResultsInput!$B$2,($B176-1)*gamesPerRound,0,gamesPerRound,6),5,FALSE)</f>
        <v>#VALUE!</v>
      </c>
      <c r="G176" s="46" t="e">
        <f ca="1">VLOOKUP($C176,OFFSET(ResultsInput!$B$2,($B176-1)*gamesPerRound,0,gamesPerRound,6),6,FALSE)</f>
        <v>#VALUE!</v>
      </c>
      <c r="H176" s="87" t="str">
        <f t="shared" ca="1" si="8"/>
        <v/>
      </c>
    </row>
    <row r="177" spans="1:8" x14ac:dyDescent="0.2">
      <c r="A177" s="47">
        <v>175</v>
      </c>
      <c r="B177" s="32" t="str">
        <f t="shared" si="6"/>
        <v/>
      </c>
      <c r="C177" s="32">
        <f t="shared" si="7"/>
        <v>32</v>
      </c>
      <c r="D177" s="1" t="str">
        <f ca="1">IF($B177&gt;rounds,"",OFFSET(AllPairings!D$1,startRow-1+$A177,0))</f>
        <v/>
      </c>
      <c r="E177" s="1" t="str">
        <f ca="1">IF($B177&gt;rounds,"",OFFSET(AllPairings!E$1,startRow-1+$A177,0))</f>
        <v/>
      </c>
      <c r="F177" s="46" t="e">
        <f ca="1">VLOOKUP($C177,OFFSET(ResultsInput!$B$2,($B177-1)*gamesPerRound,0,gamesPerRound,6),5,FALSE)</f>
        <v>#VALUE!</v>
      </c>
      <c r="G177" s="46" t="e">
        <f ca="1">VLOOKUP($C177,OFFSET(ResultsInput!$B$2,($B177-1)*gamesPerRound,0,gamesPerRound,6),6,FALSE)</f>
        <v>#VALUE!</v>
      </c>
      <c r="H177" s="87" t="str">
        <f t="shared" ca="1" si="8"/>
        <v/>
      </c>
    </row>
    <row r="178" spans="1:8" x14ac:dyDescent="0.2">
      <c r="A178" s="47">
        <v>176</v>
      </c>
      <c r="B178" s="32" t="str">
        <f t="shared" si="6"/>
        <v/>
      </c>
      <c r="C178" s="32">
        <f t="shared" si="7"/>
        <v>33</v>
      </c>
      <c r="D178" s="1" t="str">
        <f ca="1">IF($B178&gt;rounds,"",OFFSET(AllPairings!D$1,startRow-1+$A178,0))</f>
        <v/>
      </c>
      <c r="E178" s="1" t="str">
        <f ca="1">IF($B178&gt;rounds,"",OFFSET(AllPairings!E$1,startRow-1+$A178,0))</f>
        <v/>
      </c>
      <c r="F178" s="46" t="e">
        <f ca="1">VLOOKUP($C178,OFFSET(ResultsInput!$B$2,($B178-1)*gamesPerRound,0,gamesPerRound,6),5,FALSE)</f>
        <v>#VALUE!</v>
      </c>
      <c r="G178" s="46" t="e">
        <f ca="1">VLOOKUP($C178,OFFSET(ResultsInput!$B$2,($B178-1)*gamesPerRound,0,gamesPerRound,6),6,FALSE)</f>
        <v>#VALUE!</v>
      </c>
      <c r="H178" s="87" t="str">
        <f t="shared" ca="1" si="8"/>
        <v/>
      </c>
    </row>
    <row r="179" spans="1:8" x14ac:dyDescent="0.2">
      <c r="A179" s="47">
        <v>177</v>
      </c>
      <c r="B179" s="32" t="str">
        <f t="shared" si="6"/>
        <v/>
      </c>
      <c r="C179" s="32">
        <f t="shared" si="7"/>
        <v>34</v>
      </c>
      <c r="D179" s="1" t="str">
        <f ca="1">IF($B179&gt;rounds,"",OFFSET(AllPairings!D$1,startRow-1+$A179,0))</f>
        <v/>
      </c>
      <c r="E179" s="1" t="str">
        <f ca="1">IF($B179&gt;rounds,"",OFFSET(AllPairings!E$1,startRow-1+$A179,0))</f>
        <v/>
      </c>
      <c r="F179" s="46" t="e">
        <f ca="1">VLOOKUP($C179,OFFSET(ResultsInput!$B$2,($B179-1)*gamesPerRound,0,gamesPerRound,6),5,FALSE)</f>
        <v>#VALUE!</v>
      </c>
      <c r="G179" s="46" t="e">
        <f ca="1">VLOOKUP($C179,OFFSET(ResultsInput!$B$2,($B179-1)*gamesPerRound,0,gamesPerRound,6),6,FALSE)</f>
        <v>#VALUE!</v>
      </c>
      <c r="H179" s="87" t="str">
        <f t="shared" ca="1" si="8"/>
        <v/>
      </c>
    </row>
    <row r="180" spans="1:8" x14ac:dyDescent="0.2">
      <c r="A180" s="47">
        <v>178</v>
      </c>
      <c r="B180" s="32" t="str">
        <f t="shared" si="6"/>
        <v/>
      </c>
      <c r="C180" s="32">
        <f t="shared" si="7"/>
        <v>35</v>
      </c>
      <c r="D180" s="1" t="str">
        <f ca="1">IF($B180&gt;rounds,"",OFFSET(AllPairings!D$1,startRow-1+$A180,0))</f>
        <v/>
      </c>
      <c r="E180" s="1" t="str">
        <f ca="1">IF($B180&gt;rounds,"",OFFSET(AllPairings!E$1,startRow-1+$A180,0))</f>
        <v/>
      </c>
      <c r="F180" s="46" t="e">
        <f ca="1">VLOOKUP($C180,OFFSET(ResultsInput!$B$2,($B180-1)*gamesPerRound,0,gamesPerRound,6),5,FALSE)</f>
        <v>#VALUE!</v>
      </c>
      <c r="G180" s="46" t="e">
        <f ca="1">VLOOKUP($C180,OFFSET(ResultsInput!$B$2,($B180-1)*gamesPerRound,0,gamesPerRound,6),6,FALSE)</f>
        <v>#VALUE!</v>
      </c>
      <c r="H180" s="87" t="str">
        <f t="shared" ca="1" si="8"/>
        <v/>
      </c>
    </row>
    <row r="181" spans="1:8" x14ac:dyDescent="0.2">
      <c r="A181" s="47">
        <v>179</v>
      </c>
      <c r="B181" s="32" t="str">
        <f t="shared" si="6"/>
        <v/>
      </c>
      <c r="C181" s="32">
        <f t="shared" si="7"/>
        <v>36</v>
      </c>
      <c r="D181" s="1" t="str">
        <f ca="1">IF($B181&gt;rounds,"",OFFSET(AllPairings!D$1,startRow-1+$A181,0))</f>
        <v/>
      </c>
      <c r="E181" s="1" t="str">
        <f ca="1">IF($B181&gt;rounds,"",OFFSET(AllPairings!E$1,startRow-1+$A181,0))</f>
        <v/>
      </c>
      <c r="F181" s="46" t="e">
        <f ca="1">VLOOKUP($C181,OFFSET(ResultsInput!$B$2,($B181-1)*gamesPerRound,0,gamesPerRound,6),5,FALSE)</f>
        <v>#VALUE!</v>
      </c>
      <c r="G181" s="46" t="e">
        <f ca="1">VLOOKUP($C181,OFFSET(ResultsInput!$B$2,($B181-1)*gamesPerRound,0,gamesPerRound,6),6,FALSE)</f>
        <v>#VALUE!</v>
      </c>
      <c r="H181" s="87" t="str">
        <f t="shared" ca="1" si="8"/>
        <v/>
      </c>
    </row>
    <row r="182" spans="1:8" x14ac:dyDescent="0.2">
      <c r="A182" s="47">
        <v>180</v>
      </c>
      <c r="B182" s="32" t="str">
        <f t="shared" si="6"/>
        <v/>
      </c>
      <c r="C182" s="32">
        <f t="shared" si="7"/>
        <v>37</v>
      </c>
      <c r="D182" s="1" t="str">
        <f ca="1">IF($B182&gt;rounds,"",OFFSET(AllPairings!D$1,startRow-1+$A182,0))</f>
        <v/>
      </c>
      <c r="E182" s="1" t="str">
        <f ca="1">IF($B182&gt;rounds,"",OFFSET(AllPairings!E$1,startRow-1+$A182,0))</f>
        <v/>
      </c>
      <c r="F182" s="46" t="e">
        <f ca="1">VLOOKUP($C182,OFFSET(ResultsInput!$B$2,($B182-1)*gamesPerRound,0,gamesPerRound,6),5,FALSE)</f>
        <v>#VALUE!</v>
      </c>
      <c r="G182" s="46" t="e">
        <f ca="1">VLOOKUP($C182,OFFSET(ResultsInput!$B$2,($B182-1)*gamesPerRound,0,gamesPerRound,6),6,FALSE)</f>
        <v>#VALUE!</v>
      </c>
      <c r="H182" s="87" t="str">
        <f t="shared" ca="1" si="8"/>
        <v/>
      </c>
    </row>
    <row r="183" spans="1:8" x14ac:dyDescent="0.2">
      <c r="A183" s="47">
        <v>181</v>
      </c>
      <c r="B183" s="32" t="str">
        <f t="shared" si="6"/>
        <v/>
      </c>
      <c r="C183" s="32">
        <f t="shared" si="7"/>
        <v>38</v>
      </c>
      <c r="D183" s="1" t="str">
        <f ca="1">IF($B183&gt;rounds,"",OFFSET(AllPairings!D$1,startRow-1+$A183,0))</f>
        <v/>
      </c>
      <c r="E183" s="1" t="str">
        <f ca="1">IF($B183&gt;rounds,"",OFFSET(AllPairings!E$1,startRow-1+$A183,0))</f>
        <v/>
      </c>
      <c r="F183" s="46" t="e">
        <f ca="1">VLOOKUP($C183,OFFSET(ResultsInput!$B$2,($B183-1)*gamesPerRound,0,gamesPerRound,6),5,FALSE)</f>
        <v>#VALUE!</v>
      </c>
      <c r="G183" s="46" t="e">
        <f ca="1">VLOOKUP($C183,OFFSET(ResultsInput!$B$2,($B183-1)*gamesPerRound,0,gamesPerRound,6),6,FALSE)</f>
        <v>#VALUE!</v>
      </c>
      <c r="H183" s="87" t="str">
        <f t="shared" ca="1" si="8"/>
        <v/>
      </c>
    </row>
    <row r="184" spans="1:8" x14ac:dyDescent="0.2">
      <c r="A184" s="47">
        <v>182</v>
      </c>
      <c r="B184" s="32" t="str">
        <f t="shared" si="6"/>
        <v/>
      </c>
      <c r="C184" s="32">
        <f t="shared" si="7"/>
        <v>39</v>
      </c>
      <c r="D184" s="1" t="str">
        <f ca="1">IF($B184&gt;rounds,"",OFFSET(AllPairings!D$1,startRow-1+$A184,0))</f>
        <v/>
      </c>
      <c r="E184" s="1" t="str">
        <f ca="1">IF($B184&gt;rounds,"",OFFSET(AllPairings!E$1,startRow-1+$A184,0))</f>
        <v/>
      </c>
      <c r="F184" s="46" t="e">
        <f ca="1">VLOOKUP($C184,OFFSET(ResultsInput!$B$2,($B184-1)*gamesPerRound,0,gamesPerRound,6),5,FALSE)</f>
        <v>#VALUE!</v>
      </c>
      <c r="G184" s="46" t="e">
        <f ca="1">VLOOKUP($C184,OFFSET(ResultsInput!$B$2,($B184-1)*gamesPerRound,0,gamesPerRound,6),6,FALSE)</f>
        <v>#VALUE!</v>
      </c>
      <c r="H184" s="87" t="str">
        <f t="shared" ca="1" si="8"/>
        <v/>
      </c>
    </row>
    <row r="185" spans="1:8" x14ac:dyDescent="0.2">
      <c r="A185" s="47">
        <v>183</v>
      </c>
      <c r="B185" s="32" t="str">
        <f t="shared" si="6"/>
        <v/>
      </c>
      <c r="C185" s="32">
        <f t="shared" si="7"/>
        <v>40</v>
      </c>
      <c r="D185" s="1" t="str">
        <f ca="1">IF($B185&gt;rounds,"",OFFSET(AllPairings!D$1,startRow-1+$A185,0))</f>
        <v/>
      </c>
      <c r="E185" s="1" t="str">
        <f ca="1">IF($B185&gt;rounds,"",OFFSET(AllPairings!E$1,startRow-1+$A185,0))</f>
        <v/>
      </c>
      <c r="F185" s="46" t="e">
        <f ca="1">VLOOKUP($C185,OFFSET(ResultsInput!$B$2,($B185-1)*gamesPerRound,0,gamesPerRound,6),5,FALSE)</f>
        <v>#VALUE!</v>
      </c>
      <c r="G185" s="46" t="e">
        <f ca="1">VLOOKUP($C185,OFFSET(ResultsInput!$B$2,($B185-1)*gamesPerRound,0,gamesPerRound,6),6,FALSE)</f>
        <v>#VALUE!</v>
      </c>
      <c r="H185" s="87" t="str">
        <f t="shared" ca="1" si="8"/>
        <v/>
      </c>
    </row>
    <row r="186" spans="1:8" x14ac:dyDescent="0.2">
      <c r="A186" s="47">
        <v>184</v>
      </c>
      <c r="B186" s="32" t="str">
        <f t="shared" si="6"/>
        <v/>
      </c>
      <c r="C186" s="32">
        <f t="shared" si="7"/>
        <v>41</v>
      </c>
      <c r="D186" s="1" t="str">
        <f ca="1">IF($B186&gt;rounds,"",OFFSET(AllPairings!D$1,startRow-1+$A186,0))</f>
        <v/>
      </c>
      <c r="E186" s="1" t="str">
        <f ca="1">IF($B186&gt;rounds,"",OFFSET(AllPairings!E$1,startRow-1+$A186,0))</f>
        <v/>
      </c>
      <c r="F186" s="46" t="e">
        <f ca="1">VLOOKUP($C186,OFFSET(ResultsInput!$B$2,($B186-1)*gamesPerRound,0,gamesPerRound,6),5,FALSE)</f>
        <v>#VALUE!</v>
      </c>
      <c r="G186" s="46" t="e">
        <f ca="1">VLOOKUP($C186,OFFSET(ResultsInput!$B$2,($B186-1)*gamesPerRound,0,gamesPerRound,6),6,FALSE)</f>
        <v>#VALUE!</v>
      </c>
      <c r="H186" s="87" t="str">
        <f t="shared" ca="1" si="8"/>
        <v/>
      </c>
    </row>
    <row r="187" spans="1:8" x14ac:dyDescent="0.2">
      <c r="A187" s="47">
        <v>185</v>
      </c>
      <c r="B187" s="32" t="str">
        <f t="shared" si="6"/>
        <v/>
      </c>
      <c r="C187" s="32">
        <f t="shared" si="7"/>
        <v>42</v>
      </c>
      <c r="D187" s="1" t="str">
        <f ca="1">IF($B187&gt;rounds,"",OFFSET(AllPairings!D$1,startRow-1+$A187,0))</f>
        <v/>
      </c>
      <c r="E187" s="1" t="str">
        <f ca="1">IF($B187&gt;rounds,"",OFFSET(AllPairings!E$1,startRow-1+$A187,0))</f>
        <v/>
      </c>
      <c r="F187" s="46" t="e">
        <f ca="1">VLOOKUP($C187,OFFSET(ResultsInput!$B$2,($B187-1)*gamesPerRound,0,gamesPerRound,6),5,FALSE)</f>
        <v>#VALUE!</v>
      </c>
      <c r="G187" s="46" t="e">
        <f ca="1">VLOOKUP($C187,OFFSET(ResultsInput!$B$2,($B187-1)*gamesPerRound,0,gamesPerRound,6),6,FALSE)</f>
        <v>#VALUE!</v>
      </c>
      <c r="H187" s="87" t="str">
        <f t="shared" ca="1" si="8"/>
        <v/>
      </c>
    </row>
    <row r="188" spans="1:8" x14ac:dyDescent="0.2">
      <c r="A188" s="47">
        <v>186</v>
      </c>
      <c r="B188" s="32" t="str">
        <f t="shared" si="6"/>
        <v/>
      </c>
      <c r="C188" s="32">
        <f t="shared" si="7"/>
        <v>43</v>
      </c>
      <c r="D188" s="1" t="str">
        <f ca="1">IF($B188&gt;rounds,"",OFFSET(AllPairings!D$1,startRow-1+$A188,0))</f>
        <v/>
      </c>
      <c r="E188" s="1" t="str">
        <f ca="1">IF($B188&gt;rounds,"",OFFSET(AllPairings!E$1,startRow-1+$A188,0))</f>
        <v/>
      </c>
      <c r="F188" s="46" t="e">
        <f ca="1">VLOOKUP($C188,OFFSET(ResultsInput!$B$2,($B188-1)*gamesPerRound,0,gamesPerRound,6),5,FALSE)</f>
        <v>#VALUE!</v>
      </c>
      <c r="G188" s="46" t="e">
        <f ca="1">VLOOKUP($C188,OFFSET(ResultsInput!$B$2,($B188-1)*gamesPerRound,0,gamesPerRound,6),6,FALSE)</f>
        <v>#VALUE!</v>
      </c>
      <c r="H188" s="87" t="str">
        <f t="shared" ca="1" si="8"/>
        <v/>
      </c>
    </row>
    <row r="189" spans="1:8" x14ac:dyDescent="0.2">
      <c r="A189" s="47">
        <v>187</v>
      </c>
      <c r="B189" s="32" t="str">
        <f t="shared" si="6"/>
        <v/>
      </c>
      <c r="C189" s="32">
        <f t="shared" si="7"/>
        <v>44</v>
      </c>
      <c r="D189" s="1" t="str">
        <f ca="1">IF($B189&gt;rounds,"",OFFSET(AllPairings!D$1,startRow-1+$A189,0))</f>
        <v/>
      </c>
      <c r="E189" s="1" t="str">
        <f ca="1">IF($B189&gt;rounds,"",OFFSET(AllPairings!E$1,startRow-1+$A189,0))</f>
        <v/>
      </c>
      <c r="F189" s="46" t="e">
        <f ca="1">VLOOKUP($C189,OFFSET(ResultsInput!$B$2,($B189-1)*gamesPerRound,0,gamesPerRound,6),5,FALSE)</f>
        <v>#VALUE!</v>
      </c>
      <c r="G189" s="46" t="e">
        <f ca="1">VLOOKUP($C189,OFFSET(ResultsInput!$B$2,($B189-1)*gamesPerRound,0,gamesPerRound,6),6,FALSE)</f>
        <v>#VALUE!</v>
      </c>
      <c r="H189" s="87" t="str">
        <f t="shared" ca="1" si="8"/>
        <v/>
      </c>
    </row>
    <row r="190" spans="1:8" x14ac:dyDescent="0.2">
      <c r="A190" s="47">
        <v>188</v>
      </c>
      <c r="B190" s="32" t="str">
        <f t="shared" si="6"/>
        <v/>
      </c>
      <c r="C190" s="32">
        <f t="shared" si="7"/>
        <v>45</v>
      </c>
      <c r="D190" s="1" t="str">
        <f ca="1">IF($B190&gt;rounds,"",OFFSET(AllPairings!D$1,startRow-1+$A190,0))</f>
        <v/>
      </c>
      <c r="E190" s="1" t="str">
        <f ca="1">IF($B190&gt;rounds,"",OFFSET(AllPairings!E$1,startRow-1+$A190,0))</f>
        <v/>
      </c>
      <c r="F190" s="46" t="e">
        <f ca="1">VLOOKUP($C190,OFFSET(ResultsInput!$B$2,($B190-1)*gamesPerRound,0,gamesPerRound,6),5,FALSE)</f>
        <v>#VALUE!</v>
      </c>
      <c r="G190" s="46" t="e">
        <f ca="1">VLOOKUP($C190,OFFSET(ResultsInput!$B$2,($B190-1)*gamesPerRound,0,gamesPerRound,6),6,FALSE)</f>
        <v>#VALUE!</v>
      </c>
      <c r="H190" s="87" t="str">
        <f t="shared" ca="1" si="8"/>
        <v/>
      </c>
    </row>
    <row r="191" spans="1:8" x14ac:dyDescent="0.2">
      <c r="A191" s="47">
        <v>189</v>
      </c>
      <c r="B191" s="32" t="str">
        <f t="shared" si="6"/>
        <v/>
      </c>
      <c r="C191" s="32">
        <f t="shared" si="7"/>
        <v>46</v>
      </c>
      <c r="D191" s="1" t="str">
        <f ca="1">IF($B191&gt;rounds,"",OFFSET(AllPairings!D$1,startRow-1+$A191,0))</f>
        <v/>
      </c>
      <c r="E191" s="1" t="str">
        <f ca="1">IF($B191&gt;rounds,"",OFFSET(AllPairings!E$1,startRow-1+$A191,0))</f>
        <v/>
      </c>
      <c r="F191" s="46" t="e">
        <f ca="1">VLOOKUP($C191,OFFSET(ResultsInput!$B$2,($B191-1)*gamesPerRound,0,gamesPerRound,6),5,FALSE)</f>
        <v>#VALUE!</v>
      </c>
      <c r="G191" s="46" t="e">
        <f ca="1">VLOOKUP($C191,OFFSET(ResultsInput!$B$2,($B191-1)*gamesPerRound,0,gamesPerRound,6),6,FALSE)</f>
        <v>#VALUE!</v>
      </c>
      <c r="H191" s="87" t="str">
        <f t="shared" ca="1" si="8"/>
        <v/>
      </c>
    </row>
    <row r="192" spans="1:8" x14ac:dyDescent="0.2">
      <c r="A192" s="47">
        <v>190</v>
      </c>
      <c r="B192" s="32" t="str">
        <f t="shared" si="6"/>
        <v/>
      </c>
      <c r="C192" s="32">
        <f t="shared" si="7"/>
        <v>47</v>
      </c>
      <c r="D192" s="1" t="str">
        <f ca="1">IF($B192&gt;rounds,"",OFFSET(AllPairings!D$1,startRow-1+$A192,0))</f>
        <v/>
      </c>
      <c r="E192" s="1" t="str">
        <f ca="1">IF($B192&gt;rounds,"",OFFSET(AllPairings!E$1,startRow-1+$A192,0))</f>
        <v/>
      </c>
      <c r="F192" s="46" t="e">
        <f ca="1">VLOOKUP($C192,OFFSET(ResultsInput!$B$2,($B192-1)*gamesPerRound,0,gamesPerRound,6),5,FALSE)</f>
        <v>#VALUE!</v>
      </c>
      <c r="G192" s="46" t="e">
        <f ca="1">VLOOKUP($C192,OFFSET(ResultsInput!$B$2,($B192-1)*gamesPerRound,0,gamesPerRound,6),6,FALSE)</f>
        <v>#VALUE!</v>
      </c>
      <c r="H192" s="87" t="str">
        <f t="shared" ca="1" si="8"/>
        <v/>
      </c>
    </row>
    <row r="193" spans="1:8" x14ac:dyDescent="0.2">
      <c r="A193" s="47">
        <v>191</v>
      </c>
      <c r="B193" s="32" t="str">
        <f t="shared" si="6"/>
        <v/>
      </c>
      <c r="C193" s="32">
        <f t="shared" si="7"/>
        <v>48</v>
      </c>
      <c r="D193" s="1" t="str">
        <f ca="1">IF($B193&gt;rounds,"",OFFSET(AllPairings!D$1,startRow-1+$A193,0))</f>
        <v/>
      </c>
      <c r="E193" s="1" t="str">
        <f ca="1">IF($B193&gt;rounds,"",OFFSET(AllPairings!E$1,startRow-1+$A193,0))</f>
        <v/>
      </c>
      <c r="F193" s="46" t="e">
        <f ca="1">VLOOKUP($C193,OFFSET(ResultsInput!$B$2,($B193-1)*gamesPerRound,0,gamesPerRound,6),5,FALSE)</f>
        <v>#VALUE!</v>
      </c>
      <c r="G193" s="46" t="e">
        <f ca="1">VLOOKUP($C193,OFFSET(ResultsInput!$B$2,($B193-1)*gamesPerRound,0,gamesPerRound,6),6,FALSE)</f>
        <v>#VALUE!</v>
      </c>
      <c r="H193" s="87" t="str">
        <f t="shared" ca="1" si="8"/>
        <v/>
      </c>
    </row>
    <row r="194" spans="1:8" x14ac:dyDescent="0.2">
      <c r="A194" s="47">
        <v>192</v>
      </c>
      <c r="B194" s="32" t="str">
        <f t="shared" si="6"/>
        <v/>
      </c>
      <c r="C194" s="32">
        <f t="shared" si="7"/>
        <v>1</v>
      </c>
      <c r="D194" s="1" t="str">
        <f ca="1">IF($B194&gt;rounds,"",OFFSET(AllPairings!D$1,startRow-1+$A194,0))</f>
        <v/>
      </c>
      <c r="E194" s="1" t="str">
        <f ca="1">IF($B194&gt;rounds,"",OFFSET(AllPairings!E$1,startRow-1+$A194,0))</f>
        <v/>
      </c>
      <c r="F194" s="46" t="e">
        <f ca="1">VLOOKUP($C194,OFFSET(ResultsInput!$B$2,($B194-1)*gamesPerRound,0,gamesPerRound,6),5,FALSE)</f>
        <v>#VALUE!</v>
      </c>
      <c r="G194" s="46" t="e">
        <f ca="1">VLOOKUP($C194,OFFSET(ResultsInput!$B$2,($B194-1)*gamesPerRound,0,gamesPerRound,6),6,FALSE)</f>
        <v>#VALUE!</v>
      </c>
      <c r="H194" s="87" t="str">
        <f t="shared" ca="1" si="8"/>
        <v/>
      </c>
    </row>
    <row r="195" spans="1:8" x14ac:dyDescent="0.2">
      <c r="A195" s="47">
        <v>193</v>
      </c>
      <c r="B195" s="32" t="str">
        <f t="shared" ref="B195:B288" si="9">IF(INT(A195/gamesPerRound)&lt;rounds,1+INT(A195/gamesPerRound),"")</f>
        <v/>
      </c>
      <c r="C195" s="32">
        <f t="shared" ref="C195:C288" si="10">1+MOD(A195,gamesPerRound)</f>
        <v>2</v>
      </c>
      <c r="D195" s="1" t="str">
        <f ca="1">IF($B195&gt;rounds,"",OFFSET(AllPairings!D$1,startRow-1+$A195,0))</f>
        <v/>
      </c>
      <c r="E195" s="1" t="str">
        <f ca="1">IF($B195&gt;rounds,"",OFFSET(AllPairings!E$1,startRow-1+$A195,0))</f>
        <v/>
      </c>
      <c r="F195" s="46" t="e">
        <f ca="1">VLOOKUP($C195,OFFSET(ResultsInput!$B$2,($B195-1)*gamesPerRound,0,gamesPerRound,6),5,FALSE)</f>
        <v>#VALUE!</v>
      </c>
      <c r="G195" s="46" t="e">
        <f ca="1">VLOOKUP($C195,OFFSET(ResultsInput!$B$2,($B195-1)*gamesPerRound,0,gamesPerRound,6),6,FALSE)</f>
        <v>#VALUE!</v>
      </c>
      <c r="H195" s="87" t="str">
        <f t="shared" ref="H195:H258" ca="1" si="11">D195</f>
        <v/>
      </c>
    </row>
    <row r="196" spans="1:8" x14ac:dyDescent="0.2">
      <c r="A196" s="47">
        <v>194</v>
      </c>
      <c r="B196" s="32" t="str">
        <f t="shared" si="9"/>
        <v/>
      </c>
      <c r="C196" s="32">
        <f t="shared" si="10"/>
        <v>3</v>
      </c>
      <c r="D196" s="1" t="str">
        <f ca="1">IF($B196&gt;rounds,"",OFFSET(AllPairings!D$1,startRow-1+$A196,0))</f>
        <v/>
      </c>
      <c r="E196" s="1" t="str">
        <f ca="1">IF($B196&gt;rounds,"",OFFSET(AllPairings!E$1,startRow-1+$A196,0))</f>
        <v/>
      </c>
      <c r="F196" s="46" t="e">
        <f ca="1">VLOOKUP($C196,OFFSET(ResultsInput!$B$2,($B196-1)*gamesPerRound,0,gamesPerRound,6),5,FALSE)</f>
        <v>#VALUE!</v>
      </c>
      <c r="G196" s="46" t="e">
        <f ca="1">VLOOKUP($C196,OFFSET(ResultsInput!$B$2,($B196-1)*gamesPerRound,0,gamesPerRound,6),6,FALSE)</f>
        <v>#VALUE!</v>
      </c>
      <c r="H196" s="87" t="str">
        <f t="shared" ca="1" si="11"/>
        <v/>
      </c>
    </row>
    <row r="197" spans="1:8" x14ac:dyDescent="0.2">
      <c r="A197" s="47">
        <v>195</v>
      </c>
      <c r="B197" s="32" t="str">
        <f t="shared" si="9"/>
        <v/>
      </c>
      <c r="C197" s="32">
        <f t="shared" si="10"/>
        <v>4</v>
      </c>
      <c r="D197" s="1" t="str">
        <f ca="1">IF($B197&gt;rounds,"",OFFSET(AllPairings!D$1,startRow-1+$A197,0))</f>
        <v/>
      </c>
      <c r="E197" s="1" t="str">
        <f ca="1">IF($B197&gt;rounds,"",OFFSET(AllPairings!E$1,startRow-1+$A197,0))</f>
        <v/>
      </c>
      <c r="F197" s="46" t="e">
        <f ca="1">VLOOKUP($C197,OFFSET(ResultsInput!$B$2,($B197-1)*gamesPerRound,0,gamesPerRound,6),5,FALSE)</f>
        <v>#VALUE!</v>
      </c>
      <c r="G197" s="46" t="e">
        <f ca="1">VLOOKUP($C197,OFFSET(ResultsInput!$B$2,($B197-1)*gamesPerRound,0,gamesPerRound,6),6,FALSE)</f>
        <v>#VALUE!</v>
      </c>
      <c r="H197" s="87" t="str">
        <f t="shared" ca="1" si="11"/>
        <v/>
      </c>
    </row>
    <row r="198" spans="1:8" x14ac:dyDescent="0.2">
      <c r="A198" s="47">
        <v>196</v>
      </c>
      <c r="B198" s="32" t="str">
        <f t="shared" si="9"/>
        <v/>
      </c>
      <c r="C198" s="32">
        <f t="shared" si="10"/>
        <v>5</v>
      </c>
      <c r="D198" s="1" t="str">
        <f ca="1">IF($B198&gt;rounds,"",OFFSET(AllPairings!D$1,startRow-1+$A198,0))</f>
        <v/>
      </c>
      <c r="E198" s="1" t="str">
        <f ca="1">IF($B198&gt;rounds,"",OFFSET(AllPairings!E$1,startRow-1+$A198,0))</f>
        <v/>
      </c>
      <c r="F198" s="46" t="e">
        <f ca="1">VLOOKUP($C198,OFFSET(ResultsInput!$B$2,($B198-1)*gamesPerRound,0,gamesPerRound,6),5,FALSE)</f>
        <v>#VALUE!</v>
      </c>
      <c r="G198" s="46" t="e">
        <f ca="1">VLOOKUP($C198,OFFSET(ResultsInput!$B$2,($B198-1)*gamesPerRound,0,gamesPerRound,6),6,FALSE)</f>
        <v>#VALUE!</v>
      </c>
      <c r="H198" s="87" t="str">
        <f t="shared" ca="1" si="11"/>
        <v/>
      </c>
    </row>
    <row r="199" spans="1:8" x14ac:dyDescent="0.2">
      <c r="A199" s="47">
        <v>197</v>
      </c>
      <c r="B199" s="32" t="str">
        <f t="shared" si="9"/>
        <v/>
      </c>
      <c r="C199" s="32">
        <f t="shared" si="10"/>
        <v>6</v>
      </c>
      <c r="D199" s="1" t="str">
        <f ca="1">IF($B199&gt;rounds,"",OFFSET(AllPairings!D$1,startRow-1+$A199,0))</f>
        <v/>
      </c>
      <c r="E199" s="1" t="str">
        <f ca="1">IF($B199&gt;rounds,"",OFFSET(AllPairings!E$1,startRow-1+$A199,0))</f>
        <v/>
      </c>
      <c r="F199" s="46" t="e">
        <f ca="1">VLOOKUP($C199,OFFSET(ResultsInput!$B$2,($B199-1)*gamesPerRound,0,gamesPerRound,6),5,FALSE)</f>
        <v>#VALUE!</v>
      </c>
      <c r="G199" s="46" t="e">
        <f ca="1">VLOOKUP($C199,OFFSET(ResultsInput!$B$2,($B199-1)*gamesPerRound,0,gamesPerRound,6),6,FALSE)</f>
        <v>#VALUE!</v>
      </c>
      <c r="H199" s="87" t="str">
        <f t="shared" ca="1" si="11"/>
        <v/>
      </c>
    </row>
    <row r="200" spans="1:8" x14ac:dyDescent="0.2">
      <c r="A200" s="47">
        <v>198</v>
      </c>
      <c r="B200" s="32" t="str">
        <f t="shared" si="9"/>
        <v/>
      </c>
      <c r="C200" s="32">
        <f t="shared" si="10"/>
        <v>7</v>
      </c>
      <c r="D200" s="1" t="str">
        <f ca="1">IF($B200&gt;rounds,"",OFFSET(AllPairings!D$1,startRow-1+$A200,0))</f>
        <v/>
      </c>
      <c r="E200" s="1" t="str">
        <f ca="1">IF($B200&gt;rounds,"",OFFSET(AllPairings!E$1,startRow-1+$A200,0))</f>
        <v/>
      </c>
      <c r="F200" s="46" t="e">
        <f ca="1">VLOOKUP($C200,OFFSET(ResultsInput!$B$2,($B200-1)*gamesPerRound,0,gamesPerRound,6),5,FALSE)</f>
        <v>#VALUE!</v>
      </c>
      <c r="G200" s="46" t="e">
        <f ca="1">VLOOKUP($C200,OFFSET(ResultsInput!$B$2,($B200-1)*gamesPerRound,0,gamesPerRound,6),6,FALSE)</f>
        <v>#VALUE!</v>
      </c>
      <c r="H200" s="87" t="str">
        <f t="shared" ca="1" si="11"/>
        <v/>
      </c>
    </row>
    <row r="201" spans="1:8" x14ac:dyDescent="0.2">
      <c r="A201" s="47">
        <v>199</v>
      </c>
      <c r="B201" s="32" t="str">
        <f t="shared" si="9"/>
        <v/>
      </c>
      <c r="C201" s="32">
        <f t="shared" si="10"/>
        <v>8</v>
      </c>
      <c r="D201" s="1" t="str">
        <f ca="1">IF($B201&gt;rounds,"",OFFSET(AllPairings!D$1,startRow-1+$A201,0))</f>
        <v/>
      </c>
      <c r="E201" s="1" t="str">
        <f ca="1">IF($B201&gt;rounds,"",OFFSET(AllPairings!E$1,startRow-1+$A201,0))</f>
        <v/>
      </c>
      <c r="F201" s="46" t="e">
        <f ca="1">VLOOKUP($C201,OFFSET(ResultsInput!$B$2,($B201-1)*gamesPerRound,0,gamesPerRound,6),5,FALSE)</f>
        <v>#VALUE!</v>
      </c>
      <c r="G201" s="46" t="e">
        <f ca="1">VLOOKUP($C201,OFFSET(ResultsInput!$B$2,($B201-1)*gamesPerRound,0,gamesPerRound,6),6,FALSE)</f>
        <v>#VALUE!</v>
      </c>
      <c r="H201" s="87" t="str">
        <f t="shared" ca="1" si="11"/>
        <v/>
      </c>
    </row>
    <row r="202" spans="1:8" x14ac:dyDescent="0.2">
      <c r="A202" s="47">
        <v>200</v>
      </c>
      <c r="B202" s="32" t="str">
        <f t="shared" si="9"/>
        <v/>
      </c>
      <c r="C202" s="32">
        <f t="shared" si="10"/>
        <v>9</v>
      </c>
      <c r="D202" s="1" t="str">
        <f ca="1">IF($B202&gt;rounds,"",OFFSET(AllPairings!D$1,startRow-1+$A202,0))</f>
        <v/>
      </c>
      <c r="E202" s="1" t="str">
        <f ca="1">IF($B202&gt;rounds,"",OFFSET(AllPairings!E$1,startRow-1+$A202,0))</f>
        <v/>
      </c>
      <c r="F202" s="46" t="e">
        <f ca="1">VLOOKUP($C202,OFFSET(ResultsInput!$B$2,($B202-1)*gamesPerRound,0,gamesPerRound,6),5,FALSE)</f>
        <v>#VALUE!</v>
      </c>
      <c r="G202" s="46" t="e">
        <f ca="1">VLOOKUP($C202,OFFSET(ResultsInput!$B$2,($B202-1)*gamesPerRound,0,gamesPerRound,6),6,FALSE)</f>
        <v>#VALUE!</v>
      </c>
      <c r="H202" s="87" t="str">
        <f t="shared" ca="1" si="11"/>
        <v/>
      </c>
    </row>
    <row r="203" spans="1:8" x14ac:dyDescent="0.2">
      <c r="A203" s="47">
        <v>201</v>
      </c>
      <c r="B203" s="32" t="str">
        <f t="shared" si="9"/>
        <v/>
      </c>
      <c r="C203" s="32">
        <f t="shared" si="10"/>
        <v>10</v>
      </c>
      <c r="D203" s="1" t="str">
        <f ca="1">IF($B203&gt;rounds,"",OFFSET(AllPairings!D$1,startRow-1+$A203,0))</f>
        <v/>
      </c>
      <c r="E203" s="1" t="str">
        <f ca="1">IF($B203&gt;rounds,"",OFFSET(AllPairings!E$1,startRow-1+$A203,0))</f>
        <v/>
      </c>
      <c r="F203" s="46" t="e">
        <f ca="1">VLOOKUP($C203,OFFSET(ResultsInput!$B$2,($B203-1)*gamesPerRound,0,gamesPerRound,6),5,FALSE)</f>
        <v>#VALUE!</v>
      </c>
      <c r="G203" s="46" t="e">
        <f ca="1">VLOOKUP($C203,OFFSET(ResultsInput!$B$2,($B203-1)*gamesPerRound,0,gamesPerRound,6),6,FALSE)</f>
        <v>#VALUE!</v>
      </c>
      <c r="H203" s="87" t="str">
        <f t="shared" ca="1" si="11"/>
        <v/>
      </c>
    </row>
    <row r="204" spans="1:8" x14ac:dyDescent="0.2">
      <c r="A204" s="47">
        <v>202</v>
      </c>
      <c r="B204" s="32" t="str">
        <f t="shared" si="9"/>
        <v/>
      </c>
      <c r="C204" s="32">
        <f t="shared" si="10"/>
        <v>11</v>
      </c>
      <c r="D204" s="1" t="str">
        <f ca="1">IF($B204&gt;rounds,"",OFFSET(AllPairings!D$1,startRow-1+$A204,0))</f>
        <v/>
      </c>
      <c r="E204" s="1" t="str">
        <f ca="1">IF($B204&gt;rounds,"",OFFSET(AllPairings!E$1,startRow-1+$A204,0))</f>
        <v/>
      </c>
      <c r="F204" s="46" t="e">
        <f ca="1">VLOOKUP($C204,OFFSET(ResultsInput!$B$2,($B204-1)*gamesPerRound,0,gamesPerRound,6),5,FALSE)</f>
        <v>#VALUE!</v>
      </c>
      <c r="G204" s="46" t="e">
        <f ca="1">VLOOKUP($C204,OFFSET(ResultsInput!$B$2,($B204-1)*gamesPerRound,0,gamesPerRound,6),6,FALSE)</f>
        <v>#VALUE!</v>
      </c>
      <c r="H204" s="87" t="str">
        <f t="shared" ca="1" si="11"/>
        <v/>
      </c>
    </row>
    <row r="205" spans="1:8" x14ac:dyDescent="0.2">
      <c r="A205" s="47">
        <v>203</v>
      </c>
      <c r="B205" s="32" t="str">
        <f t="shared" si="9"/>
        <v/>
      </c>
      <c r="C205" s="32">
        <f t="shared" si="10"/>
        <v>12</v>
      </c>
      <c r="D205" s="1" t="str">
        <f ca="1">IF($B205&gt;rounds,"",OFFSET(AllPairings!D$1,startRow-1+$A205,0))</f>
        <v/>
      </c>
      <c r="E205" s="1" t="str">
        <f ca="1">IF($B205&gt;rounds,"",OFFSET(AllPairings!E$1,startRow-1+$A205,0))</f>
        <v/>
      </c>
      <c r="F205" s="46" t="e">
        <f ca="1">VLOOKUP($C205,OFFSET(ResultsInput!$B$2,($B205-1)*gamesPerRound,0,gamesPerRound,6),5,FALSE)</f>
        <v>#VALUE!</v>
      </c>
      <c r="G205" s="46" t="e">
        <f ca="1">VLOOKUP($C205,OFFSET(ResultsInput!$B$2,($B205-1)*gamesPerRound,0,gamesPerRound,6),6,FALSE)</f>
        <v>#VALUE!</v>
      </c>
      <c r="H205" s="87" t="str">
        <f t="shared" ca="1" si="11"/>
        <v/>
      </c>
    </row>
    <row r="206" spans="1:8" x14ac:dyDescent="0.2">
      <c r="A206" s="47">
        <v>204</v>
      </c>
      <c r="B206" s="32" t="str">
        <f t="shared" si="9"/>
        <v/>
      </c>
      <c r="C206" s="32">
        <f t="shared" si="10"/>
        <v>13</v>
      </c>
      <c r="D206" s="1" t="str">
        <f ca="1">IF($B206&gt;rounds,"",OFFSET(AllPairings!D$1,startRow-1+$A206,0))</f>
        <v/>
      </c>
      <c r="E206" s="1" t="str">
        <f ca="1">IF($B206&gt;rounds,"",OFFSET(AllPairings!E$1,startRow-1+$A206,0))</f>
        <v/>
      </c>
      <c r="F206" s="46" t="e">
        <f ca="1">VLOOKUP($C206,OFFSET(ResultsInput!$B$2,($B206-1)*gamesPerRound,0,gamesPerRound,6),5,FALSE)</f>
        <v>#VALUE!</v>
      </c>
      <c r="G206" s="46" t="e">
        <f ca="1">VLOOKUP($C206,OFFSET(ResultsInput!$B$2,($B206-1)*gamesPerRound,0,gamesPerRound,6),6,FALSE)</f>
        <v>#VALUE!</v>
      </c>
      <c r="H206" s="87" t="str">
        <f t="shared" ca="1" si="11"/>
        <v/>
      </c>
    </row>
    <row r="207" spans="1:8" x14ac:dyDescent="0.2">
      <c r="A207" s="47">
        <v>205</v>
      </c>
      <c r="B207" s="32" t="str">
        <f t="shared" si="9"/>
        <v/>
      </c>
      <c r="C207" s="32">
        <f t="shared" si="10"/>
        <v>14</v>
      </c>
      <c r="D207" s="1" t="str">
        <f ca="1">IF($B207&gt;rounds,"",OFFSET(AllPairings!D$1,startRow-1+$A207,0))</f>
        <v/>
      </c>
      <c r="E207" s="1" t="str">
        <f ca="1">IF($B207&gt;rounds,"",OFFSET(AllPairings!E$1,startRow-1+$A207,0))</f>
        <v/>
      </c>
      <c r="F207" s="46" t="e">
        <f ca="1">VLOOKUP($C207,OFFSET(ResultsInput!$B$2,($B207-1)*gamesPerRound,0,gamesPerRound,6),5,FALSE)</f>
        <v>#VALUE!</v>
      </c>
      <c r="G207" s="46" t="e">
        <f ca="1">VLOOKUP($C207,OFFSET(ResultsInput!$B$2,($B207-1)*gamesPerRound,0,gamesPerRound,6),6,FALSE)</f>
        <v>#VALUE!</v>
      </c>
      <c r="H207" s="87" t="str">
        <f t="shared" ca="1" si="11"/>
        <v/>
      </c>
    </row>
    <row r="208" spans="1:8" x14ac:dyDescent="0.2">
      <c r="A208" s="47">
        <v>206</v>
      </c>
      <c r="B208" s="32" t="str">
        <f t="shared" si="9"/>
        <v/>
      </c>
      <c r="C208" s="32">
        <f t="shared" si="10"/>
        <v>15</v>
      </c>
      <c r="D208" s="1" t="str">
        <f ca="1">IF($B208&gt;rounds,"",OFFSET(AllPairings!D$1,startRow-1+$A208,0))</f>
        <v/>
      </c>
      <c r="E208" s="1" t="str">
        <f ca="1">IF($B208&gt;rounds,"",OFFSET(AllPairings!E$1,startRow-1+$A208,0))</f>
        <v/>
      </c>
      <c r="F208" s="46" t="e">
        <f ca="1">VLOOKUP($C208,OFFSET(ResultsInput!$B$2,($B208-1)*gamesPerRound,0,gamesPerRound,6),5,FALSE)</f>
        <v>#VALUE!</v>
      </c>
      <c r="G208" s="46" t="e">
        <f ca="1">VLOOKUP($C208,OFFSET(ResultsInput!$B$2,($B208-1)*gamesPerRound,0,gamesPerRound,6),6,FALSE)</f>
        <v>#VALUE!</v>
      </c>
      <c r="H208" s="87" t="str">
        <f t="shared" ca="1" si="11"/>
        <v/>
      </c>
    </row>
    <row r="209" spans="1:8" x14ac:dyDescent="0.2">
      <c r="A209" s="47">
        <v>207</v>
      </c>
      <c r="B209" s="32" t="str">
        <f t="shared" si="9"/>
        <v/>
      </c>
      <c r="C209" s="32">
        <f t="shared" si="10"/>
        <v>16</v>
      </c>
      <c r="D209" s="1" t="str">
        <f ca="1">IF($B209&gt;rounds,"",OFFSET(AllPairings!D$1,startRow-1+$A209,0))</f>
        <v/>
      </c>
      <c r="E209" s="1" t="str">
        <f ca="1">IF($B209&gt;rounds,"",OFFSET(AllPairings!E$1,startRow-1+$A209,0))</f>
        <v/>
      </c>
      <c r="F209" s="46" t="e">
        <f ca="1">VLOOKUP($C209,OFFSET(ResultsInput!$B$2,($B209-1)*gamesPerRound,0,gamesPerRound,6),5,FALSE)</f>
        <v>#VALUE!</v>
      </c>
      <c r="G209" s="46" t="e">
        <f ca="1">VLOOKUP($C209,OFFSET(ResultsInput!$B$2,($B209-1)*gamesPerRound,0,gamesPerRound,6),6,FALSE)</f>
        <v>#VALUE!</v>
      </c>
      <c r="H209" s="87" t="str">
        <f t="shared" ca="1" si="11"/>
        <v/>
      </c>
    </row>
    <row r="210" spans="1:8" x14ac:dyDescent="0.2">
      <c r="A210" s="47">
        <v>208</v>
      </c>
      <c r="B210" s="32" t="str">
        <f t="shared" si="9"/>
        <v/>
      </c>
      <c r="C210" s="32">
        <f t="shared" si="10"/>
        <v>17</v>
      </c>
      <c r="D210" s="1" t="str">
        <f ca="1">IF($B210&gt;rounds,"",OFFSET(AllPairings!D$1,startRow-1+$A210,0))</f>
        <v/>
      </c>
      <c r="E210" s="1" t="str">
        <f ca="1">IF($B210&gt;rounds,"",OFFSET(AllPairings!E$1,startRow-1+$A210,0))</f>
        <v/>
      </c>
      <c r="F210" s="46" t="e">
        <f ca="1">VLOOKUP($C210,OFFSET(ResultsInput!$B$2,($B210-1)*gamesPerRound,0,gamesPerRound,6),5,FALSE)</f>
        <v>#VALUE!</v>
      </c>
      <c r="G210" s="46" t="e">
        <f ca="1">VLOOKUP($C210,OFFSET(ResultsInput!$B$2,($B210-1)*gamesPerRound,0,gamesPerRound,6),6,FALSE)</f>
        <v>#VALUE!</v>
      </c>
      <c r="H210" s="87" t="str">
        <f t="shared" ca="1" si="11"/>
        <v/>
      </c>
    </row>
    <row r="211" spans="1:8" x14ac:dyDescent="0.2">
      <c r="A211" s="47">
        <v>209</v>
      </c>
      <c r="B211" s="32" t="str">
        <f t="shared" si="9"/>
        <v/>
      </c>
      <c r="C211" s="32">
        <f t="shared" si="10"/>
        <v>18</v>
      </c>
      <c r="D211" s="1" t="str">
        <f ca="1">IF($B211&gt;rounds,"",OFFSET(AllPairings!D$1,startRow-1+$A211,0))</f>
        <v/>
      </c>
      <c r="E211" s="1" t="str">
        <f ca="1">IF($B211&gt;rounds,"",OFFSET(AllPairings!E$1,startRow-1+$A211,0))</f>
        <v/>
      </c>
      <c r="F211" s="46" t="e">
        <f ca="1">VLOOKUP($C211,OFFSET(ResultsInput!$B$2,($B211-1)*gamesPerRound,0,gamesPerRound,6),5,FALSE)</f>
        <v>#VALUE!</v>
      </c>
      <c r="G211" s="46" t="e">
        <f ca="1">VLOOKUP($C211,OFFSET(ResultsInput!$B$2,($B211-1)*gamesPerRound,0,gamesPerRound,6),6,FALSE)</f>
        <v>#VALUE!</v>
      </c>
      <c r="H211" s="87" t="str">
        <f t="shared" ca="1" si="11"/>
        <v/>
      </c>
    </row>
    <row r="212" spans="1:8" x14ac:dyDescent="0.2">
      <c r="A212" s="47">
        <v>210</v>
      </c>
      <c r="B212" s="32" t="str">
        <f t="shared" si="9"/>
        <v/>
      </c>
      <c r="C212" s="32">
        <f t="shared" si="10"/>
        <v>19</v>
      </c>
      <c r="D212" s="1" t="str">
        <f ca="1">IF($B212&gt;rounds,"",OFFSET(AllPairings!D$1,startRow-1+$A212,0))</f>
        <v/>
      </c>
      <c r="E212" s="1" t="str">
        <f ca="1">IF($B212&gt;rounds,"",OFFSET(AllPairings!E$1,startRow-1+$A212,0))</f>
        <v/>
      </c>
      <c r="F212" s="46" t="e">
        <f ca="1">VLOOKUP($C212,OFFSET(ResultsInput!$B$2,($B212-1)*gamesPerRound,0,gamesPerRound,6),5,FALSE)</f>
        <v>#VALUE!</v>
      </c>
      <c r="G212" s="46" t="e">
        <f ca="1">VLOOKUP($C212,OFFSET(ResultsInput!$B$2,($B212-1)*gamesPerRound,0,gamesPerRound,6),6,FALSE)</f>
        <v>#VALUE!</v>
      </c>
      <c r="H212" s="87" t="str">
        <f t="shared" ca="1" si="11"/>
        <v/>
      </c>
    </row>
    <row r="213" spans="1:8" x14ac:dyDescent="0.2">
      <c r="A213" s="47">
        <v>211</v>
      </c>
      <c r="B213" s="32" t="str">
        <f t="shared" si="9"/>
        <v/>
      </c>
      <c r="C213" s="32">
        <f t="shared" si="10"/>
        <v>20</v>
      </c>
      <c r="D213" s="1" t="str">
        <f ca="1">IF($B213&gt;rounds,"",OFFSET(AllPairings!D$1,startRow-1+$A213,0))</f>
        <v/>
      </c>
      <c r="E213" s="1" t="str">
        <f ca="1">IF($B213&gt;rounds,"",OFFSET(AllPairings!E$1,startRow-1+$A213,0))</f>
        <v/>
      </c>
      <c r="F213" s="46" t="e">
        <f ca="1">VLOOKUP($C213,OFFSET(ResultsInput!$B$2,($B213-1)*gamesPerRound,0,gamesPerRound,6),5,FALSE)</f>
        <v>#VALUE!</v>
      </c>
      <c r="G213" s="46" t="e">
        <f ca="1">VLOOKUP($C213,OFFSET(ResultsInput!$B$2,($B213-1)*gamesPerRound,0,gamesPerRound,6),6,FALSE)</f>
        <v>#VALUE!</v>
      </c>
      <c r="H213" s="87" t="str">
        <f t="shared" ca="1" si="11"/>
        <v/>
      </c>
    </row>
    <row r="214" spans="1:8" x14ac:dyDescent="0.2">
      <c r="A214" s="47">
        <v>212</v>
      </c>
      <c r="B214" s="32" t="str">
        <f t="shared" si="9"/>
        <v/>
      </c>
      <c r="C214" s="32">
        <f t="shared" si="10"/>
        <v>21</v>
      </c>
      <c r="D214" s="1" t="str">
        <f ca="1">IF($B214&gt;rounds,"",OFFSET(AllPairings!D$1,startRow-1+$A214,0))</f>
        <v/>
      </c>
      <c r="E214" s="1" t="str">
        <f ca="1">IF($B214&gt;rounds,"",OFFSET(AllPairings!E$1,startRow-1+$A214,0))</f>
        <v/>
      </c>
      <c r="F214" s="46" t="e">
        <f ca="1">VLOOKUP($C214,OFFSET(ResultsInput!$B$2,($B214-1)*gamesPerRound,0,gamesPerRound,6),5,FALSE)</f>
        <v>#VALUE!</v>
      </c>
      <c r="G214" s="46" t="e">
        <f ca="1">VLOOKUP($C214,OFFSET(ResultsInput!$B$2,($B214-1)*gamesPerRound,0,gamesPerRound,6),6,FALSE)</f>
        <v>#VALUE!</v>
      </c>
      <c r="H214" s="87" t="str">
        <f t="shared" ca="1" si="11"/>
        <v/>
      </c>
    </row>
    <row r="215" spans="1:8" x14ac:dyDescent="0.2">
      <c r="A215" s="47">
        <v>213</v>
      </c>
      <c r="B215" s="32" t="str">
        <f t="shared" si="9"/>
        <v/>
      </c>
      <c r="C215" s="32">
        <f t="shared" si="10"/>
        <v>22</v>
      </c>
      <c r="D215" s="1" t="str">
        <f ca="1">IF($B215&gt;rounds,"",OFFSET(AllPairings!D$1,startRow-1+$A215,0))</f>
        <v/>
      </c>
      <c r="E215" s="1" t="str">
        <f ca="1">IF($B215&gt;rounds,"",OFFSET(AllPairings!E$1,startRow-1+$A215,0))</f>
        <v/>
      </c>
      <c r="F215" s="46" t="e">
        <f ca="1">VLOOKUP($C215,OFFSET(ResultsInput!$B$2,($B215-1)*gamesPerRound,0,gamesPerRound,6),5,FALSE)</f>
        <v>#VALUE!</v>
      </c>
      <c r="G215" s="46" t="e">
        <f ca="1">VLOOKUP($C215,OFFSET(ResultsInput!$B$2,($B215-1)*gamesPerRound,0,gamesPerRound,6),6,FALSE)</f>
        <v>#VALUE!</v>
      </c>
      <c r="H215" s="87" t="str">
        <f t="shared" ca="1" si="11"/>
        <v/>
      </c>
    </row>
    <row r="216" spans="1:8" x14ac:dyDescent="0.2">
      <c r="A216" s="47">
        <v>214</v>
      </c>
      <c r="B216" s="32" t="str">
        <f t="shared" si="9"/>
        <v/>
      </c>
      <c r="C216" s="32">
        <f t="shared" si="10"/>
        <v>23</v>
      </c>
      <c r="D216" s="1" t="str">
        <f ca="1">IF($B216&gt;rounds,"",OFFSET(AllPairings!D$1,startRow-1+$A216,0))</f>
        <v/>
      </c>
      <c r="E216" s="1" t="str">
        <f ca="1">IF($B216&gt;rounds,"",OFFSET(AllPairings!E$1,startRow-1+$A216,0))</f>
        <v/>
      </c>
      <c r="F216" s="46" t="e">
        <f ca="1">VLOOKUP($C216,OFFSET(ResultsInput!$B$2,($B216-1)*gamesPerRound,0,gamesPerRound,6),5,FALSE)</f>
        <v>#VALUE!</v>
      </c>
      <c r="G216" s="46" t="e">
        <f ca="1">VLOOKUP($C216,OFFSET(ResultsInput!$B$2,($B216-1)*gamesPerRound,0,gamesPerRound,6),6,FALSE)</f>
        <v>#VALUE!</v>
      </c>
      <c r="H216" s="87" t="str">
        <f t="shared" ca="1" si="11"/>
        <v/>
      </c>
    </row>
    <row r="217" spans="1:8" x14ac:dyDescent="0.2">
      <c r="A217" s="47">
        <v>215</v>
      </c>
      <c r="B217" s="32" t="str">
        <f t="shared" si="9"/>
        <v/>
      </c>
      <c r="C217" s="32">
        <f t="shared" si="10"/>
        <v>24</v>
      </c>
      <c r="D217" s="1" t="str">
        <f ca="1">IF($B217&gt;rounds,"",OFFSET(AllPairings!D$1,startRow-1+$A217,0))</f>
        <v/>
      </c>
      <c r="E217" s="1" t="str">
        <f ca="1">IF($B217&gt;rounds,"",OFFSET(AllPairings!E$1,startRow-1+$A217,0))</f>
        <v/>
      </c>
      <c r="F217" s="46" t="e">
        <f ca="1">VLOOKUP($C217,OFFSET(ResultsInput!$B$2,($B217-1)*gamesPerRound,0,gamesPerRound,6),5,FALSE)</f>
        <v>#VALUE!</v>
      </c>
      <c r="G217" s="46" t="e">
        <f ca="1">VLOOKUP($C217,OFFSET(ResultsInput!$B$2,($B217-1)*gamesPerRound,0,gamesPerRound,6),6,FALSE)</f>
        <v>#VALUE!</v>
      </c>
      <c r="H217" s="87" t="str">
        <f t="shared" ca="1" si="11"/>
        <v/>
      </c>
    </row>
    <row r="218" spans="1:8" x14ac:dyDescent="0.2">
      <c r="A218" s="47">
        <v>216</v>
      </c>
      <c r="B218" s="32" t="str">
        <f t="shared" si="9"/>
        <v/>
      </c>
      <c r="C218" s="32">
        <f t="shared" si="10"/>
        <v>25</v>
      </c>
      <c r="D218" s="1" t="str">
        <f ca="1">IF($B218&gt;rounds,"",OFFSET(AllPairings!D$1,startRow-1+$A218,0))</f>
        <v/>
      </c>
      <c r="E218" s="1" t="str">
        <f ca="1">IF($B218&gt;rounds,"",OFFSET(AllPairings!E$1,startRow-1+$A218,0))</f>
        <v/>
      </c>
      <c r="F218" s="46" t="e">
        <f ca="1">VLOOKUP($C218,OFFSET(ResultsInput!$B$2,($B218-1)*gamesPerRound,0,gamesPerRound,6),5,FALSE)</f>
        <v>#VALUE!</v>
      </c>
      <c r="G218" s="46" t="e">
        <f ca="1">VLOOKUP($C218,OFFSET(ResultsInput!$B$2,($B218-1)*gamesPerRound,0,gamesPerRound,6),6,FALSE)</f>
        <v>#VALUE!</v>
      </c>
      <c r="H218" s="87" t="str">
        <f t="shared" ca="1" si="11"/>
        <v/>
      </c>
    </row>
    <row r="219" spans="1:8" x14ac:dyDescent="0.2">
      <c r="A219" s="47">
        <v>217</v>
      </c>
      <c r="B219" s="32" t="str">
        <f t="shared" si="9"/>
        <v/>
      </c>
      <c r="C219" s="32">
        <f t="shared" si="10"/>
        <v>26</v>
      </c>
      <c r="D219" s="1" t="str">
        <f ca="1">IF($B219&gt;rounds,"",OFFSET(AllPairings!D$1,startRow-1+$A219,0))</f>
        <v/>
      </c>
      <c r="E219" s="1" t="str">
        <f ca="1">IF($B219&gt;rounds,"",OFFSET(AllPairings!E$1,startRow-1+$A219,0))</f>
        <v/>
      </c>
      <c r="F219" s="46" t="e">
        <f ca="1">VLOOKUP($C219,OFFSET(ResultsInput!$B$2,($B219-1)*gamesPerRound,0,gamesPerRound,6),5,FALSE)</f>
        <v>#VALUE!</v>
      </c>
      <c r="G219" s="46" t="e">
        <f ca="1">VLOOKUP($C219,OFFSET(ResultsInput!$B$2,($B219-1)*gamesPerRound,0,gamesPerRound,6),6,FALSE)</f>
        <v>#VALUE!</v>
      </c>
      <c r="H219" s="87" t="str">
        <f t="shared" ca="1" si="11"/>
        <v/>
      </c>
    </row>
    <row r="220" spans="1:8" x14ac:dyDescent="0.2">
      <c r="A220" s="47">
        <v>218</v>
      </c>
      <c r="B220" s="32" t="str">
        <f t="shared" si="9"/>
        <v/>
      </c>
      <c r="C220" s="32">
        <f t="shared" si="10"/>
        <v>27</v>
      </c>
      <c r="D220" s="1" t="str">
        <f ca="1">IF($B220&gt;rounds,"",OFFSET(AllPairings!D$1,startRow-1+$A220,0))</f>
        <v/>
      </c>
      <c r="E220" s="1" t="str">
        <f ca="1">IF($B220&gt;rounds,"",OFFSET(AllPairings!E$1,startRow-1+$A220,0))</f>
        <v/>
      </c>
      <c r="F220" s="46" t="e">
        <f ca="1">VLOOKUP($C220,OFFSET(ResultsInput!$B$2,($B220-1)*gamesPerRound,0,gamesPerRound,6),5,FALSE)</f>
        <v>#VALUE!</v>
      </c>
      <c r="G220" s="46" t="e">
        <f ca="1">VLOOKUP($C220,OFFSET(ResultsInput!$B$2,($B220-1)*gamesPerRound,0,gamesPerRound,6),6,FALSE)</f>
        <v>#VALUE!</v>
      </c>
      <c r="H220" s="87" t="str">
        <f t="shared" ca="1" si="11"/>
        <v/>
      </c>
    </row>
    <row r="221" spans="1:8" x14ac:dyDescent="0.2">
      <c r="A221" s="47">
        <v>219</v>
      </c>
      <c r="B221" s="32" t="str">
        <f t="shared" si="9"/>
        <v/>
      </c>
      <c r="C221" s="32">
        <f t="shared" si="10"/>
        <v>28</v>
      </c>
      <c r="D221" s="1" t="str">
        <f ca="1">IF($B221&gt;rounds,"",OFFSET(AllPairings!D$1,startRow-1+$A221,0))</f>
        <v/>
      </c>
      <c r="E221" s="1" t="str">
        <f ca="1">IF($B221&gt;rounds,"",OFFSET(AllPairings!E$1,startRow-1+$A221,0))</f>
        <v/>
      </c>
      <c r="F221" s="46" t="e">
        <f ca="1">VLOOKUP($C221,OFFSET(ResultsInput!$B$2,($B221-1)*gamesPerRound,0,gamesPerRound,6),5,FALSE)</f>
        <v>#VALUE!</v>
      </c>
      <c r="G221" s="46" t="e">
        <f ca="1">VLOOKUP($C221,OFFSET(ResultsInput!$B$2,($B221-1)*gamesPerRound,0,gamesPerRound,6),6,FALSE)</f>
        <v>#VALUE!</v>
      </c>
      <c r="H221" s="87" t="str">
        <f t="shared" ca="1" si="11"/>
        <v/>
      </c>
    </row>
    <row r="222" spans="1:8" x14ac:dyDescent="0.2">
      <c r="A222" s="47">
        <v>220</v>
      </c>
      <c r="B222" s="32" t="str">
        <f t="shared" si="9"/>
        <v/>
      </c>
      <c r="C222" s="32">
        <f t="shared" si="10"/>
        <v>29</v>
      </c>
      <c r="D222" s="1" t="str">
        <f ca="1">IF($B222&gt;rounds,"",OFFSET(AllPairings!D$1,startRow-1+$A222,0))</f>
        <v/>
      </c>
      <c r="E222" s="1" t="str">
        <f ca="1">IF($B222&gt;rounds,"",OFFSET(AllPairings!E$1,startRow-1+$A222,0))</f>
        <v/>
      </c>
      <c r="F222" s="46" t="e">
        <f ca="1">VLOOKUP($C222,OFFSET(ResultsInput!$B$2,($B222-1)*gamesPerRound,0,gamesPerRound,6),5,FALSE)</f>
        <v>#VALUE!</v>
      </c>
      <c r="G222" s="46" t="e">
        <f ca="1">VLOOKUP($C222,OFFSET(ResultsInput!$B$2,($B222-1)*gamesPerRound,0,gamesPerRound,6),6,FALSE)</f>
        <v>#VALUE!</v>
      </c>
      <c r="H222" s="87" t="str">
        <f t="shared" ca="1" si="11"/>
        <v/>
      </c>
    </row>
    <row r="223" spans="1:8" x14ac:dyDescent="0.2">
      <c r="A223" s="47">
        <v>221</v>
      </c>
      <c r="B223" s="32" t="str">
        <f t="shared" si="9"/>
        <v/>
      </c>
      <c r="C223" s="32">
        <f t="shared" si="10"/>
        <v>30</v>
      </c>
      <c r="D223" s="1" t="str">
        <f ca="1">IF($B223&gt;rounds,"",OFFSET(AllPairings!D$1,startRow-1+$A223,0))</f>
        <v/>
      </c>
      <c r="E223" s="1" t="str">
        <f ca="1">IF($B223&gt;rounds,"",OFFSET(AllPairings!E$1,startRow-1+$A223,0))</f>
        <v/>
      </c>
      <c r="F223" s="46" t="e">
        <f ca="1">VLOOKUP($C223,OFFSET(ResultsInput!$B$2,($B223-1)*gamesPerRound,0,gamesPerRound,6),5,FALSE)</f>
        <v>#VALUE!</v>
      </c>
      <c r="G223" s="46" t="e">
        <f ca="1">VLOOKUP($C223,OFFSET(ResultsInput!$B$2,($B223-1)*gamesPerRound,0,gamesPerRound,6),6,FALSE)</f>
        <v>#VALUE!</v>
      </c>
      <c r="H223" s="87" t="str">
        <f t="shared" ca="1" si="11"/>
        <v/>
      </c>
    </row>
    <row r="224" spans="1:8" x14ac:dyDescent="0.2">
      <c r="A224" s="47">
        <v>222</v>
      </c>
      <c r="B224" s="32" t="str">
        <f t="shared" si="9"/>
        <v/>
      </c>
      <c r="C224" s="32">
        <f t="shared" si="10"/>
        <v>31</v>
      </c>
      <c r="D224" s="1" t="str">
        <f ca="1">IF($B224&gt;rounds,"",OFFSET(AllPairings!D$1,startRow-1+$A224,0))</f>
        <v/>
      </c>
      <c r="E224" s="1" t="str">
        <f ca="1">IF($B224&gt;rounds,"",OFFSET(AllPairings!E$1,startRow-1+$A224,0))</f>
        <v/>
      </c>
      <c r="F224" s="46" t="e">
        <f ca="1">VLOOKUP($C224,OFFSET(ResultsInput!$B$2,($B224-1)*gamesPerRound,0,gamesPerRound,6),5,FALSE)</f>
        <v>#VALUE!</v>
      </c>
      <c r="G224" s="46" t="e">
        <f ca="1">VLOOKUP($C224,OFFSET(ResultsInput!$B$2,($B224-1)*gamesPerRound,0,gamesPerRound,6),6,FALSE)</f>
        <v>#VALUE!</v>
      </c>
      <c r="H224" s="87" t="str">
        <f t="shared" ca="1" si="11"/>
        <v/>
      </c>
    </row>
    <row r="225" spans="1:8" x14ac:dyDescent="0.2">
      <c r="A225" s="47">
        <v>223</v>
      </c>
      <c r="B225" s="32" t="str">
        <f t="shared" si="9"/>
        <v/>
      </c>
      <c r="C225" s="32">
        <f t="shared" si="10"/>
        <v>32</v>
      </c>
      <c r="D225" s="1" t="str">
        <f ca="1">IF($B225&gt;rounds,"",OFFSET(AllPairings!D$1,startRow-1+$A225,0))</f>
        <v/>
      </c>
      <c r="E225" s="1" t="str">
        <f ca="1">IF($B225&gt;rounds,"",OFFSET(AllPairings!E$1,startRow-1+$A225,0))</f>
        <v/>
      </c>
      <c r="F225" s="46" t="e">
        <f ca="1">VLOOKUP($C225,OFFSET(ResultsInput!$B$2,($B225-1)*gamesPerRound,0,gamesPerRound,6),5,FALSE)</f>
        <v>#VALUE!</v>
      </c>
      <c r="G225" s="46" t="e">
        <f ca="1">VLOOKUP($C225,OFFSET(ResultsInput!$B$2,($B225-1)*gamesPerRound,0,gamesPerRound,6),6,FALSE)</f>
        <v>#VALUE!</v>
      </c>
      <c r="H225" s="87" t="str">
        <f t="shared" ca="1" si="11"/>
        <v/>
      </c>
    </row>
    <row r="226" spans="1:8" x14ac:dyDescent="0.2">
      <c r="A226" s="47">
        <v>224</v>
      </c>
      <c r="B226" s="32" t="str">
        <f t="shared" si="9"/>
        <v/>
      </c>
      <c r="C226" s="32">
        <f t="shared" si="10"/>
        <v>33</v>
      </c>
      <c r="D226" s="1" t="str">
        <f ca="1">IF($B226&gt;rounds,"",OFFSET(AllPairings!D$1,startRow-1+$A226,0))</f>
        <v/>
      </c>
      <c r="E226" s="1" t="str">
        <f ca="1">IF($B226&gt;rounds,"",OFFSET(AllPairings!E$1,startRow-1+$A226,0))</f>
        <v/>
      </c>
      <c r="F226" s="46" t="e">
        <f ca="1">VLOOKUP($C226,OFFSET(ResultsInput!$B$2,($B226-1)*gamesPerRound,0,gamesPerRound,6),5,FALSE)</f>
        <v>#VALUE!</v>
      </c>
      <c r="G226" s="46" t="e">
        <f ca="1">VLOOKUP($C226,OFFSET(ResultsInput!$B$2,($B226-1)*gamesPerRound,0,gamesPerRound,6),6,FALSE)</f>
        <v>#VALUE!</v>
      </c>
      <c r="H226" s="87" t="str">
        <f t="shared" ca="1" si="11"/>
        <v/>
      </c>
    </row>
    <row r="227" spans="1:8" x14ac:dyDescent="0.2">
      <c r="A227" s="47">
        <v>225</v>
      </c>
      <c r="B227" s="32" t="str">
        <f t="shared" si="9"/>
        <v/>
      </c>
      <c r="C227" s="32">
        <f t="shared" si="10"/>
        <v>34</v>
      </c>
      <c r="D227" s="1" t="str">
        <f ca="1">IF($B227&gt;rounds,"",OFFSET(AllPairings!D$1,startRow-1+$A227,0))</f>
        <v/>
      </c>
      <c r="E227" s="1" t="str">
        <f ca="1">IF($B227&gt;rounds,"",OFFSET(AllPairings!E$1,startRow-1+$A227,0))</f>
        <v/>
      </c>
      <c r="F227" s="46" t="e">
        <f ca="1">VLOOKUP($C227,OFFSET(ResultsInput!$B$2,($B227-1)*gamesPerRound,0,gamesPerRound,6),5,FALSE)</f>
        <v>#VALUE!</v>
      </c>
      <c r="G227" s="46" t="e">
        <f ca="1">VLOOKUP($C227,OFFSET(ResultsInput!$B$2,($B227-1)*gamesPerRound,0,gamesPerRound,6),6,FALSE)</f>
        <v>#VALUE!</v>
      </c>
      <c r="H227" s="87" t="str">
        <f t="shared" ca="1" si="11"/>
        <v/>
      </c>
    </row>
    <row r="228" spans="1:8" x14ac:dyDescent="0.2">
      <c r="A228" s="47">
        <v>226</v>
      </c>
      <c r="B228" s="32" t="str">
        <f t="shared" si="9"/>
        <v/>
      </c>
      <c r="C228" s="32">
        <f t="shared" si="10"/>
        <v>35</v>
      </c>
      <c r="D228" s="1" t="str">
        <f ca="1">IF($B228&gt;rounds,"",OFFSET(AllPairings!D$1,startRow-1+$A228,0))</f>
        <v/>
      </c>
      <c r="E228" s="1" t="str">
        <f ca="1">IF($B228&gt;rounds,"",OFFSET(AllPairings!E$1,startRow-1+$A228,0))</f>
        <v/>
      </c>
      <c r="F228" s="46" t="e">
        <f ca="1">VLOOKUP($C228,OFFSET(ResultsInput!$B$2,($B228-1)*gamesPerRound,0,gamesPerRound,6),5,FALSE)</f>
        <v>#VALUE!</v>
      </c>
      <c r="G228" s="46" t="e">
        <f ca="1">VLOOKUP($C228,OFFSET(ResultsInput!$B$2,($B228-1)*gamesPerRound,0,gamesPerRound,6),6,FALSE)</f>
        <v>#VALUE!</v>
      </c>
      <c r="H228" s="87" t="str">
        <f t="shared" ca="1" si="11"/>
        <v/>
      </c>
    </row>
    <row r="229" spans="1:8" x14ac:dyDescent="0.2">
      <c r="A229" s="47">
        <v>227</v>
      </c>
      <c r="B229" s="32" t="str">
        <f t="shared" si="9"/>
        <v/>
      </c>
      <c r="C229" s="32">
        <f t="shared" si="10"/>
        <v>36</v>
      </c>
      <c r="D229" s="1" t="str">
        <f ca="1">IF($B229&gt;rounds,"",OFFSET(AllPairings!D$1,startRow-1+$A229,0))</f>
        <v/>
      </c>
      <c r="E229" s="1" t="str">
        <f ca="1">IF($B229&gt;rounds,"",OFFSET(AllPairings!E$1,startRow-1+$A229,0))</f>
        <v/>
      </c>
      <c r="F229" s="46" t="e">
        <f ca="1">VLOOKUP($C229,OFFSET(ResultsInput!$B$2,($B229-1)*gamesPerRound,0,gamesPerRound,6),5,FALSE)</f>
        <v>#VALUE!</v>
      </c>
      <c r="G229" s="46" t="e">
        <f ca="1">VLOOKUP($C229,OFFSET(ResultsInput!$B$2,($B229-1)*gamesPerRound,0,gamesPerRound,6),6,FALSE)</f>
        <v>#VALUE!</v>
      </c>
      <c r="H229" s="87" t="str">
        <f t="shared" ca="1" si="11"/>
        <v/>
      </c>
    </row>
    <row r="230" spans="1:8" x14ac:dyDescent="0.2">
      <c r="A230" s="47">
        <v>228</v>
      </c>
      <c r="B230" s="32" t="str">
        <f t="shared" si="9"/>
        <v/>
      </c>
      <c r="C230" s="32">
        <f t="shared" si="10"/>
        <v>37</v>
      </c>
      <c r="D230" s="1" t="str">
        <f ca="1">IF($B230&gt;rounds,"",OFFSET(AllPairings!D$1,startRow-1+$A230,0))</f>
        <v/>
      </c>
      <c r="E230" s="1" t="str">
        <f ca="1">IF($B230&gt;rounds,"",OFFSET(AllPairings!E$1,startRow-1+$A230,0))</f>
        <v/>
      </c>
      <c r="F230" s="46" t="e">
        <f ca="1">VLOOKUP($C230,OFFSET(ResultsInput!$B$2,($B230-1)*gamesPerRound,0,gamesPerRound,6),5,FALSE)</f>
        <v>#VALUE!</v>
      </c>
      <c r="G230" s="46" t="e">
        <f ca="1">VLOOKUP($C230,OFFSET(ResultsInput!$B$2,($B230-1)*gamesPerRound,0,gamesPerRound,6),6,FALSE)</f>
        <v>#VALUE!</v>
      </c>
      <c r="H230" s="87" t="str">
        <f t="shared" ca="1" si="11"/>
        <v/>
      </c>
    </row>
    <row r="231" spans="1:8" x14ac:dyDescent="0.2">
      <c r="A231" s="47">
        <v>229</v>
      </c>
      <c r="B231" s="32" t="str">
        <f t="shared" si="9"/>
        <v/>
      </c>
      <c r="C231" s="32">
        <f t="shared" si="10"/>
        <v>38</v>
      </c>
      <c r="D231" s="1" t="str">
        <f ca="1">IF($B231&gt;rounds,"",OFFSET(AllPairings!D$1,startRow-1+$A231,0))</f>
        <v/>
      </c>
      <c r="E231" s="1" t="str">
        <f ca="1">IF($B231&gt;rounds,"",OFFSET(AllPairings!E$1,startRow-1+$A231,0))</f>
        <v/>
      </c>
      <c r="F231" s="46" t="e">
        <f ca="1">VLOOKUP($C231,OFFSET(ResultsInput!$B$2,($B231-1)*gamesPerRound,0,gamesPerRound,6),5,FALSE)</f>
        <v>#VALUE!</v>
      </c>
      <c r="G231" s="46" t="e">
        <f ca="1">VLOOKUP($C231,OFFSET(ResultsInput!$B$2,($B231-1)*gamesPerRound,0,gamesPerRound,6),6,FALSE)</f>
        <v>#VALUE!</v>
      </c>
      <c r="H231" s="87" t="str">
        <f t="shared" ca="1" si="11"/>
        <v/>
      </c>
    </row>
    <row r="232" spans="1:8" x14ac:dyDescent="0.2">
      <c r="A232" s="47">
        <v>230</v>
      </c>
      <c r="B232" s="32" t="str">
        <f t="shared" si="9"/>
        <v/>
      </c>
      <c r="C232" s="32">
        <f t="shared" si="10"/>
        <v>39</v>
      </c>
      <c r="D232" s="1" t="str">
        <f ca="1">IF($B232&gt;rounds,"",OFFSET(AllPairings!D$1,startRow-1+$A232,0))</f>
        <v/>
      </c>
      <c r="E232" s="1" t="str">
        <f ca="1">IF($B232&gt;rounds,"",OFFSET(AllPairings!E$1,startRow-1+$A232,0))</f>
        <v/>
      </c>
      <c r="F232" s="46" t="e">
        <f ca="1">VLOOKUP($C232,OFFSET(ResultsInput!$B$2,($B232-1)*gamesPerRound,0,gamesPerRound,6),5,FALSE)</f>
        <v>#VALUE!</v>
      </c>
      <c r="G232" s="46" t="e">
        <f ca="1">VLOOKUP($C232,OFFSET(ResultsInput!$B$2,($B232-1)*gamesPerRound,0,gamesPerRound,6),6,FALSE)</f>
        <v>#VALUE!</v>
      </c>
      <c r="H232" s="87" t="str">
        <f t="shared" ca="1" si="11"/>
        <v/>
      </c>
    </row>
    <row r="233" spans="1:8" x14ac:dyDescent="0.2">
      <c r="A233" s="47">
        <v>231</v>
      </c>
      <c r="B233" s="32" t="str">
        <f t="shared" si="9"/>
        <v/>
      </c>
      <c r="C233" s="32">
        <f t="shared" si="10"/>
        <v>40</v>
      </c>
      <c r="D233" s="1" t="str">
        <f ca="1">IF($B233&gt;rounds,"",OFFSET(AllPairings!D$1,startRow-1+$A233,0))</f>
        <v/>
      </c>
      <c r="E233" s="1" t="str">
        <f ca="1">IF($B233&gt;rounds,"",OFFSET(AllPairings!E$1,startRow-1+$A233,0))</f>
        <v/>
      </c>
      <c r="F233" s="46" t="e">
        <f ca="1">VLOOKUP($C233,OFFSET(ResultsInput!$B$2,($B233-1)*gamesPerRound,0,gamesPerRound,6),5,FALSE)</f>
        <v>#VALUE!</v>
      </c>
      <c r="G233" s="46" t="e">
        <f ca="1">VLOOKUP($C233,OFFSET(ResultsInput!$B$2,($B233-1)*gamesPerRound,0,gamesPerRound,6),6,FALSE)</f>
        <v>#VALUE!</v>
      </c>
      <c r="H233" s="87" t="str">
        <f t="shared" ca="1" si="11"/>
        <v/>
      </c>
    </row>
    <row r="234" spans="1:8" x14ac:dyDescent="0.2">
      <c r="A234" s="47">
        <v>232</v>
      </c>
      <c r="B234" s="32" t="str">
        <f t="shared" si="9"/>
        <v/>
      </c>
      <c r="C234" s="32">
        <f t="shared" si="10"/>
        <v>41</v>
      </c>
      <c r="D234" s="1" t="str">
        <f ca="1">IF($B234&gt;rounds,"",OFFSET(AllPairings!D$1,startRow-1+$A234,0))</f>
        <v/>
      </c>
      <c r="E234" s="1" t="str">
        <f ca="1">IF($B234&gt;rounds,"",OFFSET(AllPairings!E$1,startRow-1+$A234,0))</f>
        <v/>
      </c>
      <c r="F234" s="46" t="e">
        <f ca="1">VLOOKUP($C234,OFFSET(ResultsInput!$B$2,($B234-1)*gamesPerRound,0,gamesPerRound,6),5,FALSE)</f>
        <v>#VALUE!</v>
      </c>
      <c r="G234" s="46" t="e">
        <f ca="1">VLOOKUP($C234,OFFSET(ResultsInput!$B$2,($B234-1)*gamesPerRound,0,gamesPerRound,6),6,FALSE)</f>
        <v>#VALUE!</v>
      </c>
      <c r="H234" s="87" t="str">
        <f t="shared" ca="1" si="11"/>
        <v/>
      </c>
    </row>
    <row r="235" spans="1:8" x14ac:dyDescent="0.2">
      <c r="A235" s="47">
        <v>233</v>
      </c>
      <c r="B235" s="32" t="str">
        <f t="shared" si="9"/>
        <v/>
      </c>
      <c r="C235" s="32">
        <f t="shared" si="10"/>
        <v>42</v>
      </c>
      <c r="D235" s="1" t="str">
        <f ca="1">IF($B235&gt;rounds,"",OFFSET(AllPairings!D$1,startRow-1+$A235,0))</f>
        <v/>
      </c>
      <c r="E235" s="1" t="str">
        <f ca="1">IF($B235&gt;rounds,"",OFFSET(AllPairings!E$1,startRow-1+$A235,0))</f>
        <v/>
      </c>
      <c r="F235" s="46" t="e">
        <f ca="1">VLOOKUP($C235,OFFSET(ResultsInput!$B$2,($B235-1)*gamesPerRound,0,gamesPerRound,6),5,FALSE)</f>
        <v>#VALUE!</v>
      </c>
      <c r="G235" s="46" t="e">
        <f ca="1">VLOOKUP($C235,OFFSET(ResultsInput!$B$2,($B235-1)*gamesPerRound,0,gamesPerRound,6),6,FALSE)</f>
        <v>#VALUE!</v>
      </c>
      <c r="H235" s="87" t="str">
        <f t="shared" ca="1" si="11"/>
        <v/>
      </c>
    </row>
    <row r="236" spans="1:8" x14ac:dyDescent="0.2">
      <c r="A236" s="47">
        <v>234</v>
      </c>
      <c r="B236" s="32" t="str">
        <f t="shared" si="9"/>
        <v/>
      </c>
      <c r="C236" s="32">
        <f t="shared" si="10"/>
        <v>43</v>
      </c>
      <c r="D236" s="1" t="str">
        <f ca="1">IF($B236&gt;rounds,"",OFFSET(AllPairings!D$1,startRow-1+$A236,0))</f>
        <v/>
      </c>
      <c r="E236" s="1" t="str">
        <f ca="1">IF($B236&gt;rounds,"",OFFSET(AllPairings!E$1,startRow-1+$A236,0))</f>
        <v/>
      </c>
      <c r="F236" s="46" t="e">
        <f ca="1">VLOOKUP($C236,OFFSET(ResultsInput!$B$2,($B236-1)*gamesPerRound,0,gamesPerRound,6),5,FALSE)</f>
        <v>#VALUE!</v>
      </c>
      <c r="G236" s="46" t="e">
        <f ca="1">VLOOKUP($C236,OFFSET(ResultsInput!$B$2,($B236-1)*gamesPerRound,0,gamesPerRound,6),6,FALSE)</f>
        <v>#VALUE!</v>
      </c>
      <c r="H236" s="87" t="str">
        <f t="shared" ca="1" si="11"/>
        <v/>
      </c>
    </row>
    <row r="237" spans="1:8" x14ac:dyDescent="0.2">
      <c r="A237" s="47">
        <v>235</v>
      </c>
      <c r="B237" s="32" t="str">
        <f t="shared" si="9"/>
        <v/>
      </c>
      <c r="C237" s="32">
        <f t="shared" si="10"/>
        <v>44</v>
      </c>
      <c r="D237" s="1" t="str">
        <f ca="1">IF($B237&gt;rounds,"",OFFSET(AllPairings!D$1,startRow-1+$A237,0))</f>
        <v/>
      </c>
      <c r="E237" s="1" t="str">
        <f ca="1">IF($B237&gt;rounds,"",OFFSET(AllPairings!E$1,startRow-1+$A237,0))</f>
        <v/>
      </c>
      <c r="F237" s="46" t="e">
        <f ca="1">VLOOKUP($C237,OFFSET(ResultsInput!$B$2,($B237-1)*gamesPerRound,0,gamesPerRound,6),5,FALSE)</f>
        <v>#VALUE!</v>
      </c>
      <c r="G237" s="46" t="e">
        <f ca="1">VLOOKUP($C237,OFFSET(ResultsInput!$B$2,($B237-1)*gamesPerRound,0,gamesPerRound,6),6,FALSE)</f>
        <v>#VALUE!</v>
      </c>
      <c r="H237" s="87" t="str">
        <f t="shared" ca="1" si="11"/>
        <v/>
      </c>
    </row>
    <row r="238" spans="1:8" x14ac:dyDescent="0.2">
      <c r="A238" s="47">
        <v>236</v>
      </c>
      <c r="B238" s="32" t="str">
        <f t="shared" si="9"/>
        <v/>
      </c>
      <c r="C238" s="32">
        <f t="shared" si="10"/>
        <v>45</v>
      </c>
      <c r="D238" s="1" t="str">
        <f ca="1">IF($B238&gt;rounds,"",OFFSET(AllPairings!D$1,startRow-1+$A238,0))</f>
        <v/>
      </c>
      <c r="E238" s="1" t="str">
        <f ca="1">IF($B238&gt;rounds,"",OFFSET(AllPairings!E$1,startRow-1+$A238,0))</f>
        <v/>
      </c>
      <c r="F238" s="46" t="e">
        <f ca="1">VLOOKUP($C238,OFFSET(ResultsInput!$B$2,($B238-1)*gamesPerRound,0,gamesPerRound,6),5,FALSE)</f>
        <v>#VALUE!</v>
      </c>
      <c r="G238" s="46" t="e">
        <f ca="1">VLOOKUP($C238,OFFSET(ResultsInput!$B$2,($B238-1)*gamesPerRound,0,gamesPerRound,6),6,FALSE)</f>
        <v>#VALUE!</v>
      </c>
      <c r="H238" s="87" t="str">
        <f t="shared" ca="1" si="11"/>
        <v/>
      </c>
    </row>
    <row r="239" spans="1:8" x14ac:dyDescent="0.2">
      <c r="A239" s="47">
        <v>237</v>
      </c>
      <c r="B239" s="32" t="str">
        <f t="shared" si="9"/>
        <v/>
      </c>
      <c r="C239" s="32">
        <f t="shared" si="10"/>
        <v>46</v>
      </c>
      <c r="D239" s="1" t="str">
        <f ca="1">IF($B239&gt;rounds,"",OFFSET(AllPairings!D$1,startRow-1+$A239,0))</f>
        <v/>
      </c>
      <c r="E239" s="1" t="str">
        <f ca="1">IF($B239&gt;rounds,"",OFFSET(AllPairings!E$1,startRow-1+$A239,0))</f>
        <v/>
      </c>
      <c r="F239" s="46" t="e">
        <f ca="1">VLOOKUP($C239,OFFSET(ResultsInput!$B$2,($B239-1)*gamesPerRound,0,gamesPerRound,6),5,FALSE)</f>
        <v>#VALUE!</v>
      </c>
      <c r="G239" s="46" t="e">
        <f ca="1">VLOOKUP($C239,OFFSET(ResultsInput!$B$2,($B239-1)*gamesPerRound,0,gamesPerRound,6),6,FALSE)</f>
        <v>#VALUE!</v>
      </c>
      <c r="H239" s="87" t="str">
        <f t="shared" ca="1" si="11"/>
        <v/>
      </c>
    </row>
    <row r="240" spans="1:8" x14ac:dyDescent="0.2">
      <c r="A240" s="47">
        <v>238</v>
      </c>
      <c r="B240" s="32" t="str">
        <f t="shared" si="9"/>
        <v/>
      </c>
      <c r="C240" s="32">
        <f t="shared" si="10"/>
        <v>47</v>
      </c>
      <c r="D240" s="1" t="str">
        <f ca="1">IF($B240&gt;rounds,"",OFFSET(AllPairings!D$1,startRow-1+$A240,0))</f>
        <v/>
      </c>
      <c r="E240" s="1" t="str">
        <f ca="1">IF($B240&gt;rounds,"",OFFSET(AllPairings!E$1,startRow-1+$A240,0))</f>
        <v/>
      </c>
      <c r="F240" s="46" t="e">
        <f ca="1">VLOOKUP($C240,OFFSET(ResultsInput!$B$2,($B240-1)*gamesPerRound,0,gamesPerRound,6),5,FALSE)</f>
        <v>#VALUE!</v>
      </c>
      <c r="G240" s="46" t="e">
        <f ca="1">VLOOKUP($C240,OFFSET(ResultsInput!$B$2,($B240-1)*gamesPerRound,0,gamesPerRound,6),6,FALSE)</f>
        <v>#VALUE!</v>
      </c>
      <c r="H240" s="87" t="str">
        <f t="shared" ca="1" si="11"/>
        <v/>
      </c>
    </row>
    <row r="241" spans="1:8" x14ac:dyDescent="0.2">
      <c r="A241" s="47">
        <v>239</v>
      </c>
      <c r="B241" s="32" t="str">
        <f t="shared" si="9"/>
        <v/>
      </c>
      <c r="C241" s="32">
        <f t="shared" si="10"/>
        <v>48</v>
      </c>
      <c r="D241" s="1" t="str">
        <f ca="1">IF($B241&gt;rounds,"",OFFSET(AllPairings!D$1,startRow-1+$A241,0))</f>
        <v/>
      </c>
      <c r="E241" s="1" t="str">
        <f ca="1">IF($B241&gt;rounds,"",OFFSET(AllPairings!E$1,startRow-1+$A241,0))</f>
        <v/>
      </c>
      <c r="F241" s="46" t="e">
        <f ca="1">VLOOKUP($C241,OFFSET(ResultsInput!$B$2,($B241-1)*gamesPerRound,0,gamesPerRound,6),5,FALSE)</f>
        <v>#VALUE!</v>
      </c>
      <c r="G241" s="46" t="e">
        <f ca="1">VLOOKUP($C241,OFFSET(ResultsInput!$B$2,($B241-1)*gamesPerRound,0,gamesPerRound,6),6,FALSE)</f>
        <v>#VALUE!</v>
      </c>
      <c r="H241" s="87" t="str">
        <f t="shared" ca="1" si="11"/>
        <v/>
      </c>
    </row>
    <row r="242" spans="1:8" x14ac:dyDescent="0.2">
      <c r="A242" s="47">
        <v>240</v>
      </c>
      <c r="B242" s="32" t="str">
        <f>IF(INT(A242/gamesPerRound)&lt;rounds,1+INT(A242/gamesPerRound),"")</f>
        <v/>
      </c>
      <c r="C242" s="32">
        <f>1+MOD(A242,gamesPerRound)</f>
        <v>1</v>
      </c>
      <c r="D242" s="1" t="str">
        <f ca="1">IF($B242&gt;rounds,"",OFFSET(AllPairings!D$1,startRow-1+$A242,0))</f>
        <v/>
      </c>
      <c r="E242" s="1" t="str">
        <f ca="1">IF($B242&gt;rounds,"",OFFSET(AllPairings!E$1,startRow-1+$A242,0))</f>
        <v/>
      </c>
      <c r="F242" s="46" t="e">
        <f ca="1">VLOOKUP($C242,OFFSET(ResultsInput!$B$2,($B242-1)*gamesPerRound,0,gamesPerRound,6),5,FALSE)</f>
        <v>#VALUE!</v>
      </c>
      <c r="G242" s="46" t="e">
        <f ca="1">VLOOKUP($C242,OFFSET(ResultsInput!$B$2,($B242-1)*gamesPerRound,0,gamesPerRound,6),6,FALSE)</f>
        <v>#VALUE!</v>
      </c>
      <c r="H242" s="87" t="str">
        <f t="shared" ca="1" si="11"/>
        <v/>
      </c>
    </row>
    <row r="243" spans="1:8" x14ac:dyDescent="0.2">
      <c r="A243" s="47">
        <v>241</v>
      </c>
      <c r="B243" s="32" t="str">
        <f t="shared" ref="B243:B271" si="12">IF(INT(A243/gamesPerRound)&lt;rounds,1+INT(A243/gamesPerRound),"")</f>
        <v/>
      </c>
      <c r="C243" s="32">
        <f t="shared" ref="C243:C271" si="13">1+MOD(A243,gamesPerRound)</f>
        <v>2</v>
      </c>
      <c r="D243" s="1" t="str">
        <f ca="1">IF($B243&gt;rounds,"",OFFSET(AllPairings!D$1,startRow-1+$A243,0))</f>
        <v/>
      </c>
      <c r="E243" s="1" t="str">
        <f ca="1">IF($B243&gt;rounds,"",OFFSET(AllPairings!E$1,startRow-1+$A243,0))</f>
        <v/>
      </c>
      <c r="F243" s="46" t="e">
        <f ca="1">VLOOKUP($C243,OFFSET(ResultsInput!$B$2,($B243-1)*gamesPerRound,0,gamesPerRound,6),5,FALSE)</f>
        <v>#VALUE!</v>
      </c>
      <c r="G243" s="46" t="e">
        <f ca="1">VLOOKUP($C243,OFFSET(ResultsInput!$B$2,($B243-1)*gamesPerRound,0,gamesPerRound,6),6,FALSE)</f>
        <v>#VALUE!</v>
      </c>
      <c r="H243" s="87" t="str">
        <f t="shared" ca="1" si="11"/>
        <v/>
      </c>
    </row>
    <row r="244" spans="1:8" x14ac:dyDescent="0.2">
      <c r="A244" s="47">
        <v>242</v>
      </c>
      <c r="B244" s="32" t="str">
        <f t="shared" si="12"/>
        <v/>
      </c>
      <c r="C244" s="32">
        <f t="shared" si="13"/>
        <v>3</v>
      </c>
      <c r="D244" s="1" t="str">
        <f ca="1">IF($B244&gt;rounds,"",OFFSET(AllPairings!D$1,startRow-1+$A244,0))</f>
        <v/>
      </c>
      <c r="E244" s="1" t="str">
        <f ca="1">IF($B244&gt;rounds,"",OFFSET(AllPairings!E$1,startRow-1+$A244,0))</f>
        <v/>
      </c>
      <c r="F244" s="46" t="e">
        <f ca="1">VLOOKUP($C244,OFFSET(ResultsInput!$B$2,($B244-1)*gamesPerRound,0,gamesPerRound,6),5,FALSE)</f>
        <v>#VALUE!</v>
      </c>
      <c r="G244" s="46" t="e">
        <f ca="1">VLOOKUP($C244,OFFSET(ResultsInput!$B$2,($B244-1)*gamesPerRound,0,gamesPerRound,6),6,FALSE)</f>
        <v>#VALUE!</v>
      </c>
      <c r="H244" s="87" t="str">
        <f t="shared" ca="1" si="11"/>
        <v/>
      </c>
    </row>
    <row r="245" spans="1:8" x14ac:dyDescent="0.2">
      <c r="A245" s="47">
        <v>243</v>
      </c>
      <c r="B245" s="32" t="str">
        <f t="shared" si="12"/>
        <v/>
      </c>
      <c r="C245" s="32">
        <f t="shared" si="13"/>
        <v>4</v>
      </c>
      <c r="D245" s="1" t="str">
        <f ca="1">IF($B245&gt;rounds,"",OFFSET(AllPairings!D$1,startRow-1+$A245,0))</f>
        <v/>
      </c>
      <c r="E245" s="1" t="str">
        <f ca="1">IF($B245&gt;rounds,"",OFFSET(AllPairings!E$1,startRow-1+$A245,0))</f>
        <v/>
      </c>
      <c r="F245" s="46" t="e">
        <f ca="1">VLOOKUP($C245,OFFSET(ResultsInput!$B$2,($B245-1)*gamesPerRound,0,gamesPerRound,6),5,FALSE)</f>
        <v>#VALUE!</v>
      </c>
      <c r="G245" s="46" t="e">
        <f ca="1">VLOOKUP($C245,OFFSET(ResultsInput!$B$2,($B245-1)*gamesPerRound,0,gamesPerRound,6),6,FALSE)</f>
        <v>#VALUE!</v>
      </c>
      <c r="H245" s="87" t="str">
        <f t="shared" ca="1" si="11"/>
        <v/>
      </c>
    </row>
    <row r="246" spans="1:8" x14ac:dyDescent="0.2">
      <c r="A246" s="47">
        <v>244</v>
      </c>
      <c r="B246" s="32" t="str">
        <f t="shared" si="12"/>
        <v/>
      </c>
      <c r="C246" s="32">
        <f t="shared" si="13"/>
        <v>5</v>
      </c>
      <c r="D246" s="1" t="str">
        <f ca="1">IF($B246&gt;rounds,"",OFFSET(AllPairings!D$1,startRow-1+$A246,0))</f>
        <v/>
      </c>
      <c r="E246" s="1" t="str">
        <f ca="1">IF($B246&gt;rounds,"",OFFSET(AllPairings!E$1,startRow-1+$A246,0))</f>
        <v/>
      </c>
      <c r="F246" s="46" t="e">
        <f ca="1">VLOOKUP($C246,OFFSET(ResultsInput!$B$2,($B246-1)*gamesPerRound,0,gamesPerRound,6),5,FALSE)</f>
        <v>#VALUE!</v>
      </c>
      <c r="G246" s="46" t="e">
        <f ca="1">VLOOKUP($C246,OFFSET(ResultsInput!$B$2,($B246-1)*gamesPerRound,0,gamesPerRound,6),6,FALSE)</f>
        <v>#VALUE!</v>
      </c>
      <c r="H246" s="87" t="str">
        <f t="shared" ca="1" si="11"/>
        <v/>
      </c>
    </row>
    <row r="247" spans="1:8" x14ac:dyDescent="0.2">
      <c r="A247" s="47">
        <v>245</v>
      </c>
      <c r="B247" s="32" t="str">
        <f t="shared" si="12"/>
        <v/>
      </c>
      <c r="C247" s="32">
        <f t="shared" si="13"/>
        <v>6</v>
      </c>
      <c r="D247" s="1" t="str">
        <f ca="1">IF($B247&gt;rounds,"",OFFSET(AllPairings!D$1,startRow-1+$A247,0))</f>
        <v/>
      </c>
      <c r="E247" s="1" t="str">
        <f ca="1">IF($B247&gt;rounds,"",OFFSET(AllPairings!E$1,startRow-1+$A247,0))</f>
        <v/>
      </c>
      <c r="F247" s="46" t="e">
        <f ca="1">VLOOKUP($C247,OFFSET(ResultsInput!$B$2,($B247-1)*gamesPerRound,0,gamesPerRound,6),5,FALSE)</f>
        <v>#VALUE!</v>
      </c>
      <c r="G247" s="46" t="e">
        <f ca="1">VLOOKUP($C247,OFFSET(ResultsInput!$B$2,($B247-1)*gamesPerRound,0,gamesPerRound,6),6,FALSE)</f>
        <v>#VALUE!</v>
      </c>
      <c r="H247" s="87" t="str">
        <f t="shared" ca="1" si="11"/>
        <v/>
      </c>
    </row>
    <row r="248" spans="1:8" x14ac:dyDescent="0.2">
      <c r="A248" s="47">
        <v>246</v>
      </c>
      <c r="B248" s="32" t="str">
        <f t="shared" si="12"/>
        <v/>
      </c>
      <c r="C248" s="32">
        <f t="shared" si="13"/>
        <v>7</v>
      </c>
      <c r="D248" s="1" t="str">
        <f ca="1">IF($B248&gt;rounds,"",OFFSET(AllPairings!D$1,startRow-1+$A248,0))</f>
        <v/>
      </c>
      <c r="E248" s="1" t="str">
        <f ca="1">IF($B248&gt;rounds,"",OFFSET(AllPairings!E$1,startRow-1+$A248,0))</f>
        <v/>
      </c>
      <c r="F248" s="46" t="e">
        <f ca="1">VLOOKUP($C248,OFFSET(ResultsInput!$B$2,($B248-1)*gamesPerRound,0,gamesPerRound,6),5,FALSE)</f>
        <v>#VALUE!</v>
      </c>
      <c r="G248" s="46" t="e">
        <f ca="1">VLOOKUP($C248,OFFSET(ResultsInput!$B$2,($B248-1)*gamesPerRound,0,gamesPerRound,6),6,FALSE)</f>
        <v>#VALUE!</v>
      </c>
      <c r="H248" s="87" t="str">
        <f t="shared" ca="1" si="11"/>
        <v/>
      </c>
    </row>
    <row r="249" spans="1:8" x14ac:dyDescent="0.2">
      <c r="A249" s="47">
        <v>247</v>
      </c>
      <c r="B249" s="32" t="str">
        <f t="shared" si="12"/>
        <v/>
      </c>
      <c r="C249" s="32">
        <f t="shared" si="13"/>
        <v>8</v>
      </c>
      <c r="D249" s="1" t="str">
        <f ca="1">IF($B249&gt;rounds,"",OFFSET(AllPairings!D$1,startRow-1+$A249,0))</f>
        <v/>
      </c>
      <c r="E249" s="1" t="str">
        <f ca="1">IF($B249&gt;rounds,"",OFFSET(AllPairings!E$1,startRow-1+$A249,0))</f>
        <v/>
      </c>
      <c r="F249" s="46" t="e">
        <f ca="1">VLOOKUP($C249,OFFSET(ResultsInput!$B$2,($B249-1)*gamesPerRound,0,gamesPerRound,6),5,FALSE)</f>
        <v>#VALUE!</v>
      </c>
      <c r="G249" s="46" t="e">
        <f ca="1">VLOOKUP($C249,OFFSET(ResultsInput!$B$2,($B249-1)*gamesPerRound,0,gamesPerRound,6),6,FALSE)</f>
        <v>#VALUE!</v>
      </c>
      <c r="H249" s="87" t="str">
        <f t="shared" ca="1" si="11"/>
        <v/>
      </c>
    </row>
    <row r="250" spans="1:8" x14ac:dyDescent="0.2">
      <c r="A250" s="47">
        <v>248</v>
      </c>
      <c r="B250" s="32" t="str">
        <f t="shared" si="12"/>
        <v/>
      </c>
      <c r="C250" s="32">
        <f t="shared" si="13"/>
        <v>9</v>
      </c>
      <c r="D250" s="1" t="str">
        <f ca="1">IF($B250&gt;rounds,"",OFFSET(AllPairings!D$1,startRow-1+$A250,0))</f>
        <v/>
      </c>
      <c r="E250" s="1" t="str">
        <f ca="1">IF($B250&gt;rounds,"",OFFSET(AllPairings!E$1,startRow-1+$A250,0))</f>
        <v/>
      </c>
      <c r="F250" s="46" t="e">
        <f ca="1">VLOOKUP($C250,OFFSET(ResultsInput!$B$2,($B250-1)*gamesPerRound,0,gamesPerRound,6),5,FALSE)</f>
        <v>#VALUE!</v>
      </c>
      <c r="G250" s="46" t="e">
        <f ca="1">VLOOKUP($C250,OFFSET(ResultsInput!$B$2,($B250-1)*gamesPerRound,0,gamesPerRound,6),6,FALSE)</f>
        <v>#VALUE!</v>
      </c>
      <c r="H250" s="87" t="str">
        <f t="shared" ca="1" si="11"/>
        <v/>
      </c>
    </row>
    <row r="251" spans="1:8" x14ac:dyDescent="0.2">
      <c r="A251" s="47">
        <v>249</v>
      </c>
      <c r="B251" s="32" t="str">
        <f t="shared" si="12"/>
        <v/>
      </c>
      <c r="C251" s="32">
        <f t="shared" si="13"/>
        <v>10</v>
      </c>
      <c r="D251" s="1" t="str">
        <f ca="1">IF($B251&gt;rounds,"",OFFSET(AllPairings!D$1,startRow-1+$A251,0))</f>
        <v/>
      </c>
      <c r="E251" s="1" t="str">
        <f ca="1">IF($B251&gt;rounds,"",OFFSET(AllPairings!E$1,startRow-1+$A251,0))</f>
        <v/>
      </c>
      <c r="F251" s="46" t="e">
        <f ca="1">VLOOKUP($C251,OFFSET(ResultsInput!$B$2,($B251-1)*gamesPerRound,0,gamesPerRound,6),5,FALSE)</f>
        <v>#VALUE!</v>
      </c>
      <c r="G251" s="46" t="e">
        <f ca="1">VLOOKUP($C251,OFFSET(ResultsInput!$B$2,($B251-1)*gamesPerRound,0,gamesPerRound,6),6,FALSE)</f>
        <v>#VALUE!</v>
      </c>
      <c r="H251" s="87" t="str">
        <f t="shared" ca="1" si="11"/>
        <v/>
      </c>
    </row>
    <row r="252" spans="1:8" x14ac:dyDescent="0.2">
      <c r="A252" s="47">
        <v>250</v>
      </c>
      <c r="B252" s="32" t="str">
        <f t="shared" si="12"/>
        <v/>
      </c>
      <c r="C252" s="32">
        <f t="shared" si="13"/>
        <v>11</v>
      </c>
      <c r="D252" s="1" t="str">
        <f ca="1">IF($B252&gt;rounds,"",OFFSET(AllPairings!D$1,startRow-1+$A252,0))</f>
        <v/>
      </c>
      <c r="E252" s="1" t="str">
        <f ca="1">IF($B252&gt;rounds,"",OFFSET(AllPairings!E$1,startRow-1+$A252,0))</f>
        <v/>
      </c>
      <c r="F252" s="46" t="e">
        <f ca="1">VLOOKUP($C252,OFFSET(ResultsInput!$B$2,($B252-1)*gamesPerRound,0,gamesPerRound,6),5,FALSE)</f>
        <v>#VALUE!</v>
      </c>
      <c r="G252" s="46" t="e">
        <f ca="1">VLOOKUP($C252,OFFSET(ResultsInput!$B$2,($B252-1)*gamesPerRound,0,gamesPerRound,6),6,FALSE)</f>
        <v>#VALUE!</v>
      </c>
      <c r="H252" s="87" t="str">
        <f t="shared" ca="1" si="11"/>
        <v/>
      </c>
    </row>
    <row r="253" spans="1:8" x14ac:dyDescent="0.2">
      <c r="A253" s="47">
        <v>251</v>
      </c>
      <c r="B253" s="32" t="str">
        <f t="shared" si="12"/>
        <v/>
      </c>
      <c r="C253" s="32">
        <f t="shared" si="13"/>
        <v>12</v>
      </c>
      <c r="D253" s="1" t="str">
        <f ca="1">IF($B253&gt;rounds,"",OFFSET(AllPairings!D$1,startRow-1+$A253,0))</f>
        <v/>
      </c>
      <c r="E253" s="1" t="str">
        <f ca="1">IF($B253&gt;rounds,"",OFFSET(AllPairings!E$1,startRow-1+$A253,0))</f>
        <v/>
      </c>
      <c r="F253" s="46" t="e">
        <f ca="1">VLOOKUP($C253,OFFSET(ResultsInput!$B$2,($B253-1)*gamesPerRound,0,gamesPerRound,6),5,FALSE)</f>
        <v>#VALUE!</v>
      </c>
      <c r="G253" s="46" t="e">
        <f ca="1">VLOOKUP($C253,OFFSET(ResultsInput!$B$2,($B253-1)*gamesPerRound,0,gamesPerRound,6),6,FALSE)</f>
        <v>#VALUE!</v>
      </c>
      <c r="H253" s="87" t="str">
        <f t="shared" ca="1" si="11"/>
        <v/>
      </c>
    </row>
    <row r="254" spans="1:8" x14ac:dyDescent="0.2">
      <c r="A254" s="47">
        <v>252</v>
      </c>
      <c r="B254" s="32" t="str">
        <f t="shared" si="12"/>
        <v/>
      </c>
      <c r="C254" s="32">
        <f t="shared" si="13"/>
        <v>13</v>
      </c>
      <c r="D254" s="1" t="str">
        <f ca="1">IF($B254&gt;rounds,"",OFFSET(AllPairings!D$1,startRow-1+$A254,0))</f>
        <v/>
      </c>
      <c r="E254" s="1" t="str">
        <f ca="1">IF($B254&gt;rounds,"",OFFSET(AllPairings!E$1,startRow-1+$A254,0))</f>
        <v/>
      </c>
      <c r="F254" s="46" t="e">
        <f ca="1">VLOOKUP($C254,OFFSET(ResultsInput!$B$2,($B254-1)*gamesPerRound,0,gamesPerRound,6),5,FALSE)</f>
        <v>#VALUE!</v>
      </c>
      <c r="G254" s="46" t="e">
        <f ca="1">VLOOKUP($C254,OFFSET(ResultsInput!$B$2,($B254-1)*gamesPerRound,0,gamesPerRound,6),6,FALSE)</f>
        <v>#VALUE!</v>
      </c>
      <c r="H254" s="87" t="str">
        <f t="shared" ca="1" si="11"/>
        <v/>
      </c>
    </row>
    <row r="255" spans="1:8" x14ac:dyDescent="0.2">
      <c r="A255" s="47">
        <v>253</v>
      </c>
      <c r="B255" s="32" t="str">
        <f t="shared" si="12"/>
        <v/>
      </c>
      <c r="C255" s="32">
        <f t="shared" si="13"/>
        <v>14</v>
      </c>
      <c r="D255" s="1" t="str">
        <f ca="1">IF($B255&gt;rounds,"",OFFSET(AllPairings!D$1,startRow-1+$A255,0))</f>
        <v/>
      </c>
      <c r="E255" s="1" t="str">
        <f ca="1">IF($B255&gt;rounds,"",OFFSET(AllPairings!E$1,startRow-1+$A255,0))</f>
        <v/>
      </c>
      <c r="F255" s="46" t="e">
        <f ca="1">VLOOKUP($C255,OFFSET(ResultsInput!$B$2,($B255-1)*gamesPerRound,0,gamesPerRound,6),5,FALSE)</f>
        <v>#VALUE!</v>
      </c>
      <c r="G255" s="46" t="e">
        <f ca="1">VLOOKUP($C255,OFFSET(ResultsInput!$B$2,($B255-1)*gamesPerRound,0,gamesPerRound,6),6,FALSE)</f>
        <v>#VALUE!</v>
      </c>
      <c r="H255" s="87" t="str">
        <f t="shared" ca="1" si="11"/>
        <v/>
      </c>
    </row>
    <row r="256" spans="1:8" x14ac:dyDescent="0.2">
      <c r="A256" s="47">
        <v>254</v>
      </c>
      <c r="B256" s="32" t="str">
        <f t="shared" si="12"/>
        <v/>
      </c>
      <c r="C256" s="32">
        <f t="shared" si="13"/>
        <v>15</v>
      </c>
      <c r="D256" s="1" t="str">
        <f ca="1">IF($B256&gt;rounds,"",OFFSET(AllPairings!D$1,startRow-1+$A256,0))</f>
        <v/>
      </c>
      <c r="E256" s="1" t="str">
        <f ca="1">IF($B256&gt;rounds,"",OFFSET(AllPairings!E$1,startRow-1+$A256,0))</f>
        <v/>
      </c>
      <c r="F256" s="46" t="e">
        <f ca="1">VLOOKUP($C256,OFFSET(ResultsInput!$B$2,($B256-1)*gamesPerRound,0,gamesPerRound,6),5,FALSE)</f>
        <v>#VALUE!</v>
      </c>
      <c r="G256" s="46" t="e">
        <f ca="1">VLOOKUP($C256,OFFSET(ResultsInput!$B$2,($B256-1)*gamesPerRound,0,gamesPerRound,6),6,FALSE)</f>
        <v>#VALUE!</v>
      </c>
      <c r="H256" s="87" t="str">
        <f t="shared" ca="1" si="11"/>
        <v/>
      </c>
    </row>
    <row r="257" spans="1:8" x14ac:dyDescent="0.2">
      <c r="A257" s="47">
        <v>255</v>
      </c>
      <c r="B257" s="32" t="str">
        <f t="shared" si="12"/>
        <v/>
      </c>
      <c r="C257" s="32">
        <f t="shared" si="13"/>
        <v>16</v>
      </c>
      <c r="D257" s="1" t="str">
        <f ca="1">IF($B257&gt;rounds,"",OFFSET(AllPairings!D$1,startRow-1+$A257,0))</f>
        <v/>
      </c>
      <c r="E257" s="1" t="str">
        <f ca="1">IF($B257&gt;rounds,"",OFFSET(AllPairings!E$1,startRow-1+$A257,0))</f>
        <v/>
      </c>
      <c r="F257" s="46" t="e">
        <f ca="1">VLOOKUP($C257,OFFSET(ResultsInput!$B$2,($B257-1)*gamesPerRound,0,gamesPerRound,6),5,FALSE)</f>
        <v>#VALUE!</v>
      </c>
      <c r="G257" s="46" t="e">
        <f ca="1">VLOOKUP($C257,OFFSET(ResultsInput!$B$2,($B257-1)*gamesPerRound,0,gamesPerRound,6),6,FALSE)</f>
        <v>#VALUE!</v>
      </c>
      <c r="H257" s="87" t="str">
        <f t="shared" ca="1" si="11"/>
        <v/>
      </c>
    </row>
    <row r="258" spans="1:8" x14ac:dyDescent="0.2">
      <c r="A258" s="47">
        <v>256</v>
      </c>
      <c r="B258" s="32" t="str">
        <f t="shared" si="12"/>
        <v/>
      </c>
      <c r="C258" s="32">
        <f t="shared" si="13"/>
        <v>17</v>
      </c>
      <c r="D258" s="1" t="str">
        <f ca="1">IF($B258&gt;rounds,"",OFFSET(AllPairings!D$1,startRow-1+$A258,0))</f>
        <v/>
      </c>
      <c r="E258" s="1" t="str">
        <f ca="1">IF($B258&gt;rounds,"",OFFSET(AllPairings!E$1,startRow-1+$A258,0))</f>
        <v/>
      </c>
      <c r="F258" s="46" t="e">
        <f ca="1">VLOOKUP($C258,OFFSET(ResultsInput!$B$2,($B258-1)*gamesPerRound,0,gamesPerRound,6),5,FALSE)</f>
        <v>#VALUE!</v>
      </c>
      <c r="G258" s="46" t="e">
        <f ca="1">VLOOKUP($C258,OFFSET(ResultsInput!$B$2,($B258-1)*gamesPerRound,0,gamesPerRound,6),6,FALSE)</f>
        <v>#VALUE!</v>
      </c>
      <c r="H258" s="87" t="str">
        <f t="shared" ca="1" si="11"/>
        <v/>
      </c>
    </row>
    <row r="259" spans="1:8" x14ac:dyDescent="0.2">
      <c r="A259" s="47">
        <v>257</v>
      </c>
      <c r="B259" s="32" t="str">
        <f t="shared" si="12"/>
        <v/>
      </c>
      <c r="C259" s="32">
        <f t="shared" si="13"/>
        <v>18</v>
      </c>
      <c r="D259" s="1" t="str">
        <f ca="1">IF($B259&gt;rounds,"",OFFSET(AllPairings!D$1,startRow-1+$A259,0))</f>
        <v/>
      </c>
      <c r="E259" s="1" t="str">
        <f ca="1">IF($B259&gt;rounds,"",OFFSET(AllPairings!E$1,startRow-1+$A259,0))</f>
        <v/>
      </c>
      <c r="F259" s="46" t="e">
        <f ca="1">VLOOKUP($C259,OFFSET(ResultsInput!$B$2,($B259-1)*gamesPerRound,0,gamesPerRound,6),5,FALSE)</f>
        <v>#VALUE!</v>
      </c>
      <c r="G259" s="46" t="e">
        <f ca="1">VLOOKUP($C259,OFFSET(ResultsInput!$B$2,($B259-1)*gamesPerRound,0,gamesPerRound,6),6,FALSE)</f>
        <v>#VALUE!</v>
      </c>
      <c r="H259" s="87" t="str">
        <f t="shared" ref="H259:H322" ca="1" si="14">D259</f>
        <v/>
      </c>
    </row>
    <row r="260" spans="1:8" x14ac:dyDescent="0.2">
      <c r="A260" s="47">
        <v>258</v>
      </c>
      <c r="B260" s="32" t="str">
        <f t="shared" si="12"/>
        <v/>
      </c>
      <c r="C260" s="32">
        <f t="shared" si="13"/>
        <v>19</v>
      </c>
      <c r="D260" s="1" t="str">
        <f ca="1">IF($B260&gt;rounds,"",OFFSET(AllPairings!D$1,startRow-1+$A260,0))</f>
        <v/>
      </c>
      <c r="E260" s="1" t="str">
        <f ca="1">IF($B260&gt;rounds,"",OFFSET(AllPairings!E$1,startRow-1+$A260,0))</f>
        <v/>
      </c>
      <c r="F260" s="46" t="e">
        <f ca="1">VLOOKUP($C260,OFFSET(ResultsInput!$B$2,($B260-1)*gamesPerRound,0,gamesPerRound,6),5,FALSE)</f>
        <v>#VALUE!</v>
      </c>
      <c r="G260" s="46" t="e">
        <f ca="1">VLOOKUP($C260,OFFSET(ResultsInput!$B$2,($B260-1)*gamesPerRound,0,gamesPerRound,6),6,FALSE)</f>
        <v>#VALUE!</v>
      </c>
      <c r="H260" s="87" t="str">
        <f t="shared" ca="1" si="14"/>
        <v/>
      </c>
    </row>
    <row r="261" spans="1:8" x14ac:dyDescent="0.2">
      <c r="A261" s="47">
        <v>259</v>
      </c>
      <c r="B261" s="32" t="str">
        <f t="shared" si="12"/>
        <v/>
      </c>
      <c r="C261" s="32">
        <f t="shared" si="13"/>
        <v>20</v>
      </c>
      <c r="D261" s="1" t="str">
        <f ca="1">IF($B261&gt;rounds,"",OFFSET(AllPairings!D$1,startRow-1+$A261,0))</f>
        <v/>
      </c>
      <c r="E261" s="1" t="str">
        <f ca="1">IF($B261&gt;rounds,"",OFFSET(AllPairings!E$1,startRow-1+$A261,0))</f>
        <v/>
      </c>
      <c r="F261" s="46" t="e">
        <f ca="1">VLOOKUP($C261,OFFSET(ResultsInput!$B$2,($B261-1)*gamesPerRound,0,gamesPerRound,6),5,FALSE)</f>
        <v>#VALUE!</v>
      </c>
      <c r="G261" s="46" t="e">
        <f ca="1">VLOOKUP($C261,OFFSET(ResultsInput!$B$2,($B261-1)*gamesPerRound,0,gamesPerRound,6),6,FALSE)</f>
        <v>#VALUE!</v>
      </c>
      <c r="H261" s="87" t="str">
        <f t="shared" ca="1" si="14"/>
        <v/>
      </c>
    </row>
    <row r="262" spans="1:8" x14ac:dyDescent="0.2">
      <c r="A262" s="47">
        <v>260</v>
      </c>
      <c r="B262" s="32" t="str">
        <f t="shared" si="12"/>
        <v/>
      </c>
      <c r="C262" s="32">
        <f t="shared" si="13"/>
        <v>21</v>
      </c>
      <c r="D262" s="1" t="str">
        <f ca="1">IF($B262&gt;rounds,"",OFFSET(AllPairings!D$1,startRow-1+$A262,0))</f>
        <v/>
      </c>
      <c r="E262" s="1" t="str">
        <f ca="1">IF($B262&gt;rounds,"",OFFSET(AllPairings!E$1,startRow-1+$A262,0))</f>
        <v/>
      </c>
      <c r="F262" s="46" t="e">
        <f ca="1">VLOOKUP($C262,OFFSET(ResultsInput!$B$2,($B262-1)*gamesPerRound,0,gamesPerRound,6),5,FALSE)</f>
        <v>#VALUE!</v>
      </c>
      <c r="G262" s="46" t="e">
        <f ca="1">VLOOKUP($C262,OFFSET(ResultsInput!$B$2,($B262-1)*gamesPerRound,0,gamesPerRound,6),6,FALSE)</f>
        <v>#VALUE!</v>
      </c>
      <c r="H262" s="87" t="str">
        <f t="shared" ca="1" si="14"/>
        <v/>
      </c>
    </row>
    <row r="263" spans="1:8" x14ac:dyDescent="0.2">
      <c r="A263" s="47">
        <v>261</v>
      </c>
      <c r="B263" s="32" t="str">
        <f t="shared" si="12"/>
        <v/>
      </c>
      <c r="C263" s="32">
        <f t="shared" si="13"/>
        <v>22</v>
      </c>
      <c r="D263" s="1" t="str">
        <f ca="1">IF($B263&gt;rounds,"",OFFSET(AllPairings!D$1,startRow-1+$A263,0))</f>
        <v/>
      </c>
      <c r="E263" s="1" t="str">
        <f ca="1">IF($B263&gt;rounds,"",OFFSET(AllPairings!E$1,startRow-1+$A263,0))</f>
        <v/>
      </c>
      <c r="F263" s="46" t="e">
        <f ca="1">VLOOKUP($C263,OFFSET(ResultsInput!$B$2,($B263-1)*gamesPerRound,0,gamesPerRound,6),5,FALSE)</f>
        <v>#VALUE!</v>
      </c>
      <c r="G263" s="46" t="e">
        <f ca="1">VLOOKUP($C263,OFFSET(ResultsInput!$B$2,($B263-1)*gamesPerRound,0,gamesPerRound,6),6,FALSE)</f>
        <v>#VALUE!</v>
      </c>
      <c r="H263" s="87" t="str">
        <f t="shared" ca="1" si="14"/>
        <v/>
      </c>
    </row>
    <row r="264" spans="1:8" x14ac:dyDescent="0.2">
      <c r="A264" s="47">
        <v>262</v>
      </c>
      <c r="B264" s="32" t="str">
        <f t="shared" si="12"/>
        <v/>
      </c>
      <c r="C264" s="32">
        <f t="shared" si="13"/>
        <v>23</v>
      </c>
      <c r="D264" s="1" t="str">
        <f ca="1">IF($B264&gt;rounds,"",OFFSET(AllPairings!D$1,startRow-1+$A264,0))</f>
        <v/>
      </c>
      <c r="E264" s="1" t="str">
        <f ca="1">IF($B264&gt;rounds,"",OFFSET(AllPairings!E$1,startRow-1+$A264,0))</f>
        <v/>
      </c>
      <c r="F264" s="46" t="e">
        <f ca="1">VLOOKUP($C264,OFFSET(ResultsInput!$B$2,($B264-1)*gamesPerRound,0,gamesPerRound,6),5,FALSE)</f>
        <v>#VALUE!</v>
      </c>
      <c r="G264" s="46" t="e">
        <f ca="1">VLOOKUP($C264,OFFSET(ResultsInput!$B$2,($B264-1)*gamesPerRound,0,gamesPerRound,6),6,FALSE)</f>
        <v>#VALUE!</v>
      </c>
      <c r="H264" s="87" t="str">
        <f t="shared" ca="1" si="14"/>
        <v/>
      </c>
    </row>
    <row r="265" spans="1:8" x14ac:dyDescent="0.2">
      <c r="A265" s="47">
        <v>263</v>
      </c>
      <c r="B265" s="32" t="str">
        <f t="shared" si="12"/>
        <v/>
      </c>
      <c r="C265" s="32">
        <f t="shared" si="13"/>
        <v>24</v>
      </c>
      <c r="D265" s="1" t="str">
        <f ca="1">IF($B265&gt;rounds,"",OFFSET(AllPairings!D$1,startRow-1+$A265,0))</f>
        <v/>
      </c>
      <c r="E265" s="1" t="str">
        <f ca="1">IF($B265&gt;rounds,"",OFFSET(AllPairings!E$1,startRow-1+$A265,0))</f>
        <v/>
      </c>
      <c r="F265" s="46" t="e">
        <f ca="1">VLOOKUP($C265,OFFSET(ResultsInput!$B$2,($B265-1)*gamesPerRound,0,gamesPerRound,6),5,FALSE)</f>
        <v>#VALUE!</v>
      </c>
      <c r="G265" s="46" t="e">
        <f ca="1">VLOOKUP($C265,OFFSET(ResultsInput!$B$2,($B265-1)*gamesPerRound,0,gamesPerRound,6),6,FALSE)</f>
        <v>#VALUE!</v>
      </c>
      <c r="H265" s="87" t="str">
        <f t="shared" ca="1" si="14"/>
        <v/>
      </c>
    </row>
    <row r="266" spans="1:8" x14ac:dyDescent="0.2">
      <c r="A266" s="47">
        <v>264</v>
      </c>
      <c r="B266" s="32" t="str">
        <f t="shared" si="12"/>
        <v/>
      </c>
      <c r="C266" s="32">
        <f t="shared" si="13"/>
        <v>25</v>
      </c>
      <c r="D266" s="1" t="str">
        <f ca="1">IF($B266&gt;rounds,"",OFFSET(AllPairings!D$1,startRow-1+$A266,0))</f>
        <v/>
      </c>
      <c r="E266" s="1" t="str">
        <f ca="1">IF($B266&gt;rounds,"",OFFSET(AllPairings!E$1,startRow-1+$A266,0))</f>
        <v/>
      </c>
      <c r="F266" s="46" t="e">
        <f ca="1">VLOOKUP($C266,OFFSET(ResultsInput!$B$2,($B266-1)*gamesPerRound,0,gamesPerRound,6),5,FALSE)</f>
        <v>#VALUE!</v>
      </c>
      <c r="G266" s="46" t="e">
        <f ca="1">VLOOKUP($C266,OFFSET(ResultsInput!$B$2,($B266-1)*gamesPerRound,0,gamesPerRound,6),6,FALSE)</f>
        <v>#VALUE!</v>
      </c>
      <c r="H266" s="87" t="str">
        <f t="shared" ca="1" si="14"/>
        <v/>
      </c>
    </row>
    <row r="267" spans="1:8" x14ac:dyDescent="0.2">
      <c r="A267" s="47">
        <v>265</v>
      </c>
      <c r="B267" s="32" t="str">
        <f t="shared" si="12"/>
        <v/>
      </c>
      <c r="C267" s="32">
        <f t="shared" si="13"/>
        <v>26</v>
      </c>
      <c r="D267" s="1" t="str">
        <f ca="1">IF($B267&gt;rounds,"",OFFSET(AllPairings!D$1,startRow-1+$A267,0))</f>
        <v/>
      </c>
      <c r="E267" s="1" t="str">
        <f ca="1">IF($B267&gt;rounds,"",OFFSET(AllPairings!E$1,startRow-1+$A267,0))</f>
        <v/>
      </c>
      <c r="F267" s="46" t="e">
        <f ca="1">VLOOKUP($C267,OFFSET(ResultsInput!$B$2,($B267-1)*gamesPerRound,0,gamesPerRound,6),5,FALSE)</f>
        <v>#VALUE!</v>
      </c>
      <c r="G267" s="46" t="e">
        <f ca="1">VLOOKUP($C267,OFFSET(ResultsInput!$B$2,($B267-1)*gamesPerRound,0,gamesPerRound,6),6,FALSE)</f>
        <v>#VALUE!</v>
      </c>
      <c r="H267" s="87" t="str">
        <f t="shared" ca="1" si="14"/>
        <v/>
      </c>
    </row>
    <row r="268" spans="1:8" x14ac:dyDescent="0.2">
      <c r="A268" s="47">
        <v>266</v>
      </c>
      <c r="B268" s="32" t="str">
        <f t="shared" si="12"/>
        <v/>
      </c>
      <c r="C268" s="32">
        <f t="shared" si="13"/>
        <v>27</v>
      </c>
      <c r="D268" s="1" t="str">
        <f ca="1">IF($B268&gt;rounds,"",OFFSET(AllPairings!D$1,startRow-1+$A268,0))</f>
        <v/>
      </c>
      <c r="E268" s="1" t="str">
        <f ca="1">IF($B268&gt;rounds,"",OFFSET(AllPairings!E$1,startRow-1+$A268,0))</f>
        <v/>
      </c>
      <c r="F268" s="46" t="e">
        <f ca="1">VLOOKUP($C268,OFFSET(ResultsInput!$B$2,($B268-1)*gamesPerRound,0,gamesPerRound,6),5,FALSE)</f>
        <v>#VALUE!</v>
      </c>
      <c r="G268" s="46" t="e">
        <f ca="1">VLOOKUP($C268,OFFSET(ResultsInput!$B$2,($B268-1)*gamesPerRound,0,gamesPerRound,6),6,FALSE)</f>
        <v>#VALUE!</v>
      </c>
      <c r="H268" s="87" t="str">
        <f t="shared" ca="1" si="14"/>
        <v/>
      </c>
    </row>
    <row r="269" spans="1:8" x14ac:dyDescent="0.2">
      <c r="A269" s="47">
        <v>267</v>
      </c>
      <c r="B269" s="32" t="str">
        <f t="shared" si="12"/>
        <v/>
      </c>
      <c r="C269" s="32">
        <f t="shared" si="13"/>
        <v>28</v>
      </c>
      <c r="D269" s="1" t="str">
        <f ca="1">IF($B269&gt;rounds,"",OFFSET(AllPairings!D$1,startRow-1+$A269,0))</f>
        <v/>
      </c>
      <c r="E269" s="1" t="str">
        <f ca="1">IF($B269&gt;rounds,"",OFFSET(AllPairings!E$1,startRow-1+$A269,0))</f>
        <v/>
      </c>
      <c r="F269" s="46" t="e">
        <f ca="1">VLOOKUP($C269,OFFSET(ResultsInput!$B$2,($B269-1)*gamesPerRound,0,gamesPerRound,6),5,FALSE)</f>
        <v>#VALUE!</v>
      </c>
      <c r="G269" s="46" t="e">
        <f ca="1">VLOOKUP($C269,OFFSET(ResultsInput!$B$2,($B269-1)*gamesPerRound,0,gamesPerRound,6),6,FALSE)</f>
        <v>#VALUE!</v>
      </c>
      <c r="H269" s="87" t="str">
        <f t="shared" ca="1" si="14"/>
        <v/>
      </c>
    </row>
    <row r="270" spans="1:8" x14ac:dyDescent="0.2">
      <c r="A270" s="47">
        <v>268</v>
      </c>
      <c r="B270" s="32" t="str">
        <f t="shared" si="12"/>
        <v/>
      </c>
      <c r="C270" s="32">
        <f t="shared" si="13"/>
        <v>29</v>
      </c>
      <c r="D270" s="1" t="str">
        <f ca="1">IF($B270&gt;rounds,"",OFFSET(AllPairings!D$1,startRow-1+$A270,0))</f>
        <v/>
      </c>
      <c r="E270" s="1" t="str">
        <f ca="1">IF($B270&gt;rounds,"",OFFSET(AllPairings!E$1,startRow-1+$A270,0))</f>
        <v/>
      </c>
      <c r="F270" s="46" t="e">
        <f ca="1">VLOOKUP($C270,OFFSET(ResultsInput!$B$2,($B270-1)*gamesPerRound,0,gamesPerRound,6),5,FALSE)</f>
        <v>#VALUE!</v>
      </c>
      <c r="G270" s="46" t="e">
        <f ca="1">VLOOKUP($C270,OFFSET(ResultsInput!$B$2,($B270-1)*gamesPerRound,0,gamesPerRound,6),6,FALSE)</f>
        <v>#VALUE!</v>
      </c>
      <c r="H270" s="87" t="str">
        <f t="shared" ca="1" si="14"/>
        <v/>
      </c>
    </row>
    <row r="271" spans="1:8" x14ac:dyDescent="0.2">
      <c r="A271" s="47">
        <v>269</v>
      </c>
      <c r="B271" s="32" t="str">
        <f t="shared" si="12"/>
        <v/>
      </c>
      <c r="C271" s="32">
        <f t="shared" si="13"/>
        <v>30</v>
      </c>
      <c r="D271" s="1" t="str">
        <f ca="1">IF($B271&gt;rounds,"",OFFSET(AllPairings!D$1,startRow-1+$A271,0))</f>
        <v/>
      </c>
      <c r="E271" s="1" t="str">
        <f ca="1">IF($B271&gt;rounds,"",OFFSET(AllPairings!E$1,startRow-1+$A271,0))</f>
        <v/>
      </c>
      <c r="F271" s="46" t="e">
        <f ca="1">VLOOKUP($C271,OFFSET(ResultsInput!$B$2,($B271-1)*gamesPerRound,0,gamesPerRound,6),5,FALSE)</f>
        <v>#VALUE!</v>
      </c>
      <c r="G271" s="46" t="e">
        <f ca="1">VLOOKUP($C271,OFFSET(ResultsInput!$B$2,($B271-1)*gamesPerRound,0,gamesPerRound,6),6,FALSE)</f>
        <v>#VALUE!</v>
      </c>
      <c r="H271" s="87" t="str">
        <f t="shared" ca="1" si="14"/>
        <v/>
      </c>
    </row>
    <row r="272" spans="1:8" x14ac:dyDescent="0.2">
      <c r="A272" s="47">
        <v>270</v>
      </c>
      <c r="B272" s="32" t="str">
        <f t="shared" si="9"/>
        <v/>
      </c>
      <c r="C272" s="32">
        <f t="shared" si="10"/>
        <v>31</v>
      </c>
      <c r="D272" s="1" t="str">
        <f ca="1">IF($B272&gt;rounds,"",OFFSET(AllPairings!D$1,startRow-1+$A272,0))</f>
        <v/>
      </c>
      <c r="E272" s="1" t="str">
        <f ca="1">IF($B272&gt;rounds,"",OFFSET(AllPairings!E$1,startRow-1+$A272,0))</f>
        <v/>
      </c>
      <c r="F272" s="46" t="e">
        <f ca="1">VLOOKUP($C272,OFFSET(ResultsInput!$B$2,($B272-1)*gamesPerRound,0,gamesPerRound,6),5,FALSE)</f>
        <v>#VALUE!</v>
      </c>
      <c r="G272" s="46" t="e">
        <f ca="1">VLOOKUP($C272,OFFSET(ResultsInput!$B$2,($B272-1)*gamesPerRound,0,gamesPerRound,6),6,FALSE)</f>
        <v>#VALUE!</v>
      </c>
      <c r="H272" s="87" t="str">
        <f t="shared" ca="1" si="14"/>
        <v/>
      </c>
    </row>
    <row r="273" spans="1:8" x14ac:dyDescent="0.2">
      <c r="A273" s="47">
        <v>271</v>
      </c>
      <c r="B273" s="32" t="str">
        <f t="shared" si="9"/>
        <v/>
      </c>
      <c r="C273" s="32">
        <f t="shared" si="10"/>
        <v>32</v>
      </c>
      <c r="D273" s="1" t="str">
        <f ca="1">IF($B273&gt;rounds,"",OFFSET(AllPairings!D$1,startRow-1+$A273,0))</f>
        <v/>
      </c>
      <c r="E273" s="1" t="str">
        <f ca="1">IF($B273&gt;rounds,"",OFFSET(AllPairings!E$1,startRow-1+$A273,0))</f>
        <v/>
      </c>
      <c r="F273" s="46" t="e">
        <f ca="1">VLOOKUP($C273,OFFSET(ResultsInput!$B$2,($B273-1)*gamesPerRound,0,gamesPerRound,6),5,FALSE)</f>
        <v>#VALUE!</v>
      </c>
      <c r="G273" s="46" t="e">
        <f ca="1">VLOOKUP($C273,OFFSET(ResultsInput!$B$2,($B273-1)*gamesPerRound,0,gamesPerRound,6),6,FALSE)</f>
        <v>#VALUE!</v>
      </c>
      <c r="H273" s="87" t="str">
        <f t="shared" ca="1" si="14"/>
        <v/>
      </c>
    </row>
    <row r="274" spans="1:8" x14ac:dyDescent="0.2">
      <c r="A274" s="47">
        <v>272</v>
      </c>
      <c r="B274" s="32" t="str">
        <f t="shared" si="9"/>
        <v/>
      </c>
      <c r="C274" s="32">
        <f t="shared" si="10"/>
        <v>33</v>
      </c>
      <c r="D274" s="1" t="str">
        <f ca="1">IF($B274&gt;rounds,"",OFFSET(AllPairings!D$1,startRow-1+$A274,0))</f>
        <v/>
      </c>
      <c r="E274" s="1" t="str">
        <f ca="1">IF($B274&gt;rounds,"",OFFSET(AllPairings!E$1,startRow-1+$A274,0))</f>
        <v/>
      </c>
      <c r="F274" s="46" t="e">
        <f ca="1">VLOOKUP($C274,OFFSET(ResultsInput!$B$2,($B274-1)*gamesPerRound,0,gamesPerRound,6),5,FALSE)</f>
        <v>#VALUE!</v>
      </c>
      <c r="G274" s="46" t="e">
        <f ca="1">VLOOKUP($C274,OFFSET(ResultsInput!$B$2,($B274-1)*gamesPerRound,0,gamesPerRound,6),6,FALSE)</f>
        <v>#VALUE!</v>
      </c>
      <c r="H274" s="87" t="str">
        <f t="shared" ca="1" si="14"/>
        <v/>
      </c>
    </row>
    <row r="275" spans="1:8" x14ac:dyDescent="0.2">
      <c r="A275" s="47">
        <v>273</v>
      </c>
      <c r="B275" s="32" t="str">
        <f t="shared" si="9"/>
        <v/>
      </c>
      <c r="C275" s="32">
        <f t="shared" si="10"/>
        <v>34</v>
      </c>
      <c r="D275" s="1" t="str">
        <f ca="1">IF($B275&gt;rounds,"",OFFSET(AllPairings!D$1,startRow-1+$A275,0))</f>
        <v/>
      </c>
      <c r="E275" s="1" t="str">
        <f ca="1">IF($B275&gt;rounds,"",OFFSET(AllPairings!E$1,startRow-1+$A275,0))</f>
        <v/>
      </c>
      <c r="F275" s="46" t="e">
        <f ca="1">VLOOKUP($C275,OFFSET(ResultsInput!$B$2,($B275-1)*gamesPerRound,0,gamesPerRound,6),5,FALSE)</f>
        <v>#VALUE!</v>
      </c>
      <c r="G275" s="46" t="e">
        <f ca="1">VLOOKUP($C275,OFFSET(ResultsInput!$B$2,($B275-1)*gamesPerRound,0,gamesPerRound,6),6,FALSE)</f>
        <v>#VALUE!</v>
      </c>
      <c r="H275" s="87" t="str">
        <f t="shared" ca="1" si="14"/>
        <v/>
      </c>
    </row>
    <row r="276" spans="1:8" x14ac:dyDescent="0.2">
      <c r="A276" s="47">
        <v>274</v>
      </c>
      <c r="B276" s="32" t="str">
        <f t="shared" si="9"/>
        <v/>
      </c>
      <c r="C276" s="32">
        <f t="shared" si="10"/>
        <v>35</v>
      </c>
      <c r="D276" s="1" t="str">
        <f ca="1">IF($B276&gt;rounds,"",OFFSET(AllPairings!D$1,startRow-1+$A276,0))</f>
        <v/>
      </c>
      <c r="E276" s="1" t="str">
        <f ca="1">IF($B276&gt;rounds,"",OFFSET(AllPairings!E$1,startRow-1+$A276,0))</f>
        <v/>
      </c>
      <c r="F276" s="46" t="e">
        <f ca="1">VLOOKUP($C276,OFFSET(ResultsInput!$B$2,($B276-1)*gamesPerRound,0,gamesPerRound,6),5,FALSE)</f>
        <v>#VALUE!</v>
      </c>
      <c r="G276" s="46" t="e">
        <f ca="1">VLOOKUP($C276,OFFSET(ResultsInput!$B$2,($B276-1)*gamesPerRound,0,gamesPerRound,6),6,FALSE)</f>
        <v>#VALUE!</v>
      </c>
      <c r="H276" s="87" t="str">
        <f t="shared" ca="1" si="14"/>
        <v/>
      </c>
    </row>
    <row r="277" spans="1:8" x14ac:dyDescent="0.2">
      <c r="A277" s="47">
        <v>275</v>
      </c>
      <c r="B277" s="32" t="str">
        <f t="shared" si="9"/>
        <v/>
      </c>
      <c r="C277" s="32">
        <f t="shared" si="10"/>
        <v>36</v>
      </c>
      <c r="D277" s="1" t="str">
        <f ca="1">IF($B277&gt;rounds,"",OFFSET(AllPairings!D$1,startRow-1+$A277,0))</f>
        <v/>
      </c>
      <c r="E277" s="1" t="str">
        <f ca="1">IF($B277&gt;rounds,"",OFFSET(AllPairings!E$1,startRow-1+$A277,0))</f>
        <v/>
      </c>
      <c r="F277" s="46" t="e">
        <f ca="1">VLOOKUP($C277,OFFSET(ResultsInput!$B$2,($B277-1)*gamesPerRound,0,gamesPerRound,6),5,FALSE)</f>
        <v>#VALUE!</v>
      </c>
      <c r="G277" s="46" t="e">
        <f ca="1">VLOOKUP($C277,OFFSET(ResultsInput!$B$2,($B277-1)*gamesPerRound,0,gamesPerRound,6),6,FALSE)</f>
        <v>#VALUE!</v>
      </c>
      <c r="H277" s="87" t="str">
        <f t="shared" ca="1" si="14"/>
        <v/>
      </c>
    </row>
    <row r="278" spans="1:8" x14ac:dyDescent="0.2">
      <c r="A278" s="47">
        <v>276</v>
      </c>
      <c r="B278" s="32" t="str">
        <f t="shared" si="9"/>
        <v/>
      </c>
      <c r="C278" s="32">
        <f t="shared" si="10"/>
        <v>37</v>
      </c>
      <c r="D278" s="1" t="str">
        <f ca="1">IF($B278&gt;rounds,"",OFFSET(AllPairings!D$1,startRow-1+$A278,0))</f>
        <v/>
      </c>
      <c r="E278" s="1" t="str">
        <f ca="1">IF($B278&gt;rounds,"",OFFSET(AllPairings!E$1,startRow-1+$A278,0))</f>
        <v/>
      </c>
      <c r="F278" s="46" t="e">
        <f ca="1">VLOOKUP($C278,OFFSET(ResultsInput!$B$2,($B278-1)*gamesPerRound,0,gamesPerRound,6),5,FALSE)</f>
        <v>#VALUE!</v>
      </c>
      <c r="G278" s="46" t="e">
        <f ca="1">VLOOKUP($C278,OFFSET(ResultsInput!$B$2,($B278-1)*gamesPerRound,0,gamesPerRound,6),6,FALSE)</f>
        <v>#VALUE!</v>
      </c>
      <c r="H278" s="87" t="str">
        <f t="shared" ca="1" si="14"/>
        <v/>
      </c>
    </row>
    <row r="279" spans="1:8" x14ac:dyDescent="0.2">
      <c r="A279" s="47">
        <v>277</v>
      </c>
      <c r="B279" s="32" t="str">
        <f t="shared" si="9"/>
        <v/>
      </c>
      <c r="C279" s="32">
        <f t="shared" si="10"/>
        <v>38</v>
      </c>
      <c r="D279" s="1" t="str">
        <f ca="1">IF($B279&gt;rounds,"",OFFSET(AllPairings!D$1,startRow-1+$A279,0))</f>
        <v/>
      </c>
      <c r="E279" s="1" t="str">
        <f ca="1">IF($B279&gt;rounds,"",OFFSET(AllPairings!E$1,startRow-1+$A279,0))</f>
        <v/>
      </c>
      <c r="F279" s="46" t="e">
        <f ca="1">VLOOKUP($C279,OFFSET(ResultsInput!$B$2,($B279-1)*gamesPerRound,0,gamesPerRound,6),5,FALSE)</f>
        <v>#VALUE!</v>
      </c>
      <c r="G279" s="46" t="e">
        <f ca="1">VLOOKUP($C279,OFFSET(ResultsInput!$B$2,($B279-1)*gamesPerRound,0,gamesPerRound,6),6,FALSE)</f>
        <v>#VALUE!</v>
      </c>
      <c r="H279" s="87" t="str">
        <f t="shared" ca="1" si="14"/>
        <v/>
      </c>
    </row>
    <row r="280" spans="1:8" x14ac:dyDescent="0.2">
      <c r="A280" s="47">
        <v>278</v>
      </c>
      <c r="B280" s="32" t="str">
        <f t="shared" si="9"/>
        <v/>
      </c>
      <c r="C280" s="32">
        <f t="shared" si="10"/>
        <v>39</v>
      </c>
      <c r="D280" s="1" t="str">
        <f ca="1">IF($B280&gt;rounds,"",OFFSET(AllPairings!D$1,startRow-1+$A280,0))</f>
        <v/>
      </c>
      <c r="E280" s="1" t="str">
        <f ca="1">IF($B280&gt;rounds,"",OFFSET(AllPairings!E$1,startRow-1+$A280,0))</f>
        <v/>
      </c>
      <c r="F280" s="46" t="e">
        <f ca="1">VLOOKUP($C280,OFFSET(ResultsInput!$B$2,($B280-1)*gamesPerRound,0,gamesPerRound,6),5,FALSE)</f>
        <v>#VALUE!</v>
      </c>
      <c r="G280" s="46" t="e">
        <f ca="1">VLOOKUP($C280,OFFSET(ResultsInput!$B$2,($B280-1)*gamesPerRound,0,gamesPerRound,6),6,FALSE)</f>
        <v>#VALUE!</v>
      </c>
      <c r="H280" s="87" t="str">
        <f t="shared" ca="1" si="14"/>
        <v/>
      </c>
    </row>
    <row r="281" spans="1:8" x14ac:dyDescent="0.2">
      <c r="A281" s="47">
        <v>279</v>
      </c>
      <c r="B281" s="32" t="str">
        <f t="shared" si="9"/>
        <v/>
      </c>
      <c r="C281" s="32">
        <f t="shared" si="10"/>
        <v>40</v>
      </c>
      <c r="D281" s="1" t="str">
        <f ca="1">IF($B281&gt;rounds,"",OFFSET(AllPairings!D$1,startRow-1+$A281,0))</f>
        <v/>
      </c>
      <c r="E281" s="1" t="str">
        <f ca="1">IF($B281&gt;rounds,"",OFFSET(AllPairings!E$1,startRow-1+$A281,0))</f>
        <v/>
      </c>
      <c r="F281" s="46" t="e">
        <f ca="1">VLOOKUP($C281,OFFSET(ResultsInput!$B$2,($B281-1)*gamesPerRound,0,gamesPerRound,6),5,FALSE)</f>
        <v>#VALUE!</v>
      </c>
      <c r="G281" s="46" t="e">
        <f ca="1">VLOOKUP($C281,OFFSET(ResultsInput!$B$2,($B281-1)*gamesPerRound,0,gamesPerRound,6),6,FALSE)</f>
        <v>#VALUE!</v>
      </c>
      <c r="H281" s="87" t="str">
        <f t="shared" ca="1" si="14"/>
        <v/>
      </c>
    </row>
    <row r="282" spans="1:8" x14ac:dyDescent="0.2">
      <c r="A282" s="47">
        <v>280</v>
      </c>
      <c r="B282" s="32" t="str">
        <f t="shared" si="9"/>
        <v/>
      </c>
      <c r="C282" s="32">
        <f t="shared" si="10"/>
        <v>41</v>
      </c>
      <c r="D282" s="1" t="str">
        <f ca="1">IF($B282&gt;rounds,"",OFFSET(AllPairings!D$1,startRow-1+$A282,0))</f>
        <v/>
      </c>
      <c r="E282" s="1" t="str">
        <f ca="1">IF($B282&gt;rounds,"",OFFSET(AllPairings!E$1,startRow-1+$A282,0))</f>
        <v/>
      </c>
      <c r="F282" s="46" t="e">
        <f ca="1">VLOOKUP($C282,OFFSET(ResultsInput!$B$2,($B282-1)*gamesPerRound,0,gamesPerRound,6),5,FALSE)</f>
        <v>#VALUE!</v>
      </c>
      <c r="G282" s="46" t="e">
        <f ca="1">VLOOKUP($C282,OFFSET(ResultsInput!$B$2,($B282-1)*gamesPerRound,0,gamesPerRound,6),6,FALSE)</f>
        <v>#VALUE!</v>
      </c>
      <c r="H282" s="87" t="str">
        <f t="shared" ca="1" si="14"/>
        <v/>
      </c>
    </row>
    <row r="283" spans="1:8" x14ac:dyDescent="0.2">
      <c r="A283" s="47">
        <v>281</v>
      </c>
      <c r="B283" s="32" t="str">
        <f t="shared" si="9"/>
        <v/>
      </c>
      <c r="C283" s="32">
        <f t="shared" si="10"/>
        <v>42</v>
      </c>
      <c r="D283" s="1" t="str">
        <f ca="1">IF($B283&gt;rounds,"",OFFSET(AllPairings!D$1,startRow-1+$A283,0))</f>
        <v/>
      </c>
      <c r="E283" s="1" t="str">
        <f ca="1">IF($B283&gt;rounds,"",OFFSET(AllPairings!E$1,startRow-1+$A283,0))</f>
        <v/>
      </c>
      <c r="F283" s="46" t="e">
        <f ca="1">VLOOKUP($C283,OFFSET(ResultsInput!$B$2,($B283-1)*gamesPerRound,0,gamesPerRound,6),5,FALSE)</f>
        <v>#VALUE!</v>
      </c>
      <c r="G283" s="46" t="e">
        <f ca="1">VLOOKUP($C283,OFFSET(ResultsInput!$B$2,($B283-1)*gamesPerRound,0,gamesPerRound,6),6,FALSE)</f>
        <v>#VALUE!</v>
      </c>
      <c r="H283" s="87" t="str">
        <f t="shared" ca="1" si="14"/>
        <v/>
      </c>
    </row>
    <row r="284" spans="1:8" x14ac:dyDescent="0.2">
      <c r="A284" s="47">
        <v>282</v>
      </c>
      <c r="B284" s="32" t="str">
        <f t="shared" si="9"/>
        <v/>
      </c>
      <c r="C284" s="32">
        <f t="shared" si="10"/>
        <v>43</v>
      </c>
      <c r="D284" s="1" t="str">
        <f ca="1">IF($B284&gt;rounds,"",OFFSET(AllPairings!D$1,startRow-1+$A284,0))</f>
        <v/>
      </c>
      <c r="E284" s="1" t="str">
        <f ca="1">IF($B284&gt;rounds,"",OFFSET(AllPairings!E$1,startRow-1+$A284,0))</f>
        <v/>
      </c>
      <c r="F284" s="46" t="e">
        <f ca="1">VLOOKUP($C284,OFFSET(ResultsInput!$B$2,($B284-1)*gamesPerRound,0,gamesPerRound,6),5,FALSE)</f>
        <v>#VALUE!</v>
      </c>
      <c r="G284" s="46" t="e">
        <f ca="1">VLOOKUP($C284,OFFSET(ResultsInput!$B$2,($B284-1)*gamesPerRound,0,gamesPerRound,6),6,FALSE)</f>
        <v>#VALUE!</v>
      </c>
      <c r="H284" s="87" t="str">
        <f t="shared" ca="1" si="14"/>
        <v/>
      </c>
    </row>
    <row r="285" spans="1:8" x14ac:dyDescent="0.2">
      <c r="A285" s="47">
        <v>283</v>
      </c>
      <c r="B285" s="32" t="str">
        <f t="shared" si="9"/>
        <v/>
      </c>
      <c r="C285" s="32">
        <f t="shared" si="10"/>
        <v>44</v>
      </c>
      <c r="D285" s="1" t="str">
        <f ca="1">IF($B285&gt;rounds,"",OFFSET(AllPairings!D$1,startRow-1+$A285,0))</f>
        <v/>
      </c>
      <c r="E285" s="1" t="str">
        <f ca="1">IF($B285&gt;rounds,"",OFFSET(AllPairings!E$1,startRow-1+$A285,0))</f>
        <v/>
      </c>
      <c r="F285" s="46" t="e">
        <f ca="1">VLOOKUP($C285,OFFSET(ResultsInput!$B$2,($B285-1)*gamesPerRound,0,gamesPerRound,6),5,FALSE)</f>
        <v>#VALUE!</v>
      </c>
      <c r="G285" s="46" t="e">
        <f ca="1">VLOOKUP($C285,OFFSET(ResultsInput!$B$2,($B285-1)*gamesPerRound,0,gamesPerRound,6),6,FALSE)</f>
        <v>#VALUE!</v>
      </c>
      <c r="H285" s="87" t="str">
        <f t="shared" ca="1" si="14"/>
        <v/>
      </c>
    </row>
    <row r="286" spans="1:8" x14ac:dyDescent="0.2">
      <c r="A286" s="47">
        <v>284</v>
      </c>
      <c r="B286" s="32" t="str">
        <f t="shared" si="9"/>
        <v/>
      </c>
      <c r="C286" s="32">
        <f t="shared" si="10"/>
        <v>45</v>
      </c>
      <c r="D286" s="1" t="str">
        <f ca="1">IF($B286&gt;rounds,"",OFFSET(AllPairings!D$1,startRow-1+$A286,0))</f>
        <v/>
      </c>
      <c r="E286" s="1" t="str">
        <f ca="1">IF($B286&gt;rounds,"",OFFSET(AllPairings!E$1,startRow-1+$A286,0))</f>
        <v/>
      </c>
      <c r="F286" s="46" t="e">
        <f ca="1">VLOOKUP($C286,OFFSET(ResultsInput!$B$2,($B286-1)*gamesPerRound,0,gamesPerRound,6),5,FALSE)</f>
        <v>#VALUE!</v>
      </c>
      <c r="G286" s="46" t="e">
        <f ca="1">VLOOKUP($C286,OFFSET(ResultsInput!$B$2,($B286-1)*gamesPerRound,0,gamesPerRound,6),6,FALSE)</f>
        <v>#VALUE!</v>
      </c>
      <c r="H286" s="87" t="str">
        <f t="shared" ca="1" si="14"/>
        <v/>
      </c>
    </row>
    <row r="287" spans="1:8" x14ac:dyDescent="0.2">
      <c r="A287" s="47">
        <v>285</v>
      </c>
      <c r="B287" s="32" t="str">
        <f t="shared" si="9"/>
        <v/>
      </c>
      <c r="C287" s="32">
        <f t="shared" si="10"/>
        <v>46</v>
      </c>
      <c r="D287" s="1" t="str">
        <f ca="1">IF($B287&gt;rounds,"",OFFSET(AllPairings!D$1,startRow-1+$A287,0))</f>
        <v/>
      </c>
      <c r="E287" s="1" t="str">
        <f ca="1">IF($B287&gt;rounds,"",OFFSET(AllPairings!E$1,startRow-1+$A287,0))</f>
        <v/>
      </c>
      <c r="F287" s="46" t="e">
        <f ca="1">VLOOKUP($C287,OFFSET(ResultsInput!$B$2,($B287-1)*gamesPerRound,0,gamesPerRound,6),5,FALSE)</f>
        <v>#VALUE!</v>
      </c>
      <c r="G287" s="46" t="e">
        <f ca="1">VLOOKUP($C287,OFFSET(ResultsInput!$B$2,($B287-1)*gamesPerRound,0,gamesPerRound,6),6,FALSE)</f>
        <v>#VALUE!</v>
      </c>
      <c r="H287" s="87" t="str">
        <f t="shared" ca="1" si="14"/>
        <v/>
      </c>
    </row>
    <row r="288" spans="1:8" x14ac:dyDescent="0.2">
      <c r="A288" s="47">
        <v>286</v>
      </c>
      <c r="B288" s="32" t="str">
        <f t="shared" si="9"/>
        <v/>
      </c>
      <c r="C288" s="32">
        <f t="shared" si="10"/>
        <v>47</v>
      </c>
      <c r="D288" s="1" t="str">
        <f ca="1">IF($B288&gt;rounds,"",OFFSET(AllPairings!D$1,startRow-1+$A288,0))</f>
        <v/>
      </c>
      <c r="E288" s="1" t="str">
        <f ca="1">IF($B288&gt;rounds,"",OFFSET(AllPairings!E$1,startRow-1+$A288,0))</f>
        <v/>
      </c>
      <c r="F288" s="46" t="e">
        <f ca="1">VLOOKUP($C288,OFFSET(ResultsInput!$B$2,($B288-1)*gamesPerRound,0,gamesPerRound,6),5,FALSE)</f>
        <v>#VALUE!</v>
      </c>
      <c r="G288" s="46" t="e">
        <f ca="1">VLOOKUP($C288,OFFSET(ResultsInput!$B$2,($B288-1)*gamesPerRound,0,gamesPerRound,6),6,FALSE)</f>
        <v>#VALUE!</v>
      </c>
      <c r="H288" s="87" t="str">
        <f t="shared" ca="1" si="14"/>
        <v/>
      </c>
    </row>
    <row r="289" spans="1:8" x14ac:dyDescent="0.2">
      <c r="A289" s="47">
        <v>287</v>
      </c>
      <c r="B289" s="32" t="str">
        <f t="shared" ref="B289:B302" si="15">IF(INT(A289/gamesPerRound)&lt;rounds,1+INT(A289/gamesPerRound),"")</f>
        <v/>
      </c>
      <c r="C289" s="32">
        <f t="shared" ref="C289:C302" si="16">1+MOD(A289,gamesPerRound)</f>
        <v>48</v>
      </c>
      <c r="D289" s="1" t="str">
        <f ca="1">IF($B289&gt;rounds,"",OFFSET(AllPairings!D$1,startRow-1+$A289,0))</f>
        <v/>
      </c>
      <c r="E289" s="1" t="str">
        <f ca="1">IF($B289&gt;rounds,"",OFFSET(AllPairings!E$1,startRow-1+$A289,0))</f>
        <v/>
      </c>
      <c r="F289" s="46" t="e">
        <f ca="1">VLOOKUP($C289,OFFSET(ResultsInput!$B$2,($B289-1)*gamesPerRound,0,gamesPerRound,6),5,FALSE)</f>
        <v>#VALUE!</v>
      </c>
      <c r="G289" s="46" t="e">
        <f ca="1">VLOOKUP($C289,OFFSET(ResultsInput!$B$2,($B289-1)*gamesPerRound,0,gamesPerRound,6),6,FALSE)</f>
        <v>#VALUE!</v>
      </c>
      <c r="H289" s="87" t="str">
        <f t="shared" ca="1" si="14"/>
        <v/>
      </c>
    </row>
    <row r="290" spans="1:8" x14ac:dyDescent="0.2">
      <c r="A290" s="47">
        <v>288</v>
      </c>
      <c r="B290" s="32" t="str">
        <f t="shared" si="15"/>
        <v/>
      </c>
      <c r="C290" s="32">
        <f t="shared" si="16"/>
        <v>1</v>
      </c>
      <c r="D290" s="1" t="str">
        <f ca="1">IF($B290&gt;rounds,"",OFFSET(AllPairings!D$1,startRow-1+$A290,0))</f>
        <v/>
      </c>
      <c r="E290" s="1" t="str">
        <f ca="1">IF($B290&gt;rounds,"",OFFSET(AllPairings!E$1,startRow-1+$A290,0))</f>
        <v/>
      </c>
      <c r="F290" s="46" t="e">
        <f ca="1">VLOOKUP($C290,OFFSET(ResultsInput!$B$2,($B290-1)*gamesPerRound,0,gamesPerRound,6),5,FALSE)</f>
        <v>#VALUE!</v>
      </c>
      <c r="G290" s="46" t="e">
        <f ca="1">VLOOKUP($C290,OFFSET(ResultsInput!$B$2,($B290-1)*gamesPerRound,0,gamesPerRound,6),6,FALSE)</f>
        <v>#VALUE!</v>
      </c>
      <c r="H290" s="87" t="str">
        <f t="shared" ca="1" si="14"/>
        <v/>
      </c>
    </row>
    <row r="291" spans="1:8" x14ac:dyDescent="0.2">
      <c r="A291" s="47">
        <v>289</v>
      </c>
      <c r="B291" s="32" t="str">
        <f t="shared" si="15"/>
        <v/>
      </c>
      <c r="C291" s="32">
        <f t="shared" si="16"/>
        <v>2</v>
      </c>
      <c r="D291" s="1" t="str">
        <f ca="1">IF($B291&gt;rounds,"",OFFSET(AllPairings!D$1,startRow-1+$A291,0))</f>
        <v/>
      </c>
      <c r="E291" s="1" t="str">
        <f ca="1">IF($B291&gt;rounds,"",OFFSET(AllPairings!E$1,startRow-1+$A291,0))</f>
        <v/>
      </c>
      <c r="F291" s="46" t="e">
        <f ca="1">VLOOKUP($C291,OFFSET(ResultsInput!$B$2,($B291-1)*gamesPerRound,0,gamesPerRound,6),5,FALSE)</f>
        <v>#VALUE!</v>
      </c>
      <c r="G291" s="46" t="e">
        <f ca="1">VLOOKUP($C291,OFFSET(ResultsInput!$B$2,($B291-1)*gamesPerRound,0,gamesPerRound,6),6,FALSE)</f>
        <v>#VALUE!</v>
      </c>
      <c r="H291" s="87" t="str">
        <f t="shared" ca="1" si="14"/>
        <v/>
      </c>
    </row>
    <row r="292" spans="1:8" x14ac:dyDescent="0.2">
      <c r="A292" s="47">
        <v>290</v>
      </c>
      <c r="B292" s="32" t="str">
        <f t="shared" si="15"/>
        <v/>
      </c>
      <c r="C292" s="32">
        <f t="shared" si="16"/>
        <v>3</v>
      </c>
      <c r="D292" s="1" t="str">
        <f ca="1">IF($B292&gt;rounds,"",OFFSET(AllPairings!D$1,startRow-1+$A292,0))</f>
        <v/>
      </c>
      <c r="E292" s="1" t="str">
        <f ca="1">IF($B292&gt;rounds,"",OFFSET(AllPairings!E$1,startRow-1+$A292,0))</f>
        <v/>
      </c>
      <c r="F292" s="46" t="e">
        <f ca="1">VLOOKUP($C292,OFFSET(ResultsInput!$B$2,($B292-1)*gamesPerRound,0,gamesPerRound,6),5,FALSE)</f>
        <v>#VALUE!</v>
      </c>
      <c r="G292" s="46" t="e">
        <f ca="1">VLOOKUP($C292,OFFSET(ResultsInput!$B$2,($B292-1)*gamesPerRound,0,gamesPerRound,6),6,FALSE)</f>
        <v>#VALUE!</v>
      </c>
      <c r="H292" s="87" t="str">
        <f t="shared" ca="1" si="14"/>
        <v/>
      </c>
    </row>
    <row r="293" spans="1:8" x14ac:dyDescent="0.2">
      <c r="A293" s="47">
        <v>291</v>
      </c>
      <c r="B293" s="32" t="str">
        <f t="shared" si="15"/>
        <v/>
      </c>
      <c r="C293" s="32">
        <f t="shared" si="16"/>
        <v>4</v>
      </c>
      <c r="D293" s="1" t="str">
        <f ca="1">IF($B293&gt;rounds,"",OFFSET(AllPairings!D$1,startRow-1+$A293,0))</f>
        <v/>
      </c>
      <c r="E293" s="1" t="str">
        <f ca="1">IF($B293&gt;rounds,"",OFFSET(AllPairings!E$1,startRow-1+$A293,0))</f>
        <v/>
      </c>
      <c r="F293" s="46" t="e">
        <f ca="1">VLOOKUP($C293,OFFSET(ResultsInput!$B$2,($B293-1)*gamesPerRound,0,gamesPerRound,6),5,FALSE)</f>
        <v>#VALUE!</v>
      </c>
      <c r="G293" s="46" t="e">
        <f ca="1">VLOOKUP($C293,OFFSET(ResultsInput!$B$2,($B293-1)*gamesPerRound,0,gamesPerRound,6),6,FALSE)</f>
        <v>#VALUE!</v>
      </c>
      <c r="H293" s="87" t="str">
        <f t="shared" ca="1" si="14"/>
        <v/>
      </c>
    </row>
    <row r="294" spans="1:8" x14ac:dyDescent="0.2">
      <c r="A294" s="47">
        <v>292</v>
      </c>
      <c r="B294" s="32" t="str">
        <f t="shared" si="15"/>
        <v/>
      </c>
      <c r="C294" s="32">
        <f t="shared" si="16"/>
        <v>5</v>
      </c>
      <c r="D294" s="1" t="str">
        <f ca="1">IF($B294&gt;rounds,"",OFFSET(AllPairings!D$1,startRow-1+$A294,0))</f>
        <v/>
      </c>
      <c r="E294" s="1" t="str">
        <f ca="1">IF($B294&gt;rounds,"",OFFSET(AllPairings!E$1,startRow-1+$A294,0))</f>
        <v/>
      </c>
      <c r="F294" s="46" t="e">
        <f ca="1">VLOOKUP($C294,OFFSET(ResultsInput!$B$2,($B294-1)*gamesPerRound,0,gamesPerRound,6),5,FALSE)</f>
        <v>#VALUE!</v>
      </c>
      <c r="G294" s="46" t="e">
        <f ca="1">VLOOKUP($C294,OFFSET(ResultsInput!$B$2,($B294-1)*gamesPerRound,0,gamesPerRound,6),6,FALSE)</f>
        <v>#VALUE!</v>
      </c>
      <c r="H294" s="87" t="str">
        <f t="shared" ca="1" si="14"/>
        <v/>
      </c>
    </row>
    <row r="295" spans="1:8" x14ac:dyDescent="0.2">
      <c r="A295" s="47">
        <v>293</v>
      </c>
      <c r="B295" s="32" t="str">
        <f t="shared" si="15"/>
        <v/>
      </c>
      <c r="C295" s="32">
        <f t="shared" si="16"/>
        <v>6</v>
      </c>
      <c r="D295" s="1" t="str">
        <f ca="1">IF($B295&gt;rounds,"",OFFSET(AllPairings!D$1,startRow-1+$A295,0))</f>
        <v/>
      </c>
      <c r="E295" s="1" t="str">
        <f ca="1">IF($B295&gt;rounds,"",OFFSET(AllPairings!E$1,startRow-1+$A295,0))</f>
        <v/>
      </c>
      <c r="F295" s="46" t="e">
        <f ca="1">VLOOKUP($C295,OFFSET(ResultsInput!$B$2,($B295-1)*gamesPerRound,0,gamesPerRound,6),5,FALSE)</f>
        <v>#VALUE!</v>
      </c>
      <c r="G295" s="46" t="e">
        <f ca="1">VLOOKUP($C295,OFFSET(ResultsInput!$B$2,($B295-1)*gamesPerRound,0,gamesPerRound,6),6,FALSE)</f>
        <v>#VALUE!</v>
      </c>
      <c r="H295" s="87" t="str">
        <f t="shared" ca="1" si="14"/>
        <v/>
      </c>
    </row>
    <row r="296" spans="1:8" x14ac:dyDescent="0.2">
      <c r="A296" s="47">
        <v>294</v>
      </c>
      <c r="B296" s="32" t="str">
        <f t="shared" si="15"/>
        <v/>
      </c>
      <c r="C296" s="32">
        <f t="shared" si="16"/>
        <v>7</v>
      </c>
      <c r="D296" s="1" t="str">
        <f ca="1">IF($B296&gt;rounds,"",OFFSET(AllPairings!D$1,startRow-1+$A296,0))</f>
        <v/>
      </c>
      <c r="E296" s="1" t="str">
        <f ca="1">IF($B296&gt;rounds,"",OFFSET(AllPairings!E$1,startRow-1+$A296,0))</f>
        <v/>
      </c>
      <c r="F296" s="46" t="e">
        <f ca="1">VLOOKUP($C296,OFFSET(ResultsInput!$B$2,($B296-1)*gamesPerRound,0,gamesPerRound,6),5,FALSE)</f>
        <v>#VALUE!</v>
      </c>
      <c r="G296" s="46" t="e">
        <f ca="1">VLOOKUP($C296,OFFSET(ResultsInput!$B$2,($B296-1)*gamesPerRound,0,gamesPerRound,6),6,FALSE)</f>
        <v>#VALUE!</v>
      </c>
      <c r="H296" s="87" t="str">
        <f t="shared" ca="1" si="14"/>
        <v/>
      </c>
    </row>
    <row r="297" spans="1:8" x14ac:dyDescent="0.2">
      <c r="A297" s="47">
        <v>295</v>
      </c>
      <c r="B297" s="32" t="str">
        <f t="shared" si="15"/>
        <v/>
      </c>
      <c r="C297" s="32">
        <f t="shared" si="16"/>
        <v>8</v>
      </c>
      <c r="D297" s="1" t="str">
        <f ca="1">IF($B297&gt;rounds,"",OFFSET(AllPairings!D$1,startRow-1+$A297,0))</f>
        <v/>
      </c>
      <c r="E297" s="1" t="str">
        <f ca="1">IF($B297&gt;rounds,"",OFFSET(AllPairings!E$1,startRow-1+$A297,0))</f>
        <v/>
      </c>
      <c r="F297" s="46" t="e">
        <f ca="1">VLOOKUP($C297,OFFSET(ResultsInput!$B$2,($B297-1)*gamesPerRound,0,gamesPerRound,6),5,FALSE)</f>
        <v>#VALUE!</v>
      </c>
      <c r="G297" s="46" t="e">
        <f ca="1">VLOOKUP($C297,OFFSET(ResultsInput!$B$2,($B297-1)*gamesPerRound,0,gamesPerRound,6),6,FALSE)</f>
        <v>#VALUE!</v>
      </c>
      <c r="H297" s="87" t="str">
        <f t="shared" ca="1" si="14"/>
        <v/>
      </c>
    </row>
    <row r="298" spans="1:8" x14ac:dyDescent="0.2">
      <c r="A298" s="47">
        <v>296</v>
      </c>
      <c r="B298" s="32" t="str">
        <f t="shared" si="15"/>
        <v/>
      </c>
      <c r="C298" s="32">
        <f t="shared" si="16"/>
        <v>9</v>
      </c>
      <c r="D298" s="1" t="str">
        <f ca="1">IF($B298&gt;rounds,"",OFFSET(AllPairings!D$1,startRow-1+$A298,0))</f>
        <v/>
      </c>
      <c r="E298" s="1" t="str">
        <f ca="1">IF($B298&gt;rounds,"",OFFSET(AllPairings!E$1,startRow-1+$A298,0))</f>
        <v/>
      </c>
      <c r="F298" s="46" t="e">
        <f ca="1">VLOOKUP($C298,OFFSET(ResultsInput!$B$2,($B298-1)*gamesPerRound,0,gamesPerRound,6),5,FALSE)</f>
        <v>#VALUE!</v>
      </c>
      <c r="G298" s="46" t="e">
        <f ca="1">VLOOKUP($C298,OFFSET(ResultsInput!$B$2,($B298-1)*gamesPerRound,0,gamesPerRound,6),6,FALSE)</f>
        <v>#VALUE!</v>
      </c>
      <c r="H298" s="87" t="str">
        <f t="shared" ca="1" si="14"/>
        <v/>
      </c>
    </row>
    <row r="299" spans="1:8" x14ac:dyDescent="0.2">
      <c r="A299" s="47">
        <v>297</v>
      </c>
      <c r="B299" s="32" t="str">
        <f t="shared" si="15"/>
        <v/>
      </c>
      <c r="C299" s="32">
        <f t="shared" si="16"/>
        <v>10</v>
      </c>
      <c r="D299" s="1" t="str">
        <f ca="1">IF($B299&gt;rounds,"",OFFSET(AllPairings!D$1,startRow-1+$A299,0))</f>
        <v/>
      </c>
      <c r="E299" s="1" t="str">
        <f ca="1">IF($B299&gt;rounds,"",OFFSET(AllPairings!E$1,startRow-1+$A299,0))</f>
        <v/>
      </c>
      <c r="F299" s="46" t="e">
        <f ca="1">VLOOKUP($C299,OFFSET(ResultsInput!$B$2,($B299-1)*gamesPerRound,0,gamesPerRound,6),5,FALSE)</f>
        <v>#VALUE!</v>
      </c>
      <c r="G299" s="46" t="e">
        <f ca="1">VLOOKUP($C299,OFFSET(ResultsInput!$B$2,($B299-1)*gamesPerRound,0,gamesPerRound,6),6,FALSE)</f>
        <v>#VALUE!</v>
      </c>
      <c r="H299" s="87" t="str">
        <f t="shared" ca="1" si="14"/>
        <v/>
      </c>
    </row>
    <row r="300" spans="1:8" x14ac:dyDescent="0.2">
      <c r="A300" s="47">
        <v>298</v>
      </c>
      <c r="B300" s="32" t="str">
        <f t="shared" si="15"/>
        <v/>
      </c>
      <c r="C300" s="32">
        <f t="shared" si="16"/>
        <v>11</v>
      </c>
      <c r="D300" s="1" t="str">
        <f ca="1">IF($B300&gt;rounds,"",OFFSET(AllPairings!D$1,startRow-1+$A300,0))</f>
        <v/>
      </c>
      <c r="E300" s="1" t="str">
        <f ca="1">IF($B300&gt;rounds,"",OFFSET(AllPairings!E$1,startRow-1+$A300,0))</f>
        <v/>
      </c>
      <c r="F300" s="46" t="e">
        <f ca="1">VLOOKUP($C300,OFFSET(ResultsInput!$B$2,($B300-1)*gamesPerRound,0,gamesPerRound,6),5,FALSE)</f>
        <v>#VALUE!</v>
      </c>
      <c r="G300" s="46" t="e">
        <f ca="1">VLOOKUP($C300,OFFSET(ResultsInput!$B$2,($B300-1)*gamesPerRound,0,gamesPerRound,6),6,FALSE)</f>
        <v>#VALUE!</v>
      </c>
      <c r="H300" s="87" t="str">
        <f t="shared" ca="1" si="14"/>
        <v/>
      </c>
    </row>
    <row r="301" spans="1:8" x14ac:dyDescent="0.2">
      <c r="A301" s="47">
        <v>299</v>
      </c>
      <c r="B301" s="32" t="str">
        <f t="shared" si="15"/>
        <v/>
      </c>
      <c r="C301" s="32">
        <f t="shared" si="16"/>
        <v>12</v>
      </c>
      <c r="D301" s="1" t="str">
        <f ca="1">IF($B301&gt;rounds,"",OFFSET(AllPairings!D$1,startRow-1+$A301,0))</f>
        <v/>
      </c>
      <c r="E301" s="1" t="str">
        <f ca="1">IF($B301&gt;rounds,"",OFFSET(AllPairings!E$1,startRow-1+$A301,0))</f>
        <v/>
      </c>
      <c r="F301" s="46" t="e">
        <f ca="1">VLOOKUP($C301,OFFSET(ResultsInput!$B$2,($B301-1)*gamesPerRound,0,gamesPerRound,6),5,FALSE)</f>
        <v>#VALUE!</v>
      </c>
      <c r="G301" s="46" t="e">
        <f ca="1">VLOOKUP($C301,OFFSET(ResultsInput!$B$2,($B301-1)*gamesPerRound,0,gamesPerRound,6),6,FALSE)</f>
        <v>#VALUE!</v>
      </c>
      <c r="H301" s="87" t="str">
        <f t="shared" ca="1" si="14"/>
        <v/>
      </c>
    </row>
    <row r="302" spans="1:8" x14ac:dyDescent="0.2">
      <c r="A302" s="47">
        <v>300</v>
      </c>
      <c r="B302" s="32" t="str">
        <f t="shared" si="15"/>
        <v/>
      </c>
      <c r="C302" s="32">
        <f t="shared" si="16"/>
        <v>13</v>
      </c>
      <c r="D302" s="1" t="str">
        <f ca="1">IF($B302&gt;rounds,"",OFFSET(AllPairings!D$1,startRow-1+$A302,0))</f>
        <v/>
      </c>
      <c r="E302" s="1" t="str">
        <f ca="1">IF($B302&gt;rounds,"",OFFSET(AllPairings!E$1,startRow-1+$A302,0))</f>
        <v/>
      </c>
      <c r="F302" s="46" t="e">
        <f ca="1">VLOOKUP($C302,OFFSET(ResultsInput!$B$2,($B302-1)*gamesPerRound,0,gamesPerRound,6),5,FALSE)</f>
        <v>#VALUE!</v>
      </c>
      <c r="G302" s="46" t="e">
        <f ca="1">VLOOKUP($C302,OFFSET(ResultsInput!$B$2,($B302-1)*gamesPerRound,0,gamesPerRound,6),6,FALSE)</f>
        <v>#VALUE!</v>
      </c>
      <c r="H302" s="87" t="str">
        <f t="shared" ca="1" si="14"/>
        <v/>
      </c>
    </row>
    <row r="303" spans="1:8" x14ac:dyDescent="0.2">
      <c r="A303" s="47">
        <v>301</v>
      </c>
      <c r="B303" s="32" t="str">
        <f t="shared" ref="B303:B334" si="17">IF(INT(A303/gamesPerRound)&lt;rounds,1+INT(A303/gamesPerRound),"")</f>
        <v/>
      </c>
      <c r="C303" s="32">
        <f t="shared" ref="C303:C334" si="18">1+MOD(A303,gamesPerRound)</f>
        <v>14</v>
      </c>
      <c r="D303" s="1" t="str">
        <f ca="1">IF($B303&gt;rounds,"",OFFSET(AllPairings!D$1,startRow-1+$A303,0))</f>
        <v/>
      </c>
      <c r="E303" s="1" t="str">
        <f ca="1">IF($B303&gt;rounds,"",OFFSET(AllPairings!E$1,startRow-1+$A303,0))</f>
        <v/>
      </c>
      <c r="F303" s="46" t="e">
        <f ca="1">VLOOKUP($C303,OFFSET(ResultsInput!$B$2,($B303-1)*gamesPerRound,0,gamesPerRound,6),5,FALSE)</f>
        <v>#VALUE!</v>
      </c>
      <c r="G303" s="46" t="e">
        <f ca="1">VLOOKUP($C303,OFFSET(ResultsInput!$B$2,($B303-1)*gamesPerRound,0,gamesPerRound,6),6,FALSE)</f>
        <v>#VALUE!</v>
      </c>
      <c r="H303" s="87" t="str">
        <f t="shared" ca="1" si="14"/>
        <v/>
      </c>
    </row>
    <row r="304" spans="1:8" x14ac:dyDescent="0.2">
      <c r="A304" s="47">
        <v>302</v>
      </c>
      <c r="B304" s="32" t="str">
        <f t="shared" si="17"/>
        <v/>
      </c>
      <c r="C304" s="32">
        <f t="shared" si="18"/>
        <v>15</v>
      </c>
      <c r="D304" s="1" t="str">
        <f ca="1">IF($B304&gt;rounds,"",OFFSET(AllPairings!D$1,startRow-1+$A304,0))</f>
        <v/>
      </c>
      <c r="E304" s="1" t="str">
        <f ca="1">IF($B304&gt;rounds,"",OFFSET(AllPairings!E$1,startRow-1+$A304,0))</f>
        <v/>
      </c>
      <c r="F304" s="46" t="e">
        <f ca="1">VLOOKUP($C304,OFFSET(ResultsInput!$B$2,($B304-1)*gamesPerRound,0,gamesPerRound,6),5,FALSE)</f>
        <v>#VALUE!</v>
      </c>
      <c r="G304" s="46" t="e">
        <f ca="1">VLOOKUP($C304,OFFSET(ResultsInput!$B$2,($B304-1)*gamesPerRound,0,gamesPerRound,6),6,FALSE)</f>
        <v>#VALUE!</v>
      </c>
      <c r="H304" s="87" t="str">
        <f t="shared" ca="1" si="14"/>
        <v/>
      </c>
    </row>
    <row r="305" spans="1:8" x14ac:dyDescent="0.2">
      <c r="A305" s="47">
        <v>303</v>
      </c>
      <c r="B305" s="32" t="str">
        <f t="shared" si="17"/>
        <v/>
      </c>
      <c r="C305" s="32">
        <f t="shared" si="18"/>
        <v>16</v>
      </c>
      <c r="D305" s="1" t="str">
        <f ca="1">IF($B305&gt;rounds,"",OFFSET(AllPairings!D$1,startRow-1+$A305,0))</f>
        <v/>
      </c>
      <c r="E305" s="1" t="str">
        <f ca="1">IF($B305&gt;rounds,"",OFFSET(AllPairings!E$1,startRow-1+$A305,0))</f>
        <v/>
      </c>
      <c r="F305" s="46" t="e">
        <f ca="1">VLOOKUP($C305,OFFSET(ResultsInput!$B$2,($B305-1)*gamesPerRound,0,gamesPerRound,6),5,FALSE)</f>
        <v>#VALUE!</v>
      </c>
      <c r="G305" s="46" t="e">
        <f ca="1">VLOOKUP($C305,OFFSET(ResultsInput!$B$2,($B305-1)*gamesPerRound,0,gamesPerRound,6),6,FALSE)</f>
        <v>#VALUE!</v>
      </c>
      <c r="H305" s="87" t="str">
        <f t="shared" ca="1" si="14"/>
        <v/>
      </c>
    </row>
    <row r="306" spans="1:8" x14ac:dyDescent="0.2">
      <c r="A306" s="47">
        <v>304</v>
      </c>
      <c r="B306" s="32" t="str">
        <f t="shared" si="17"/>
        <v/>
      </c>
      <c r="C306" s="32">
        <f t="shared" si="18"/>
        <v>17</v>
      </c>
      <c r="D306" s="1" t="str">
        <f ca="1">IF($B306&gt;rounds,"",OFFSET(AllPairings!D$1,startRow-1+$A306,0))</f>
        <v/>
      </c>
      <c r="E306" s="1" t="str">
        <f ca="1">IF($B306&gt;rounds,"",OFFSET(AllPairings!E$1,startRow-1+$A306,0))</f>
        <v/>
      </c>
      <c r="F306" s="46" t="e">
        <f ca="1">VLOOKUP($C306,OFFSET(ResultsInput!$B$2,($B306-1)*gamesPerRound,0,gamesPerRound,6),5,FALSE)</f>
        <v>#VALUE!</v>
      </c>
      <c r="G306" s="46" t="e">
        <f ca="1">VLOOKUP($C306,OFFSET(ResultsInput!$B$2,($B306-1)*gamesPerRound,0,gamesPerRound,6),6,FALSE)</f>
        <v>#VALUE!</v>
      </c>
      <c r="H306" s="87" t="str">
        <f t="shared" ca="1" si="14"/>
        <v/>
      </c>
    </row>
    <row r="307" spans="1:8" x14ac:dyDescent="0.2">
      <c r="A307" s="47">
        <v>305</v>
      </c>
      <c r="B307" s="32" t="str">
        <f t="shared" si="17"/>
        <v/>
      </c>
      <c r="C307" s="32">
        <f t="shared" si="18"/>
        <v>18</v>
      </c>
      <c r="D307" s="1" t="str">
        <f ca="1">IF($B307&gt;rounds,"",OFFSET(AllPairings!D$1,startRow-1+$A307,0))</f>
        <v/>
      </c>
      <c r="E307" s="1" t="str">
        <f ca="1">IF($B307&gt;rounds,"",OFFSET(AllPairings!E$1,startRow-1+$A307,0))</f>
        <v/>
      </c>
      <c r="F307" s="46" t="e">
        <f ca="1">VLOOKUP($C307,OFFSET(ResultsInput!$B$2,($B307-1)*gamesPerRound,0,gamesPerRound,6),5,FALSE)</f>
        <v>#VALUE!</v>
      </c>
      <c r="G307" s="46" t="e">
        <f ca="1">VLOOKUP($C307,OFFSET(ResultsInput!$B$2,($B307-1)*gamesPerRound,0,gamesPerRound,6),6,FALSE)</f>
        <v>#VALUE!</v>
      </c>
      <c r="H307" s="87" t="str">
        <f t="shared" ca="1" si="14"/>
        <v/>
      </c>
    </row>
    <row r="308" spans="1:8" x14ac:dyDescent="0.2">
      <c r="A308" s="47">
        <v>306</v>
      </c>
      <c r="B308" s="32" t="str">
        <f t="shared" si="17"/>
        <v/>
      </c>
      <c r="C308" s="32">
        <f t="shared" si="18"/>
        <v>19</v>
      </c>
      <c r="D308" s="1" t="str">
        <f ca="1">IF($B308&gt;rounds,"",OFFSET(AllPairings!D$1,startRow-1+$A308,0))</f>
        <v/>
      </c>
      <c r="E308" s="1" t="str">
        <f ca="1">IF($B308&gt;rounds,"",OFFSET(AllPairings!E$1,startRow-1+$A308,0))</f>
        <v/>
      </c>
      <c r="F308" s="46" t="e">
        <f ca="1">VLOOKUP($C308,OFFSET(ResultsInput!$B$2,($B308-1)*gamesPerRound,0,gamesPerRound,6),5,FALSE)</f>
        <v>#VALUE!</v>
      </c>
      <c r="G308" s="46" t="e">
        <f ca="1">VLOOKUP($C308,OFFSET(ResultsInput!$B$2,($B308-1)*gamesPerRound,0,gamesPerRound,6),6,FALSE)</f>
        <v>#VALUE!</v>
      </c>
      <c r="H308" s="87" t="str">
        <f t="shared" ca="1" si="14"/>
        <v/>
      </c>
    </row>
    <row r="309" spans="1:8" x14ac:dyDescent="0.2">
      <c r="A309" s="47">
        <v>307</v>
      </c>
      <c r="B309" s="32" t="str">
        <f t="shared" si="17"/>
        <v/>
      </c>
      <c r="C309" s="32">
        <f t="shared" si="18"/>
        <v>20</v>
      </c>
      <c r="D309" s="1" t="str">
        <f ca="1">IF($B309&gt;rounds,"",OFFSET(AllPairings!D$1,startRow-1+$A309,0))</f>
        <v/>
      </c>
      <c r="E309" s="1" t="str">
        <f ca="1">IF($B309&gt;rounds,"",OFFSET(AllPairings!E$1,startRow-1+$A309,0))</f>
        <v/>
      </c>
      <c r="F309" s="46" t="e">
        <f ca="1">VLOOKUP($C309,OFFSET(ResultsInput!$B$2,($B309-1)*gamesPerRound,0,gamesPerRound,6),5,FALSE)</f>
        <v>#VALUE!</v>
      </c>
      <c r="G309" s="46" t="e">
        <f ca="1">VLOOKUP($C309,OFFSET(ResultsInput!$B$2,($B309-1)*gamesPerRound,0,gamesPerRound,6),6,FALSE)</f>
        <v>#VALUE!</v>
      </c>
      <c r="H309" s="87" t="str">
        <f t="shared" ca="1" si="14"/>
        <v/>
      </c>
    </row>
    <row r="310" spans="1:8" x14ac:dyDescent="0.2">
      <c r="A310" s="47">
        <v>308</v>
      </c>
      <c r="B310" s="32" t="str">
        <f t="shared" si="17"/>
        <v/>
      </c>
      <c r="C310" s="32">
        <f t="shared" si="18"/>
        <v>21</v>
      </c>
      <c r="D310" s="1" t="str">
        <f ca="1">IF($B310&gt;rounds,"",OFFSET(AllPairings!D$1,startRow-1+$A310,0))</f>
        <v/>
      </c>
      <c r="E310" s="1" t="str">
        <f ca="1">IF($B310&gt;rounds,"",OFFSET(AllPairings!E$1,startRow-1+$A310,0))</f>
        <v/>
      </c>
      <c r="F310" s="46" t="e">
        <f ca="1">VLOOKUP($C310,OFFSET(ResultsInput!$B$2,($B310-1)*gamesPerRound,0,gamesPerRound,6),5,FALSE)</f>
        <v>#VALUE!</v>
      </c>
      <c r="G310" s="46" t="e">
        <f ca="1">VLOOKUP($C310,OFFSET(ResultsInput!$B$2,($B310-1)*gamesPerRound,0,gamesPerRound,6),6,FALSE)</f>
        <v>#VALUE!</v>
      </c>
      <c r="H310" s="87" t="str">
        <f t="shared" ca="1" si="14"/>
        <v/>
      </c>
    </row>
    <row r="311" spans="1:8" x14ac:dyDescent="0.2">
      <c r="A311" s="47">
        <v>309</v>
      </c>
      <c r="B311" s="32" t="str">
        <f t="shared" si="17"/>
        <v/>
      </c>
      <c r="C311" s="32">
        <f t="shared" si="18"/>
        <v>22</v>
      </c>
      <c r="D311" s="1" t="str">
        <f ca="1">IF($B311&gt;rounds,"",OFFSET(AllPairings!D$1,startRow-1+$A311,0))</f>
        <v/>
      </c>
      <c r="E311" s="1" t="str">
        <f ca="1">IF($B311&gt;rounds,"",OFFSET(AllPairings!E$1,startRow-1+$A311,0))</f>
        <v/>
      </c>
      <c r="F311" s="46" t="e">
        <f ca="1">VLOOKUP($C311,OFFSET(ResultsInput!$B$2,($B311-1)*gamesPerRound,0,gamesPerRound,6),5,FALSE)</f>
        <v>#VALUE!</v>
      </c>
      <c r="G311" s="46" t="e">
        <f ca="1">VLOOKUP($C311,OFFSET(ResultsInput!$B$2,($B311-1)*gamesPerRound,0,gamesPerRound,6),6,FALSE)</f>
        <v>#VALUE!</v>
      </c>
      <c r="H311" s="87" t="str">
        <f t="shared" ca="1" si="14"/>
        <v/>
      </c>
    </row>
    <row r="312" spans="1:8" x14ac:dyDescent="0.2">
      <c r="A312" s="47">
        <v>310</v>
      </c>
      <c r="B312" s="32" t="str">
        <f t="shared" si="17"/>
        <v/>
      </c>
      <c r="C312" s="32">
        <f t="shared" si="18"/>
        <v>23</v>
      </c>
      <c r="D312" s="1" t="str">
        <f ca="1">IF($B312&gt;rounds,"",OFFSET(AllPairings!D$1,startRow-1+$A312,0))</f>
        <v/>
      </c>
      <c r="E312" s="1" t="str">
        <f ca="1">IF($B312&gt;rounds,"",OFFSET(AllPairings!E$1,startRow-1+$A312,0))</f>
        <v/>
      </c>
      <c r="F312" s="46" t="e">
        <f ca="1">VLOOKUP($C312,OFFSET(ResultsInput!$B$2,($B312-1)*gamesPerRound,0,gamesPerRound,6),5,FALSE)</f>
        <v>#VALUE!</v>
      </c>
      <c r="G312" s="46" t="e">
        <f ca="1">VLOOKUP($C312,OFFSET(ResultsInput!$B$2,($B312-1)*gamesPerRound,0,gamesPerRound,6),6,FALSE)</f>
        <v>#VALUE!</v>
      </c>
      <c r="H312" s="87" t="str">
        <f t="shared" ca="1" si="14"/>
        <v/>
      </c>
    </row>
    <row r="313" spans="1:8" x14ac:dyDescent="0.2">
      <c r="A313" s="47">
        <v>311</v>
      </c>
      <c r="B313" s="32" t="str">
        <f t="shared" si="17"/>
        <v/>
      </c>
      <c r="C313" s="32">
        <f t="shared" si="18"/>
        <v>24</v>
      </c>
      <c r="D313" s="1" t="str">
        <f ca="1">IF($B313&gt;rounds,"",OFFSET(AllPairings!D$1,startRow-1+$A313,0))</f>
        <v/>
      </c>
      <c r="E313" s="1" t="str">
        <f ca="1">IF($B313&gt;rounds,"",OFFSET(AllPairings!E$1,startRow-1+$A313,0))</f>
        <v/>
      </c>
      <c r="F313" s="46" t="e">
        <f ca="1">VLOOKUP($C313,OFFSET(ResultsInput!$B$2,($B313-1)*gamesPerRound,0,gamesPerRound,6),5,FALSE)</f>
        <v>#VALUE!</v>
      </c>
      <c r="G313" s="46" t="e">
        <f ca="1">VLOOKUP($C313,OFFSET(ResultsInput!$B$2,($B313-1)*gamesPerRound,0,gamesPerRound,6),6,FALSE)</f>
        <v>#VALUE!</v>
      </c>
      <c r="H313" s="87" t="str">
        <f t="shared" ca="1" si="14"/>
        <v/>
      </c>
    </row>
    <row r="314" spans="1:8" x14ac:dyDescent="0.2">
      <c r="A314" s="47">
        <v>312</v>
      </c>
      <c r="B314" s="32" t="str">
        <f t="shared" si="17"/>
        <v/>
      </c>
      <c r="C314" s="32">
        <f t="shared" si="18"/>
        <v>25</v>
      </c>
      <c r="D314" s="1" t="str">
        <f ca="1">IF($B314&gt;rounds,"",OFFSET(AllPairings!D$1,startRow-1+$A314,0))</f>
        <v/>
      </c>
      <c r="E314" s="1" t="str">
        <f ca="1">IF($B314&gt;rounds,"",OFFSET(AllPairings!E$1,startRow-1+$A314,0))</f>
        <v/>
      </c>
      <c r="F314" s="46" t="e">
        <f ca="1">VLOOKUP($C314,OFFSET(ResultsInput!$B$2,($B314-1)*gamesPerRound,0,gamesPerRound,6),5,FALSE)</f>
        <v>#VALUE!</v>
      </c>
      <c r="G314" s="46" t="e">
        <f ca="1">VLOOKUP($C314,OFFSET(ResultsInput!$B$2,($B314-1)*gamesPerRound,0,gamesPerRound,6),6,FALSE)</f>
        <v>#VALUE!</v>
      </c>
      <c r="H314" s="87" t="str">
        <f t="shared" ca="1" si="14"/>
        <v/>
      </c>
    </row>
    <row r="315" spans="1:8" x14ac:dyDescent="0.2">
      <c r="A315" s="47">
        <v>313</v>
      </c>
      <c r="B315" s="32" t="str">
        <f t="shared" si="17"/>
        <v/>
      </c>
      <c r="C315" s="32">
        <f t="shared" si="18"/>
        <v>26</v>
      </c>
      <c r="D315" s="1" t="str">
        <f ca="1">IF($B315&gt;rounds,"",OFFSET(AllPairings!D$1,startRow-1+$A315,0))</f>
        <v/>
      </c>
      <c r="E315" s="1" t="str">
        <f ca="1">IF($B315&gt;rounds,"",OFFSET(AllPairings!E$1,startRow-1+$A315,0))</f>
        <v/>
      </c>
      <c r="F315" s="46" t="e">
        <f ca="1">VLOOKUP($C315,OFFSET(ResultsInput!$B$2,($B315-1)*gamesPerRound,0,gamesPerRound,6),5,FALSE)</f>
        <v>#VALUE!</v>
      </c>
      <c r="G315" s="46" t="e">
        <f ca="1">VLOOKUP($C315,OFFSET(ResultsInput!$B$2,($B315-1)*gamesPerRound,0,gamesPerRound,6),6,FALSE)</f>
        <v>#VALUE!</v>
      </c>
      <c r="H315" s="87" t="str">
        <f t="shared" ca="1" si="14"/>
        <v/>
      </c>
    </row>
    <row r="316" spans="1:8" x14ac:dyDescent="0.2">
      <c r="A316" s="47">
        <v>314</v>
      </c>
      <c r="B316" s="32" t="str">
        <f t="shared" si="17"/>
        <v/>
      </c>
      <c r="C316" s="32">
        <f t="shared" si="18"/>
        <v>27</v>
      </c>
      <c r="D316" s="1" t="str">
        <f ca="1">IF($B316&gt;rounds,"",OFFSET(AllPairings!D$1,startRow-1+$A316,0))</f>
        <v/>
      </c>
      <c r="E316" s="1" t="str">
        <f ca="1">IF($B316&gt;rounds,"",OFFSET(AllPairings!E$1,startRow-1+$A316,0))</f>
        <v/>
      </c>
      <c r="F316" s="46" t="e">
        <f ca="1">VLOOKUP($C316,OFFSET(ResultsInput!$B$2,($B316-1)*gamesPerRound,0,gamesPerRound,6),5,FALSE)</f>
        <v>#VALUE!</v>
      </c>
      <c r="G316" s="46" t="e">
        <f ca="1">VLOOKUP($C316,OFFSET(ResultsInput!$B$2,($B316-1)*gamesPerRound,0,gamesPerRound,6),6,FALSE)</f>
        <v>#VALUE!</v>
      </c>
      <c r="H316" s="87" t="str">
        <f t="shared" ca="1" si="14"/>
        <v/>
      </c>
    </row>
    <row r="317" spans="1:8" x14ac:dyDescent="0.2">
      <c r="A317" s="47">
        <v>315</v>
      </c>
      <c r="B317" s="32" t="str">
        <f t="shared" si="17"/>
        <v/>
      </c>
      <c r="C317" s="32">
        <f t="shared" si="18"/>
        <v>28</v>
      </c>
      <c r="D317" s="1" t="str">
        <f ca="1">IF($B317&gt;rounds,"",OFFSET(AllPairings!D$1,startRow-1+$A317,0))</f>
        <v/>
      </c>
      <c r="E317" s="1" t="str">
        <f ca="1">IF($B317&gt;rounds,"",OFFSET(AllPairings!E$1,startRow-1+$A317,0))</f>
        <v/>
      </c>
      <c r="F317" s="46" t="e">
        <f ca="1">VLOOKUP($C317,OFFSET(ResultsInput!$B$2,($B317-1)*gamesPerRound,0,gamesPerRound,6),5,FALSE)</f>
        <v>#VALUE!</v>
      </c>
      <c r="G317" s="46" t="e">
        <f ca="1">VLOOKUP($C317,OFFSET(ResultsInput!$B$2,($B317-1)*gamesPerRound,0,gamesPerRound,6),6,FALSE)</f>
        <v>#VALUE!</v>
      </c>
      <c r="H317" s="87" t="str">
        <f t="shared" ca="1" si="14"/>
        <v/>
      </c>
    </row>
    <row r="318" spans="1:8" x14ac:dyDescent="0.2">
      <c r="A318" s="47">
        <v>316</v>
      </c>
      <c r="B318" s="32" t="str">
        <f t="shared" si="17"/>
        <v/>
      </c>
      <c r="C318" s="32">
        <f t="shared" si="18"/>
        <v>29</v>
      </c>
      <c r="D318" s="1" t="str">
        <f ca="1">IF($B318&gt;rounds,"",OFFSET(AllPairings!D$1,startRow-1+$A318,0))</f>
        <v/>
      </c>
      <c r="E318" s="1" t="str">
        <f ca="1">IF($B318&gt;rounds,"",OFFSET(AllPairings!E$1,startRow-1+$A318,0))</f>
        <v/>
      </c>
      <c r="F318" s="46" t="e">
        <f ca="1">VLOOKUP($C318,OFFSET(ResultsInput!$B$2,($B318-1)*gamesPerRound,0,gamesPerRound,6),5,FALSE)</f>
        <v>#VALUE!</v>
      </c>
      <c r="G318" s="46" t="e">
        <f ca="1">VLOOKUP($C318,OFFSET(ResultsInput!$B$2,($B318-1)*gamesPerRound,0,gamesPerRound,6),6,FALSE)</f>
        <v>#VALUE!</v>
      </c>
      <c r="H318" s="87" t="str">
        <f t="shared" ca="1" si="14"/>
        <v/>
      </c>
    </row>
    <row r="319" spans="1:8" x14ac:dyDescent="0.2">
      <c r="A319" s="47">
        <v>317</v>
      </c>
      <c r="B319" s="32" t="str">
        <f t="shared" si="17"/>
        <v/>
      </c>
      <c r="C319" s="32">
        <f t="shared" si="18"/>
        <v>30</v>
      </c>
      <c r="D319" s="1" t="str">
        <f ca="1">IF($B319&gt;rounds,"",OFFSET(AllPairings!D$1,startRow-1+$A319,0))</f>
        <v/>
      </c>
      <c r="E319" s="1" t="str">
        <f ca="1">IF($B319&gt;rounds,"",OFFSET(AllPairings!E$1,startRow-1+$A319,0))</f>
        <v/>
      </c>
      <c r="F319" s="46" t="e">
        <f ca="1">VLOOKUP($C319,OFFSET(ResultsInput!$B$2,($B319-1)*gamesPerRound,0,gamesPerRound,6),5,FALSE)</f>
        <v>#VALUE!</v>
      </c>
      <c r="G319" s="46" t="e">
        <f ca="1">VLOOKUP($C319,OFFSET(ResultsInput!$B$2,($B319-1)*gamesPerRound,0,gamesPerRound,6),6,FALSE)</f>
        <v>#VALUE!</v>
      </c>
      <c r="H319" s="87" t="str">
        <f t="shared" ca="1" si="14"/>
        <v/>
      </c>
    </row>
    <row r="320" spans="1:8" x14ac:dyDescent="0.2">
      <c r="A320" s="47">
        <v>318</v>
      </c>
      <c r="B320" s="32" t="str">
        <f t="shared" si="17"/>
        <v/>
      </c>
      <c r="C320" s="32">
        <f t="shared" si="18"/>
        <v>31</v>
      </c>
      <c r="D320" s="1" t="str">
        <f ca="1">IF($B320&gt;rounds,"",OFFSET(AllPairings!D$1,startRow-1+$A320,0))</f>
        <v/>
      </c>
      <c r="E320" s="1" t="str">
        <f ca="1">IF($B320&gt;rounds,"",OFFSET(AllPairings!E$1,startRow-1+$A320,0))</f>
        <v/>
      </c>
      <c r="F320" s="46" t="e">
        <f ca="1">VLOOKUP($C320,OFFSET(ResultsInput!$B$2,($B320-1)*gamesPerRound,0,gamesPerRound,6),5,FALSE)</f>
        <v>#VALUE!</v>
      </c>
      <c r="G320" s="46" t="e">
        <f ca="1">VLOOKUP($C320,OFFSET(ResultsInput!$B$2,($B320-1)*gamesPerRound,0,gamesPerRound,6),6,FALSE)</f>
        <v>#VALUE!</v>
      </c>
      <c r="H320" s="87" t="str">
        <f t="shared" ca="1" si="14"/>
        <v/>
      </c>
    </row>
    <row r="321" spans="1:8" x14ac:dyDescent="0.2">
      <c r="A321" s="47">
        <v>319</v>
      </c>
      <c r="B321" s="32" t="str">
        <f t="shared" si="17"/>
        <v/>
      </c>
      <c r="C321" s="32">
        <f t="shared" si="18"/>
        <v>32</v>
      </c>
      <c r="D321" s="1" t="str">
        <f ca="1">IF($B321&gt;rounds,"",OFFSET(AllPairings!D$1,startRow-1+$A321,0))</f>
        <v/>
      </c>
      <c r="E321" s="1" t="str">
        <f ca="1">IF($B321&gt;rounds,"",OFFSET(AllPairings!E$1,startRow-1+$A321,0))</f>
        <v/>
      </c>
      <c r="F321" s="46" t="e">
        <f ca="1">VLOOKUP($C321,OFFSET(ResultsInput!$B$2,($B321-1)*gamesPerRound,0,gamesPerRound,6),5,FALSE)</f>
        <v>#VALUE!</v>
      </c>
      <c r="G321" s="46" t="e">
        <f ca="1">VLOOKUP($C321,OFFSET(ResultsInput!$B$2,($B321-1)*gamesPerRound,0,gamesPerRound,6),6,FALSE)</f>
        <v>#VALUE!</v>
      </c>
      <c r="H321" s="87" t="str">
        <f t="shared" ca="1" si="14"/>
        <v/>
      </c>
    </row>
    <row r="322" spans="1:8" x14ac:dyDescent="0.2">
      <c r="A322" s="47">
        <v>320</v>
      </c>
      <c r="B322" s="32" t="str">
        <f t="shared" si="17"/>
        <v/>
      </c>
      <c r="C322" s="32">
        <f t="shared" si="18"/>
        <v>33</v>
      </c>
      <c r="D322" s="1" t="str">
        <f ca="1">IF($B322&gt;rounds,"",OFFSET(AllPairings!D$1,startRow-1+$A322,0))</f>
        <v/>
      </c>
      <c r="E322" s="1" t="str">
        <f ca="1">IF($B322&gt;rounds,"",OFFSET(AllPairings!E$1,startRow-1+$A322,0))</f>
        <v/>
      </c>
      <c r="F322" s="46" t="e">
        <f ca="1">VLOOKUP($C322,OFFSET(ResultsInput!$B$2,($B322-1)*gamesPerRound,0,gamesPerRound,6),5,FALSE)</f>
        <v>#VALUE!</v>
      </c>
      <c r="G322" s="46" t="e">
        <f ca="1">VLOOKUP($C322,OFFSET(ResultsInput!$B$2,($B322-1)*gamesPerRound,0,gamesPerRound,6),6,FALSE)</f>
        <v>#VALUE!</v>
      </c>
      <c r="H322" s="87" t="str">
        <f t="shared" ca="1" si="14"/>
        <v/>
      </c>
    </row>
    <row r="323" spans="1:8" x14ac:dyDescent="0.2">
      <c r="A323" s="47">
        <v>321</v>
      </c>
      <c r="B323" s="32" t="str">
        <f t="shared" si="17"/>
        <v/>
      </c>
      <c r="C323" s="32">
        <f t="shared" si="18"/>
        <v>34</v>
      </c>
      <c r="D323" s="1" t="str">
        <f ca="1">IF($B323&gt;rounds,"",OFFSET(AllPairings!D$1,startRow-1+$A323,0))</f>
        <v/>
      </c>
      <c r="E323" s="1" t="str">
        <f ca="1">IF($B323&gt;rounds,"",OFFSET(AllPairings!E$1,startRow-1+$A323,0))</f>
        <v/>
      </c>
      <c r="F323" s="46" t="e">
        <f ca="1">VLOOKUP($C323,OFFSET(ResultsInput!$B$2,($B323-1)*gamesPerRound,0,gamesPerRound,6),5,FALSE)</f>
        <v>#VALUE!</v>
      </c>
      <c r="G323" s="46" t="e">
        <f ca="1">VLOOKUP($C323,OFFSET(ResultsInput!$B$2,($B323-1)*gamesPerRound,0,gamesPerRound,6),6,FALSE)</f>
        <v>#VALUE!</v>
      </c>
      <c r="H323" s="87" t="str">
        <f t="shared" ref="H323:H386" ca="1" si="19">D323</f>
        <v/>
      </c>
    </row>
    <row r="324" spans="1:8" x14ac:dyDescent="0.2">
      <c r="A324" s="47">
        <v>322</v>
      </c>
      <c r="B324" s="32" t="str">
        <f t="shared" si="17"/>
        <v/>
      </c>
      <c r="C324" s="32">
        <f t="shared" si="18"/>
        <v>35</v>
      </c>
      <c r="D324" s="1" t="str">
        <f ca="1">IF($B324&gt;rounds,"",OFFSET(AllPairings!D$1,startRow-1+$A324,0))</f>
        <v/>
      </c>
      <c r="E324" s="1" t="str">
        <f ca="1">IF($B324&gt;rounds,"",OFFSET(AllPairings!E$1,startRow-1+$A324,0))</f>
        <v/>
      </c>
      <c r="F324" s="46" t="e">
        <f ca="1">VLOOKUP($C324,OFFSET(ResultsInput!$B$2,($B324-1)*gamesPerRound,0,gamesPerRound,6),5,FALSE)</f>
        <v>#VALUE!</v>
      </c>
      <c r="G324" s="46" t="e">
        <f ca="1">VLOOKUP($C324,OFFSET(ResultsInput!$B$2,($B324-1)*gamesPerRound,0,gamesPerRound,6),6,FALSE)</f>
        <v>#VALUE!</v>
      </c>
      <c r="H324" s="87" t="str">
        <f t="shared" ca="1" si="19"/>
        <v/>
      </c>
    </row>
    <row r="325" spans="1:8" x14ac:dyDescent="0.2">
      <c r="A325" s="47">
        <v>323</v>
      </c>
      <c r="B325" s="32" t="str">
        <f t="shared" si="17"/>
        <v/>
      </c>
      <c r="C325" s="32">
        <f t="shared" si="18"/>
        <v>36</v>
      </c>
      <c r="D325" s="1" t="str">
        <f ca="1">IF($B325&gt;rounds,"",OFFSET(AllPairings!D$1,startRow-1+$A325,0))</f>
        <v/>
      </c>
      <c r="E325" s="1" t="str">
        <f ca="1">IF($B325&gt;rounds,"",OFFSET(AllPairings!E$1,startRow-1+$A325,0))</f>
        <v/>
      </c>
      <c r="F325" s="46" t="e">
        <f ca="1">VLOOKUP($C325,OFFSET(ResultsInput!$B$2,($B325-1)*gamesPerRound,0,gamesPerRound,6),5,FALSE)</f>
        <v>#VALUE!</v>
      </c>
      <c r="G325" s="46" t="e">
        <f ca="1">VLOOKUP($C325,OFFSET(ResultsInput!$B$2,($B325-1)*gamesPerRound,0,gamesPerRound,6),6,FALSE)</f>
        <v>#VALUE!</v>
      </c>
      <c r="H325" s="87" t="str">
        <f t="shared" ca="1" si="19"/>
        <v/>
      </c>
    </row>
    <row r="326" spans="1:8" x14ac:dyDescent="0.2">
      <c r="A326" s="47">
        <v>324</v>
      </c>
      <c r="B326" s="32" t="str">
        <f t="shared" si="17"/>
        <v/>
      </c>
      <c r="C326" s="32">
        <f t="shared" si="18"/>
        <v>37</v>
      </c>
      <c r="D326" s="1" t="str">
        <f ca="1">IF($B326&gt;rounds,"",OFFSET(AllPairings!D$1,startRow-1+$A326,0))</f>
        <v/>
      </c>
      <c r="E326" s="1" t="str">
        <f ca="1">IF($B326&gt;rounds,"",OFFSET(AllPairings!E$1,startRow-1+$A326,0))</f>
        <v/>
      </c>
      <c r="F326" s="46" t="e">
        <f ca="1">VLOOKUP($C326,OFFSET(ResultsInput!$B$2,($B326-1)*gamesPerRound,0,gamesPerRound,6),5,FALSE)</f>
        <v>#VALUE!</v>
      </c>
      <c r="G326" s="46" t="e">
        <f ca="1">VLOOKUP($C326,OFFSET(ResultsInput!$B$2,($B326-1)*gamesPerRound,0,gamesPerRound,6),6,FALSE)</f>
        <v>#VALUE!</v>
      </c>
      <c r="H326" s="87" t="str">
        <f t="shared" ca="1" si="19"/>
        <v/>
      </c>
    </row>
    <row r="327" spans="1:8" x14ac:dyDescent="0.2">
      <c r="A327" s="47">
        <v>325</v>
      </c>
      <c r="B327" s="32" t="str">
        <f t="shared" si="17"/>
        <v/>
      </c>
      <c r="C327" s="32">
        <f t="shared" si="18"/>
        <v>38</v>
      </c>
      <c r="D327" s="1" t="str">
        <f ca="1">IF($B327&gt;rounds,"",OFFSET(AllPairings!D$1,startRow-1+$A327,0))</f>
        <v/>
      </c>
      <c r="E327" s="1" t="str">
        <f ca="1">IF($B327&gt;rounds,"",OFFSET(AllPairings!E$1,startRow-1+$A327,0))</f>
        <v/>
      </c>
      <c r="F327" s="46" t="e">
        <f ca="1">VLOOKUP($C327,OFFSET(ResultsInput!$B$2,($B327-1)*gamesPerRound,0,gamesPerRound,6),5,FALSE)</f>
        <v>#VALUE!</v>
      </c>
      <c r="G327" s="46" t="e">
        <f ca="1">VLOOKUP($C327,OFFSET(ResultsInput!$B$2,($B327-1)*gamesPerRound,0,gamesPerRound,6),6,FALSE)</f>
        <v>#VALUE!</v>
      </c>
      <c r="H327" s="87" t="str">
        <f t="shared" ca="1" si="19"/>
        <v/>
      </c>
    </row>
    <row r="328" spans="1:8" x14ac:dyDescent="0.2">
      <c r="A328" s="47">
        <v>326</v>
      </c>
      <c r="B328" s="32" t="str">
        <f t="shared" si="17"/>
        <v/>
      </c>
      <c r="C328" s="32">
        <f t="shared" si="18"/>
        <v>39</v>
      </c>
      <c r="D328" s="1" t="str">
        <f ca="1">IF($B328&gt;rounds,"",OFFSET(AllPairings!D$1,startRow-1+$A328,0))</f>
        <v/>
      </c>
      <c r="E328" s="1" t="str">
        <f ca="1">IF($B328&gt;rounds,"",OFFSET(AllPairings!E$1,startRow-1+$A328,0))</f>
        <v/>
      </c>
      <c r="F328" s="46" t="e">
        <f ca="1">VLOOKUP($C328,OFFSET(ResultsInput!$B$2,($B328-1)*gamesPerRound,0,gamesPerRound,6),5,FALSE)</f>
        <v>#VALUE!</v>
      </c>
      <c r="G328" s="46" t="e">
        <f ca="1">VLOOKUP($C328,OFFSET(ResultsInput!$B$2,($B328-1)*gamesPerRound,0,gamesPerRound,6),6,FALSE)</f>
        <v>#VALUE!</v>
      </c>
      <c r="H328" s="87" t="str">
        <f t="shared" ca="1" si="19"/>
        <v/>
      </c>
    </row>
    <row r="329" spans="1:8" x14ac:dyDescent="0.2">
      <c r="A329" s="47">
        <v>327</v>
      </c>
      <c r="B329" s="32" t="str">
        <f t="shared" si="17"/>
        <v/>
      </c>
      <c r="C329" s="32">
        <f t="shared" si="18"/>
        <v>40</v>
      </c>
      <c r="D329" s="1" t="str">
        <f ca="1">IF($B329&gt;rounds,"",OFFSET(AllPairings!D$1,startRow-1+$A329,0))</f>
        <v/>
      </c>
      <c r="E329" s="1" t="str">
        <f ca="1">IF($B329&gt;rounds,"",OFFSET(AllPairings!E$1,startRow-1+$A329,0))</f>
        <v/>
      </c>
      <c r="F329" s="46" t="e">
        <f ca="1">VLOOKUP($C329,OFFSET(ResultsInput!$B$2,($B329-1)*gamesPerRound,0,gamesPerRound,6),5,FALSE)</f>
        <v>#VALUE!</v>
      </c>
      <c r="G329" s="46" t="e">
        <f ca="1">VLOOKUP($C329,OFFSET(ResultsInput!$B$2,($B329-1)*gamesPerRound,0,gamesPerRound,6),6,FALSE)</f>
        <v>#VALUE!</v>
      </c>
      <c r="H329" s="87" t="str">
        <f t="shared" ca="1" si="19"/>
        <v/>
      </c>
    </row>
    <row r="330" spans="1:8" x14ac:dyDescent="0.2">
      <c r="A330" s="47">
        <v>328</v>
      </c>
      <c r="B330" s="32" t="str">
        <f t="shared" si="17"/>
        <v/>
      </c>
      <c r="C330" s="32">
        <f t="shared" si="18"/>
        <v>41</v>
      </c>
      <c r="D330" s="1" t="str">
        <f ca="1">IF($B330&gt;rounds,"",OFFSET(AllPairings!D$1,startRow-1+$A330,0))</f>
        <v/>
      </c>
      <c r="E330" s="1" t="str">
        <f ca="1">IF($B330&gt;rounds,"",OFFSET(AllPairings!E$1,startRow-1+$A330,0))</f>
        <v/>
      </c>
      <c r="F330" s="46" t="e">
        <f ca="1">VLOOKUP($C330,OFFSET(ResultsInput!$B$2,($B330-1)*gamesPerRound,0,gamesPerRound,6),5,FALSE)</f>
        <v>#VALUE!</v>
      </c>
      <c r="G330" s="46" t="e">
        <f ca="1">VLOOKUP($C330,OFFSET(ResultsInput!$B$2,($B330-1)*gamesPerRound,0,gamesPerRound,6),6,FALSE)</f>
        <v>#VALUE!</v>
      </c>
      <c r="H330" s="87" t="str">
        <f t="shared" ca="1" si="19"/>
        <v/>
      </c>
    </row>
    <row r="331" spans="1:8" x14ac:dyDescent="0.2">
      <c r="A331" s="47">
        <v>329</v>
      </c>
      <c r="B331" s="32" t="str">
        <f t="shared" si="17"/>
        <v/>
      </c>
      <c r="C331" s="32">
        <f t="shared" si="18"/>
        <v>42</v>
      </c>
      <c r="D331" s="1" t="str">
        <f ca="1">IF($B331&gt;rounds,"",OFFSET(AllPairings!D$1,startRow-1+$A331,0))</f>
        <v/>
      </c>
      <c r="E331" s="1" t="str">
        <f ca="1">IF($B331&gt;rounds,"",OFFSET(AllPairings!E$1,startRow-1+$A331,0))</f>
        <v/>
      </c>
      <c r="F331" s="46" t="e">
        <f ca="1">VLOOKUP($C331,OFFSET(ResultsInput!$B$2,($B331-1)*gamesPerRound,0,gamesPerRound,6),5,FALSE)</f>
        <v>#VALUE!</v>
      </c>
      <c r="G331" s="46" t="e">
        <f ca="1">VLOOKUP($C331,OFFSET(ResultsInput!$B$2,($B331-1)*gamesPerRound,0,gamesPerRound,6),6,FALSE)</f>
        <v>#VALUE!</v>
      </c>
      <c r="H331" s="87" t="str">
        <f t="shared" ca="1" si="19"/>
        <v/>
      </c>
    </row>
    <row r="332" spans="1:8" x14ac:dyDescent="0.2">
      <c r="A332" s="47">
        <v>330</v>
      </c>
      <c r="B332" s="32" t="str">
        <f t="shared" si="17"/>
        <v/>
      </c>
      <c r="C332" s="32">
        <f t="shared" si="18"/>
        <v>43</v>
      </c>
      <c r="D332" s="1" t="str">
        <f ca="1">IF($B332&gt;rounds,"",OFFSET(AllPairings!D$1,startRow-1+$A332,0))</f>
        <v/>
      </c>
      <c r="E332" s="1" t="str">
        <f ca="1">IF($B332&gt;rounds,"",OFFSET(AllPairings!E$1,startRow-1+$A332,0))</f>
        <v/>
      </c>
      <c r="F332" s="46" t="e">
        <f ca="1">VLOOKUP($C332,OFFSET(ResultsInput!$B$2,($B332-1)*gamesPerRound,0,gamesPerRound,6),5,FALSE)</f>
        <v>#VALUE!</v>
      </c>
      <c r="G332" s="46" t="e">
        <f ca="1">VLOOKUP($C332,OFFSET(ResultsInput!$B$2,($B332-1)*gamesPerRound,0,gamesPerRound,6),6,FALSE)</f>
        <v>#VALUE!</v>
      </c>
      <c r="H332" s="87" t="str">
        <f t="shared" ca="1" si="19"/>
        <v/>
      </c>
    </row>
    <row r="333" spans="1:8" x14ac:dyDescent="0.2">
      <c r="A333" s="47">
        <v>331</v>
      </c>
      <c r="B333" s="32" t="str">
        <f t="shared" si="17"/>
        <v/>
      </c>
      <c r="C333" s="32">
        <f t="shared" si="18"/>
        <v>44</v>
      </c>
      <c r="D333" s="1" t="str">
        <f ca="1">IF($B333&gt;rounds,"",OFFSET(AllPairings!D$1,startRow-1+$A333,0))</f>
        <v/>
      </c>
      <c r="E333" s="1" t="str">
        <f ca="1">IF($B333&gt;rounds,"",OFFSET(AllPairings!E$1,startRow-1+$A333,0))</f>
        <v/>
      </c>
      <c r="F333" s="46" t="e">
        <f ca="1">VLOOKUP($C333,OFFSET(ResultsInput!$B$2,($B333-1)*gamesPerRound,0,gamesPerRound,6),5,FALSE)</f>
        <v>#VALUE!</v>
      </c>
      <c r="G333" s="46" t="e">
        <f ca="1">VLOOKUP($C333,OFFSET(ResultsInput!$B$2,($B333-1)*gamesPerRound,0,gamesPerRound,6),6,FALSE)</f>
        <v>#VALUE!</v>
      </c>
      <c r="H333" s="87" t="str">
        <f t="shared" ca="1" si="19"/>
        <v/>
      </c>
    </row>
    <row r="334" spans="1:8" x14ac:dyDescent="0.2">
      <c r="A334" s="47">
        <v>332</v>
      </c>
      <c r="B334" s="32" t="str">
        <f t="shared" si="17"/>
        <v/>
      </c>
      <c r="C334" s="32">
        <f t="shared" si="18"/>
        <v>45</v>
      </c>
      <c r="D334" s="1" t="str">
        <f ca="1">IF($B334&gt;rounds,"",OFFSET(AllPairings!D$1,startRow-1+$A334,0))</f>
        <v/>
      </c>
      <c r="E334" s="1" t="str">
        <f ca="1">IF($B334&gt;rounds,"",OFFSET(AllPairings!E$1,startRow-1+$A334,0))</f>
        <v/>
      </c>
      <c r="F334" s="46" t="e">
        <f ca="1">VLOOKUP($C334,OFFSET(ResultsInput!$B$2,($B334-1)*gamesPerRound,0,gamesPerRound,6),5,FALSE)</f>
        <v>#VALUE!</v>
      </c>
      <c r="G334" s="46" t="e">
        <f ca="1">VLOOKUP($C334,OFFSET(ResultsInput!$B$2,($B334-1)*gamesPerRound,0,gamesPerRound,6),6,FALSE)</f>
        <v>#VALUE!</v>
      </c>
      <c r="H334" s="87" t="str">
        <f t="shared" ca="1" si="19"/>
        <v/>
      </c>
    </row>
    <row r="335" spans="1:8" x14ac:dyDescent="0.2">
      <c r="A335" s="47">
        <v>333</v>
      </c>
      <c r="B335" s="32" t="str">
        <f t="shared" ref="B335:B398" si="20">IF(INT(A335/gamesPerRound)&lt;rounds,1+INT(A335/gamesPerRound),"")</f>
        <v/>
      </c>
      <c r="C335" s="32">
        <f t="shared" ref="C335:C398" si="21">1+MOD(A335,gamesPerRound)</f>
        <v>46</v>
      </c>
      <c r="D335" s="1" t="str">
        <f ca="1">IF($B335&gt;rounds,"",OFFSET(AllPairings!D$1,startRow-1+$A335,0))</f>
        <v/>
      </c>
      <c r="E335" s="1" t="str">
        <f ca="1">IF($B335&gt;rounds,"",OFFSET(AllPairings!E$1,startRow-1+$A335,0))</f>
        <v/>
      </c>
      <c r="F335" s="46" t="e">
        <f ca="1">VLOOKUP($C335,OFFSET(ResultsInput!$B$2,($B335-1)*gamesPerRound,0,gamesPerRound,6),5,FALSE)</f>
        <v>#VALUE!</v>
      </c>
      <c r="G335" s="46" t="e">
        <f ca="1">VLOOKUP($C335,OFFSET(ResultsInput!$B$2,($B335-1)*gamesPerRound,0,gamesPerRound,6),6,FALSE)</f>
        <v>#VALUE!</v>
      </c>
      <c r="H335" s="87" t="str">
        <f t="shared" ca="1" si="19"/>
        <v/>
      </c>
    </row>
    <row r="336" spans="1:8" x14ac:dyDescent="0.2">
      <c r="A336" s="47">
        <v>334</v>
      </c>
      <c r="B336" s="32" t="str">
        <f t="shared" si="20"/>
        <v/>
      </c>
      <c r="C336" s="32">
        <f t="shared" si="21"/>
        <v>47</v>
      </c>
      <c r="D336" s="1" t="str">
        <f ca="1">IF($B336&gt;rounds,"",OFFSET(AllPairings!D$1,startRow-1+$A336,0))</f>
        <v/>
      </c>
      <c r="E336" s="1" t="str">
        <f ca="1">IF($B336&gt;rounds,"",OFFSET(AllPairings!E$1,startRow-1+$A336,0))</f>
        <v/>
      </c>
      <c r="F336" s="46" t="e">
        <f ca="1">VLOOKUP($C336,OFFSET(ResultsInput!$B$2,($B336-1)*gamesPerRound,0,gamesPerRound,6),5,FALSE)</f>
        <v>#VALUE!</v>
      </c>
      <c r="G336" s="46" t="e">
        <f ca="1">VLOOKUP($C336,OFFSET(ResultsInput!$B$2,($B336-1)*gamesPerRound,0,gamesPerRound,6),6,FALSE)</f>
        <v>#VALUE!</v>
      </c>
      <c r="H336" s="87" t="str">
        <f t="shared" ca="1" si="19"/>
        <v/>
      </c>
    </row>
    <row r="337" spans="1:8" x14ac:dyDescent="0.2">
      <c r="A337" s="47">
        <v>335</v>
      </c>
      <c r="B337" s="32" t="str">
        <f t="shared" si="20"/>
        <v/>
      </c>
      <c r="C337" s="32">
        <f t="shared" si="21"/>
        <v>48</v>
      </c>
      <c r="D337" s="1" t="str">
        <f ca="1">IF($B337&gt;rounds,"",OFFSET(AllPairings!D$1,startRow-1+$A337,0))</f>
        <v/>
      </c>
      <c r="E337" s="1" t="str">
        <f ca="1">IF($B337&gt;rounds,"",OFFSET(AllPairings!E$1,startRow-1+$A337,0))</f>
        <v/>
      </c>
      <c r="F337" s="46" t="e">
        <f ca="1">VLOOKUP($C337,OFFSET(ResultsInput!$B$2,($B337-1)*gamesPerRound,0,gamesPerRound,6),5,FALSE)</f>
        <v>#VALUE!</v>
      </c>
      <c r="G337" s="46" t="e">
        <f ca="1">VLOOKUP($C337,OFFSET(ResultsInput!$B$2,($B337-1)*gamesPerRound,0,gamesPerRound,6),6,FALSE)</f>
        <v>#VALUE!</v>
      </c>
      <c r="H337" s="87" t="str">
        <f t="shared" ca="1" si="19"/>
        <v/>
      </c>
    </row>
    <row r="338" spans="1:8" x14ac:dyDescent="0.2">
      <c r="A338" s="47">
        <v>336</v>
      </c>
      <c r="B338" s="32" t="str">
        <f t="shared" si="20"/>
        <v/>
      </c>
      <c r="C338" s="32">
        <f t="shared" si="21"/>
        <v>1</v>
      </c>
      <c r="D338" s="1" t="str">
        <f ca="1">IF($B338&gt;rounds,"",OFFSET(AllPairings!D$1,startRow-1+$A338,0))</f>
        <v/>
      </c>
      <c r="E338" s="1" t="str">
        <f ca="1">IF($B338&gt;rounds,"",OFFSET(AllPairings!E$1,startRow-1+$A338,0))</f>
        <v/>
      </c>
      <c r="F338" s="46" t="e">
        <f ca="1">VLOOKUP($C338,OFFSET(ResultsInput!$B$2,($B338-1)*gamesPerRound,0,gamesPerRound,6),5,FALSE)</f>
        <v>#VALUE!</v>
      </c>
      <c r="G338" s="46" t="e">
        <f ca="1">VLOOKUP($C338,OFFSET(ResultsInput!$B$2,($B338-1)*gamesPerRound,0,gamesPerRound,6),6,FALSE)</f>
        <v>#VALUE!</v>
      </c>
      <c r="H338" s="87" t="str">
        <f t="shared" ca="1" si="19"/>
        <v/>
      </c>
    </row>
    <row r="339" spans="1:8" x14ac:dyDescent="0.2">
      <c r="A339" s="47">
        <v>337</v>
      </c>
      <c r="B339" s="32" t="str">
        <f t="shared" si="20"/>
        <v/>
      </c>
      <c r="C339" s="32">
        <f t="shared" si="21"/>
        <v>2</v>
      </c>
      <c r="D339" s="1" t="str">
        <f ca="1">IF($B339&gt;rounds,"",OFFSET(AllPairings!D$1,startRow-1+$A339,0))</f>
        <v/>
      </c>
      <c r="E339" s="1" t="str">
        <f ca="1">IF($B339&gt;rounds,"",OFFSET(AllPairings!E$1,startRow-1+$A339,0))</f>
        <v/>
      </c>
      <c r="F339" s="46" t="e">
        <f ca="1">VLOOKUP($C339,OFFSET(ResultsInput!$B$2,($B339-1)*gamesPerRound,0,gamesPerRound,6),5,FALSE)</f>
        <v>#VALUE!</v>
      </c>
      <c r="G339" s="46" t="e">
        <f ca="1">VLOOKUP($C339,OFFSET(ResultsInput!$B$2,($B339-1)*gamesPerRound,0,gamesPerRound,6),6,FALSE)</f>
        <v>#VALUE!</v>
      </c>
      <c r="H339" s="87" t="str">
        <f t="shared" ca="1" si="19"/>
        <v/>
      </c>
    </row>
    <row r="340" spans="1:8" x14ac:dyDescent="0.2">
      <c r="A340" s="47">
        <v>338</v>
      </c>
      <c r="B340" s="32" t="str">
        <f t="shared" si="20"/>
        <v/>
      </c>
      <c r="C340" s="32">
        <f t="shared" si="21"/>
        <v>3</v>
      </c>
      <c r="D340" s="1" t="str">
        <f ca="1">IF($B340&gt;rounds,"",OFFSET(AllPairings!D$1,startRow-1+$A340,0))</f>
        <v/>
      </c>
      <c r="E340" s="1" t="str">
        <f ca="1">IF($B340&gt;rounds,"",OFFSET(AllPairings!E$1,startRow-1+$A340,0))</f>
        <v/>
      </c>
      <c r="F340" s="46" t="e">
        <f ca="1">VLOOKUP($C340,OFFSET(ResultsInput!$B$2,($B340-1)*gamesPerRound,0,gamesPerRound,6),5,FALSE)</f>
        <v>#VALUE!</v>
      </c>
      <c r="G340" s="46" t="e">
        <f ca="1">VLOOKUP($C340,OFFSET(ResultsInput!$B$2,($B340-1)*gamesPerRound,0,gamesPerRound,6),6,FALSE)</f>
        <v>#VALUE!</v>
      </c>
      <c r="H340" s="87" t="str">
        <f t="shared" ca="1" si="19"/>
        <v/>
      </c>
    </row>
    <row r="341" spans="1:8" x14ac:dyDescent="0.2">
      <c r="A341" s="47">
        <v>339</v>
      </c>
      <c r="B341" s="32" t="str">
        <f t="shared" si="20"/>
        <v/>
      </c>
      <c r="C341" s="32">
        <f t="shared" si="21"/>
        <v>4</v>
      </c>
      <c r="D341" s="1" t="str">
        <f ca="1">IF($B341&gt;rounds,"",OFFSET(AllPairings!D$1,startRow-1+$A341,0))</f>
        <v/>
      </c>
      <c r="E341" s="1" t="str">
        <f ca="1">IF($B341&gt;rounds,"",OFFSET(AllPairings!E$1,startRow-1+$A341,0))</f>
        <v/>
      </c>
      <c r="F341" s="46" t="e">
        <f ca="1">VLOOKUP($C341,OFFSET(ResultsInput!$B$2,($B341-1)*gamesPerRound,0,gamesPerRound,6),5,FALSE)</f>
        <v>#VALUE!</v>
      </c>
      <c r="G341" s="46" t="e">
        <f ca="1">VLOOKUP($C341,OFFSET(ResultsInput!$B$2,($B341-1)*gamesPerRound,0,gamesPerRound,6),6,FALSE)</f>
        <v>#VALUE!</v>
      </c>
      <c r="H341" s="87" t="str">
        <f t="shared" ca="1" si="19"/>
        <v/>
      </c>
    </row>
    <row r="342" spans="1:8" x14ac:dyDescent="0.2">
      <c r="A342" s="47">
        <v>340</v>
      </c>
      <c r="B342" s="32" t="str">
        <f t="shared" si="20"/>
        <v/>
      </c>
      <c r="C342" s="32">
        <f t="shared" si="21"/>
        <v>5</v>
      </c>
      <c r="D342" s="1" t="str">
        <f ca="1">IF($B342&gt;rounds,"",OFFSET(AllPairings!D$1,startRow-1+$A342,0))</f>
        <v/>
      </c>
      <c r="E342" s="1" t="str">
        <f ca="1">IF($B342&gt;rounds,"",OFFSET(AllPairings!E$1,startRow-1+$A342,0))</f>
        <v/>
      </c>
      <c r="F342" s="46" t="e">
        <f ca="1">VLOOKUP($C342,OFFSET(ResultsInput!$B$2,($B342-1)*gamesPerRound,0,gamesPerRound,6),5,FALSE)</f>
        <v>#VALUE!</v>
      </c>
      <c r="G342" s="46" t="e">
        <f ca="1">VLOOKUP($C342,OFFSET(ResultsInput!$B$2,($B342-1)*gamesPerRound,0,gamesPerRound,6),6,FALSE)</f>
        <v>#VALUE!</v>
      </c>
      <c r="H342" s="87" t="str">
        <f t="shared" ca="1" si="19"/>
        <v/>
      </c>
    </row>
    <row r="343" spans="1:8" x14ac:dyDescent="0.2">
      <c r="A343" s="47">
        <v>341</v>
      </c>
      <c r="B343" s="32" t="str">
        <f t="shared" si="20"/>
        <v/>
      </c>
      <c r="C343" s="32">
        <f t="shared" si="21"/>
        <v>6</v>
      </c>
      <c r="D343" s="1" t="str">
        <f ca="1">IF($B343&gt;rounds,"",OFFSET(AllPairings!D$1,startRow-1+$A343,0))</f>
        <v/>
      </c>
      <c r="E343" s="1" t="str">
        <f ca="1">IF($B343&gt;rounds,"",OFFSET(AllPairings!E$1,startRow-1+$A343,0))</f>
        <v/>
      </c>
      <c r="F343" s="46" t="e">
        <f ca="1">VLOOKUP($C343,OFFSET(ResultsInput!$B$2,($B343-1)*gamesPerRound,0,gamesPerRound,6),5,FALSE)</f>
        <v>#VALUE!</v>
      </c>
      <c r="G343" s="46" t="e">
        <f ca="1">VLOOKUP($C343,OFFSET(ResultsInput!$B$2,($B343-1)*gamesPerRound,0,gamesPerRound,6),6,FALSE)</f>
        <v>#VALUE!</v>
      </c>
      <c r="H343" s="87" t="str">
        <f t="shared" ca="1" si="19"/>
        <v/>
      </c>
    </row>
    <row r="344" spans="1:8" x14ac:dyDescent="0.2">
      <c r="A344" s="47">
        <v>342</v>
      </c>
      <c r="B344" s="32" t="str">
        <f t="shared" si="20"/>
        <v/>
      </c>
      <c r="C344" s="32">
        <f t="shared" si="21"/>
        <v>7</v>
      </c>
      <c r="D344" s="1" t="str">
        <f ca="1">IF($B344&gt;rounds,"",OFFSET(AllPairings!D$1,startRow-1+$A344,0))</f>
        <v/>
      </c>
      <c r="E344" s="1" t="str">
        <f ca="1">IF($B344&gt;rounds,"",OFFSET(AllPairings!E$1,startRow-1+$A344,0))</f>
        <v/>
      </c>
      <c r="F344" s="46" t="e">
        <f ca="1">VLOOKUP($C344,OFFSET(ResultsInput!$B$2,($B344-1)*gamesPerRound,0,gamesPerRound,6),5,FALSE)</f>
        <v>#VALUE!</v>
      </c>
      <c r="G344" s="46" t="e">
        <f ca="1">VLOOKUP($C344,OFFSET(ResultsInput!$B$2,($B344-1)*gamesPerRound,0,gamesPerRound,6),6,FALSE)</f>
        <v>#VALUE!</v>
      </c>
      <c r="H344" s="87" t="str">
        <f t="shared" ca="1" si="19"/>
        <v/>
      </c>
    </row>
    <row r="345" spans="1:8" x14ac:dyDescent="0.2">
      <c r="A345" s="47">
        <v>343</v>
      </c>
      <c r="B345" s="32" t="str">
        <f t="shared" si="20"/>
        <v/>
      </c>
      <c r="C345" s="32">
        <f t="shared" si="21"/>
        <v>8</v>
      </c>
      <c r="D345" s="1" t="str">
        <f ca="1">IF($B345&gt;rounds,"",OFFSET(AllPairings!D$1,startRow-1+$A345,0))</f>
        <v/>
      </c>
      <c r="E345" s="1" t="str">
        <f ca="1">IF($B345&gt;rounds,"",OFFSET(AllPairings!E$1,startRow-1+$A345,0))</f>
        <v/>
      </c>
      <c r="F345" s="46" t="e">
        <f ca="1">VLOOKUP($C345,OFFSET(ResultsInput!$B$2,($B345-1)*gamesPerRound,0,gamesPerRound,6),5,FALSE)</f>
        <v>#VALUE!</v>
      </c>
      <c r="G345" s="46" t="e">
        <f ca="1">VLOOKUP($C345,OFFSET(ResultsInput!$B$2,($B345-1)*gamesPerRound,0,gamesPerRound,6),6,FALSE)</f>
        <v>#VALUE!</v>
      </c>
      <c r="H345" s="87" t="str">
        <f t="shared" ca="1" si="19"/>
        <v/>
      </c>
    </row>
    <row r="346" spans="1:8" x14ac:dyDescent="0.2">
      <c r="A346" s="47">
        <v>344</v>
      </c>
      <c r="B346" s="32" t="str">
        <f t="shared" si="20"/>
        <v/>
      </c>
      <c r="C346" s="32">
        <f t="shared" si="21"/>
        <v>9</v>
      </c>
      <c r="D346" s="1" t="str">
        <f ca="1">IF($B346&gt;rounds,"",OFFSET(AllPairings!D$1,startRow-1+$A346,0))</f>
        <v/>
      </c>
      <c r="E346" s="1" t="str">
        <f ca="1">IF($B346&gt;rounds,"",OFFSET(AllPairings!E$1,startRow-1+$A346,0))</f>
        <v/>
      </c>
      <c r="F346" s="46" t="e">
        <f ca="1">VLOOKUP($C346,OFFSET(ResultsInput!$B$2,($B346-1)*gamesPerRound,0,gamesPerRound,6),5,FALSE)</f>
        <v>#VALUE!</v>
      </c>
      <c r="G346" s="46" t="e">
        <f ca="1">VLOOKUP($C346,OFFSET(ResultsInput!$B$2,($B346-1)*gamesPerRound,0,gamesPerRound,6),6,FALSE)</f>
        <v>#VALUE!</v>
      </c>
      <c r="H346" s="87" t="str">
        <f t="shared" ca="1" si="19"/>
        <v/>
      </c>
    </row>
    <row r="347" spans="1:8" x14ac:dyDescent="0.2">
      <c r="A347" s="47">
        <v>345</v>
      </c>
      <c r="B347" s="32" t="str">
        <f t="shared" si="20"/>
        <v/>
      </c>
      <c r="C347" s="32">
        <f t="shared" si="21"/>
        <v>10</v>
      </c>
      <c r="D347" s="1" t="str">
        <f ca="1">IF($B347&gt;rounds,"",OFFSET(AllPairings!D$1,startRow-1+$A347,0))</f>
        <v/>
      </c>
      <c r="E347" s="1" t="str">
        <f ca="1">IF($B347&gt;rounds,"",OFFSET(AllPairings!E$1,startRow-1+$A347,0))</f>
        <v/>
      </c>
      <c r="F347" s="46" t="e">
        <f ca="1">VLOOKUP($C347,OFFSET(ResultsInput!$B$2,($B347-1)*gamesPerRound,0,gamesPerRound,6),5,FALSE)</f>
        <v>#VALUE!</v>
      </c>
      <c r="G347" s="46" t="e">
        <f ca="1">VLOOKUP($C347,OFFSET(ResultsInput!$B$2,($B347-1)*gamesPerRound,0,gamesPerRound,6),6,FALSE)</f>
        <v>#VALUE!</v>
      </c>
      <c r="H347" s="87" t="str">
        <f t="shared" ca="1" si="19"/>
        <v/>
      </c>
    </row>
    <row r="348" spans="1:8" x14ac:dyDescent="0.2">
      <c r="A348" s="47">
        <v>346</v>
      </c>
      <c r="B348" s="32" t="str">
        <f t="shared" si="20"/>
        <v/>
      </c>
      <c r="C348" s="32">
        <f t="shared" si="21"/>
        <v>11</v>
      </c>
      <c r="D348" s="1" t="str">
        <f ca="1">IF($B348&gt;rounds,"",OFFSET(AllPairings!D$1,startRow-1+$A348,0))</f>
        <v/>
      </c>
      <c r="E348" s="1" t="str">
        <f ca="1">IF($B348&gt;rounds,"",OFFSET(AllPairings!E$1,startRow-1+$A348,0))</f>
        <v/>
      </c>
      <c r="F348" s="46" t="e">
        <f ca="1">VLOOKUP($C348,OFFSET(ResultsInput!$B$2,($B348-1)*gamesPerRound,0,gamesPerRound,6),5,FALSE)</f>
        <v>#VALUE!</v>
      </c>
      <c r="G348" s="46" t="e">
        <f ca="1">VLOOKUP($C348,OFFSET(ResultsInput!$B$2,($B348-1)*gamesPerRound,0,gamesPerRound,6),6,FALSE)</f>
        <v>#VALUE!</v>
      </c>
      <c r="H348" s="87" t="str">
        <f t="shared" ca="1" si="19"/>
        <v/>
      </c>
    </row>
    <row r="349" spans="1:8" x14ac:dyDescent="0.2">
      <c r="A349" s="47">
        <v>347</v>
      </c>
      <c r="B349" s="32" t="str">
        <f t="shared" si="20"/>
        <v/>
      </c>
      <c r="C349" s="32">
        <f t="shared" si="21"/>
        <v>12</v>
      </c>
      <c r="D349" s="1" t="str">
        <f ca="1">IF($B349&gt;rounds,"",OFFSET(AllPairings!D$1,startRow-1+$A349,0))</f>
        <v/>
      </c>
      <c r="E349" s="1" t="str">
        <f ca="1">IF($B349&gt;rounds,"",OFFSET(AllPairings!E$1,startRow-1+$A349,0))</f>
        <v/>
      </c>
      <c r="F349" s="46" t="e">
        <f ca="1">VLOOKUP($C349,OFFSET(ResultsInput!$B$2,($B349-1)*gamesPerRound,0,gamesPerRound,6),5,FALSE)</f>
        <v>#VALUE!</v>
      </c>
      <c r="G349" s="46" t="e">
        <f ca="1">VLOOKUP($C349,OFFSET(ResultsInput!$B$2,($B349-1)*gamesPerRound,0,gamesPerRound,6),6,FALSE)</f>
        <v>#VALUE!</v>
      </c>
      <c r="H349" s="87" t="str">
        <f t="shared" ca="1" si="19"/>
        <v/>
      </c>
    </row>
    <row r="350" spans="1:8" x14ac:dyDescent="0.2">
      <c r="A350" s="47">
        <v>348</v>
      </c>
      <c r="B350" s="32" t="str">
        <f t="shared" si="20"/>
        <v/>
      </c>
      <c r="C350" s="32">
        <f t="shared" si="21"/>
        <v>13</v>
      </c>
      <c r="D350" s="1" t="str">
        <f ca="1">IF($B350&gt;rounds,"",OFFSET(AllPairings!D$1,startRow-1+$A350,0))</f>
        <v/>
      </c>
      <c r="E350" s="1" t="str">
        <f ca="1">IF($B350&gt;rounds,"",OFFSET(AllPairings!E$1,startRow-1+$A350,0))</f>
        <v/>
      </c>
      <c r="F350" s="46" t="e">
        <f ca="1">VLOOKUP($C350,OFFSET(ResultsInput!$B$2,($B350-1)*gamesPerRound,0,gamesPerRound,6),5,FALSE)</f>
        <v>#VALUE!</v>
      </c>
      <c r="G350" s="46" t="e">
        <f ca="1">VLOOKUP($C350,OFFSET(ResultsInput!$B$2,($B350-1)*gamesPerRound,0,gamesPerRound,6),6,FALSE)</f>
        <v>#VALUE!</v>
      </c>
      <c r="H350" s="87" t="str">
        <f t="shared" ca="1" si="19"/>
        <v/>
      </c>
    </row>
    <row r="351" spans="1:8" x14ac:dyDescent="0.2">
      <c r="A351" s="47">
        <v>349</v>
      </c>
      <c r="B351" s="32" t="str">
        <f t="shared" si="20"/>
        <v/>
      </c>
      <c r="C351" s="32">
        <f t="shared" si="21"/>
        <v>14</v>
      </c>
      <c r="D351" s="1" t="str">
        <f ca="1">IF($B351&gt;rounds,"",OFFSET(AllPairings!D$1,startRow-1+$A351,0))</f>
        <v/>
      </c>
      <c r="E351" s="1" t="str">
        <f ca="1">IF($B351&gt;rounds,"",OFFSET(AllPairings!E$1,startRow-1+$A351,0))</f>
        <v/>
      </c>
      <c r="F351" s="46" t="e">
        <f ca="1">VLOOKUP($C351,OFFSET(ResultsInput!$B$2,($B351-1)*gamesPerRound,0,gamesPerRound,6),5,FALSE)</f>
        <v>#VALUE!</v>
      </c>
      <c r="G351" s="46" t="e">
        <f ca="1">VLOOKUP($C351,OFFSET(ResultsInput!$B$2,($B351-1)*gamesPerRound,0,gamesPerRound,6),6,FALSE)</f>
        <v>#VALUE!</v>
      </c>
      <c r="H351" s="87" t="str">
        <f t="shared" ca="1" si="19"/>
        <v/>
      </c>
    </row>
    <row r="352" spans="1:8" x14ac:dyDescent="0.2">
      <c r="A352" s="47">
        <v>350</v>
      </c>
      <c r="B352" s="32" t="str">
        <f t="shared" si="20"/>
        <v/>
      </c>
      <c r="C352" s="32">
        <f t="shared" si="21"/>
        <v>15</v>
      </c>
      <c r="D352" s="1" t="str">
        <f ca="1">IF($B352&gt;rounds,"",OFFSET(AllPairings!D$1,startRow-1+$A352,0))</f>
        <v/>
      </c>
      <c r="E352" s="1" t="str">
        <f ca="1">IF($B352&gt;rounds,"",OFFSET(AllPairings!E$1,startRow-1+$A352,0))</f>
        <v/>
      </c>
      <c r="F352" s="46" t="e">
        <f ca="1">VLOOKUP($C352,OFFSET(ResultsInput!$B$2,($B352-1)*gamesPerRound,0,gamesPerRound,6),5,FALSE)</f>
        <v>#VALUE!</v>
      </c>
      <c r="G352" s="46" t="e">
        <f ca="1">VLOOKUP($C352,OFFSET(ResultsInput!$B$2,($B352-1)*gamesPerRound,0,gamesPerRound,6),6,FALSE)</f>
        <v>#VALUE!</v>
      </c>
      <c r="H352" s="87" t="str">
        <f t="shared" ca="1" si="19"/>
        <v/>
      </c>
    </row>
    <row r="353" spans="1:8" x14ac:dyDescent="0.2">
      <c r="A353" s="47">
        <v>351</v>
      </c>
      <c r="B353" s="32" t="str">
        <f t="shared" si="20"/>
        <v/>
      </c>
      <c r="C353" s="32">
        <f t="shared" si="21"/>
        <v>16</v>
      </c>
      <c r="D353" s="1" t="str">
        <f ca="1">IF($B353&gt;rounds,"",OFFSET(AllPairings!D$1,startRow-1+$A353,0))</f>
        <v/>
      </c>
      <c r="E353" s="1" t="str">
        <f ca="1">IF($B353&gt;rounds,"",OFFSET(AllPairings!E$1,startRow-1+$A353,0))</f>
        <v/>
      </c>
      <c r="F353" s="46" t="e">
        <f ca="1">VLOOKUP($C353,OFFSET(ResultsInput!$B$2,($B353-1)*gamesPerRound,0,gamesPerRound,6),5,FALSE)</f>
        <v>#VALUE!</v>
      </c>
      <c r="G353" s="46" t="e">
        <f ca="1">VLOOKUP($C353,OFFSET(ResultsInput!$B$2,($B353-1)*gamesPerRound,0,gamesPerRound,6),6,FALSE)</f>
        <v>#VALUE!</v>
      </c>
      <c r="H353" s="87" t="str">
        <f t="shared" ca="1" si="19"/>
        <v/>
      </c>
    </row>
    <row r="354" spans="1:8" x14ac:dyDescent="0.2">
      <c r="A354" s="47">
        <v>352</v>
      </c>
      <c r="B354" s="32" t="str">
        <f t="shared" si="20"/>
        <v/>
      </c>
      <c r="C354" s="32">
        <f t="shared" si="21"/>
        <v>17</v>
      </c>
      <c r="D354" s="1" t="str">
        <f ca="1">IF($B354&gt;rounds,"",OFFSET(AllPairings!D$1,startRow-1+$A354,0))</f>
        <v/>
      </c>
      <c r="E354" s="1" t="str">
        <f ca="1">IF($B354&gt;rounds,"",OFFSET(AllPairings!E$1,startRow-1+$A354,0))</f>
        <v/>
      </c>
      <c r="F354" s="46" t="e">
        <f ca="1">VLOOKUP($C354,OFFSET(ResultsInput!$B$2,($B354-1)*gamesPerRound,0,gamesPerRound,6),5,FALSE)</f>
        <v>#VALUE!</v>
      </c>
      <c r="G354" s="46" t="e">
        <f ca="1">VLOOKUP($C354,OFFSET(ResultsInput!$B$2,($B354-1)*gamesPerRound,0,gamesPerRound,6),6,FALSE)</f>
        <v>#VALUE!</v>
      </c>
      <c r="H354" s="87" t="str">
        <f t="shared" ca="1" si="19"/>
        <v/>
      </c>
    </row>
    <row r="355" spans="1:8" x14ac:dyDescent="0.2">
      <c r="A355" s="47">
        <v>353</v>
      </c>
      <c r="B355" s="32" t="str">
        <f t="shared" si="20"/>
        <v/>
      </c>
      <c r="C355" s="32">
        <f t="shared" si="21"/>
        <v>18</v>
      </c>
      <c r="D355" s="1" t="str">
        <f ca="1">IF($B355&gt;rounds,"",OFFSET(AllPairings!D$1,startRow-1+$A355,0))</f>
        <v/>
      </c>
      <c r="E355" s="1" t="str">
        <f ca="1">IF($B355&gt;rounds,"",OFFSET(AllPairings!E$1,startRow-1+$A355,0))</f>
        <v/>
      </c>
      <c r="F355" s="46" t="e">
        <f ca="1">VLOOKUP($C355,OFFSET(ResultsInput!$B$2,($B355-1)*gamesPerRound,0,gamesPerRound,6),5,FALSE)</f>
        <v>#VALUE!</v>
      </c>
      <c r="G355" s="46" t="e">
        <f ca="1">VLOOKUP($C355,OFFSET(ResultsInput!$B$2,($B355-1)*gamesPerRound,0,gamesPerRound,6),6,FALSE)</f>
        <v>#VALUE!</v>
      </c>
      <c r="H355" s="87" t="str">
        <f t="shared" ca="1" si="19"/>
        <v/>
      </c>
    </row>
    <row r="356" spans="1:8" x14ac:dyDescent="0.2">
      <c r="A356" s="47">
        <v>354</v>
      </c>
      <c r="B356" s="32" t="str">
        <f t="shared" si="20"/>
        <v/>
      </c>
      <c r="C356" s="32">
        <f t="shared" si="21"/>
        <v>19</v>
      </c>
      <c r="D356" s="1" t="str">
        <f ca="1">IF($B356&gt;rounds,"",OFFSET(AllPairings!D$1,startRow-1+$A356,0))</f>
        <v/>
      </c>
      <c r="E356" s="1" t="str">
        <f ca="1">IF($B356&gt;rounds,"",OFFSET(AllPairings!E$1,startRow-1+$A356,0))</f>
        <v/>
      </c>
      <c r="F356" s="46" t="e">
        <f ca="1">VLOOKUP($C356,OFFSET(ResultsInput!$B$2,($B356-1)*gamesPerRound,0,gamesPerRound,6),5,FALSE)</f>
        <v>#VALUE!</v>
      </c>
      <c r="G356" s="46" t="e">
        <f ca="1">VLOOKUP($C356,OFFSET(ResultsInput!$B$2,($B356-1)*gamesPerRound,0,gamesPerRound,6),6,FALSE)</f>
        <v>#VALUE!</v>
      </c>
      <c r="H356" s="87" t="str">
        <f t="shared" ca="1" si="19"/>
        <v/>
      </c>
    </row>
    <row r="357" spans="1:8" x14ac:dyDescent="0.2">
      <c r="A357" s="47">
        <v>355</v>
      </c>
      <c r="B357" s="32" t="str">
        <f t="shared" si="20"/>
        <v/>
      </c>
      <c r="C357" s="32">
        <f t="shared" si="21"/>
        <v>20</v>
      </c>
      <c r="D357" s="1" t="str">
        <f ca="1">IF($B357&gt;rounds,"",OFFSET(AllPairings!D$1,startRow-1+$A357,0))</f>
        <v/>
      </c>
      <c r="E357" s="1" t="str">
        <f ca="1">IF($B357&gt;rounds,"",OFFSET(AllPairings!E$1,startRow-1+$A357,0))</f>
        <v/>
      </c>
      <c r="F357" s="46" t="e">
        <f ca="1">VLOOKUP($C357,OFFSET(ResultsInput!$B$2,($B357-1)*gamesPerRound,0,gamesPerRound,6),5,FALSE)</f>
        <v>#VALUE!</v>
      </c>
      <c r="G357" s="46" t="e">
        <f ca="1">VLOOKUP($C357,OFFSET(ResultsInput!$B$2,($B357-1)*gamesPerRound,0,gamesPerRound,6),6,FALSE)</f>
        <v>#VALUE!</v>
      </c>
      <c r="H357" s="87" t="str">
        <f t="shared" ca="1" si="19"/>
        <v/>
      </c>
    </row>
    <row r="358" spans="1:8" x14ac:dyDescent="0.2">
      <c r="A358" s="47">
        <v>356</v>
      </c>
      <c r="B358" s="32" t="str">
        <f t="shared" si="20"/>
        <v/>
      </c>
      <c r="C358" s="32">
        <f t="shared" si="21"/>
        <v>21</v>
      </c>
      <c r="D358" s="1" t="str">
        <f ca="1">IF($B358&gt;rounds,"",OFFSET(AllPairings!D$1,startRow-1+$A358,0))</f>
        <v/>
      </c>
      <c r="E358" s="1" t="str">
        <f ca="1">IF($B358&gt;rounds,"",OFFSET(AllPairings!E$1,startRow-1+$A358,0))</f>
        <v/>
      </c>
      <c r="F358" s="46" t="e">
        <f ca="1">VLOOKUP($C358,OFFSET(ResultsInput!$B$2,($B358-1)*gamesPerRound,0,gamesPerRound,6),5,FALSE)</f>
        <v>#VALUE!</v>
      </c>
      <c r="G358" s="46" t="e">
        <f ca="1">VLOOKUP($C358,OFFSET(ResultsInput!$B$2,($B358-1)*gamesPerRound,0,gamesPerRound,6),6,FALSE)</f>
        <v>#VALUE!</v>
      </c>
      <c r="H358" s="87" t="str">
        <f t="shared" ca="1" si="19"/>
        <v/>
      </c>
    </row>
    <row r="359" spans="1:8" x14ac:dyDescent="0.2">
      <c r="A359" s="47">
        <v>357</v>
      </c>
      <c r="B359" s="32" t="str">
        <f t="shared" si="20"/>
        <v/>
      </c>
      <c r="C359" s="32">
        <f t="shared" si="21"/>
        <v>22</v>
      </c>
      <c r="D359" s="1" t="str">
        <f ca="1">IF($B359&gt;rounds,"",OFFSET(AllPairings!D$1,startRow-1+$A359,0))</f>
        <v/>
      </c>
      <c r="E359" s="1" t="str">
        <f ca="1">IF($B359&gt;rounds,"",OFFSET(AllPairings!E$1,startRow-1+$A359,0))</f>
        <v/>
      </c>
      <c r="F359" s="46" t="e">
        <f ca="1">VLOOKUP($C359,OFFSET(ResultsInput!$B$2,($B359-1)*gamesPerRound,0,gamesPerRound,6),5,FALSE)</f>
        <v>#VALUE!</v>
      </c>
      <c r="G359" s="46" t="e">
        <f ca="1">VLOOKUP($C359,OFFSET(ResultsInput!$B$2,($B359-1)*gamesPerRound,0,gamesPerRound,6),6,FALSE)</f>
        <v>#VALUE!</v>
      </c>
      <c r="H359" s="87" t="str">
        <f t="shared" ca="1" si="19"/>
        <v/>
      </c>
    </row>
    <row r="360" spans="1:8" x14ac:dyDescent="0.2">
      <c r="A360" s="47">
        <v>358</v>
      </c>
      <c r="B360" s="32" t="str">
        <f t="shared" si="20"/>
        <v/>
      </c>
      <c r="C360" s="32">
        <f t="shared" si="21"/>
        <v>23</v>
      </c>
      <c r="D360" s="1" t="str">
        <f ca="1">IF($B360&gt;rounds,"",OFFSET(AllPairings!D$1,startRow-1+$A360,0))</f>
        <v/>
      </c>
      <c r="E360" s="1" t="str">
        <f ca="1">IF($B360&gt;rounds,"",OFFSET(AllPairings!E$1,startRow-1+$A360,0))</f>
        <v/>
      </c>
      <c r="F360" s="46" t="e">
        <f ca="1">VLOOKUP($C360,OFFSET(ResultsInput!$B$2,($B360-1)*gamesPerRound,0,gamesPerRound,6),5,FALSE)</f>
        <v>#VALUE!</v>
      </c>
      <c r="G360" s="46" t="e">
        <f ca="1">VLOOKUP($C360,OFFSET(ResultsInput!$B$2,($B360-1)*gamesPerRound,0,gamesPerRound,6),6,FALSE)</f>
        <v>#VALUE!</v>
      </c>
      <c r="H360" s="87" t="str">
        <f t="shared" ca="1" si="19"/>
        <v/>
      </c>
    </row>
    <row r="361" spans="1:8" x14ac:dyDescent="0.2">
      <c r="A361" s="47">
        <v>359</v>
      </c>
      <c r="B361" s="32" t="str">
        <f t="shared" si="20"/>
        <v/>
      </c>
      <c r="C361" s="32">
        <f t="shared" si="21"/>
        <v>24</v>
      </c>
      <c r="D361" s="1" t="str">
        <f ca="1">IF($B361&gt;rounds,"",OFFSET(AllPairings!D$1,startRow-1+$A361,0))</f>
        <v/>
      </c>
      <c r="E361" s="1" t="str">
        <f ca="1">IF($B361&gt;rounds,"",OFFSET(AllPairings!E$1,startRow-1+$A361,0))</f>
        <v/>
      </c>
      <c r="F361" s="46" t="e">
        <f ca="1">VLOOKUP($C361,OFFSET(ResultsInput!$B$2,($B361-1)*gamesPerRound,0,gamesPerRound,6),5,FALSE)</f>
        <v>#VALUE!</v>
      </c>
      <c r="G361" s="46" t="e">
        <f ca="1">VLOOKUP($C361,OFFSET(ResultsInput!$B$2,($B361-1)*gamesPerRound,0,gamesPerRound,6),6,FALSE)</f>
        <v>#VALUE!</v>
      </c>
      <c r="H361" s="87" t="str">
        <f t="shared" ca="1" si="19"/>
        <v/>
      </c>
    </row>
    <row r="362" spans="1:8" x14ac:dyDescent="0.2">
      <c r="A362" s="47">
        <v>360</v>
      </c>
      <c r="B362" s="32" t="str">
        <f t="shared" si="20"/>
        <v/>
      </c>
      <c r="C362" s="32">
        <f t="shared" si="21"/>
        <v>25</v>
      </c>
      <c r="D362" s="1" t="str">
        <f ca="1">IF($B362&gt;rounds,"",OFFSET(AllPairings!D$1,startRow-1+$A362,0))</f>
        <v/>
      </c>
      <c r="E362" s="1" t="str">
        <f ca="1">IF($B362&gt;rounds,"",OFFSET(AllPairings!E$1,startRow-1+$A362,0))</f>
        <v/>
      </c>
      <c r="F362" s="46" t="e">
        <f ca="1">VLOOKUP($C362,OFFSET(ResultsInput!$B$2,($B362-1)*gamesPerRound,0,gamesPerRound,6),5,FALSE)</f>
        <v>#VALUE!</v>
      </c>
      <c r="G362" s="46" t="e">
        <f ca="1">VLOOKUP($C362,OFFSET(ResultsInput!$B$2,($B362-1)*gamesPerRound,0,gamesPerRound,6),6,FALSE)</f>
        <v>#VALUE!</v>
      </c>
      <c r="H362" s="87" t="str">
        <f t="shared" ca="1" si="19"/>
        <v/>
      </c>
    </row>
    <row r="363" spans="1:8" x14ac:dyDescent="0.2">
      <c r="A363" s="47">
        <v>361</v>
      </c>
      <c r="B363" s="32" t="str">
        <f t="shared" si="20"/>
        <v/>
      </c>
      <c r="C363" s="32">
        <f t="shared" si="21"/>
        <v>26</v>
      </c>
      <c r="D363" s="1" t="str">
        <f ca="1">IF($B363&gt;rounds,"",OFFSET(AllPairings!D$1,startRow-1+$A363,0))</f>
        <v/>
      </c>
      <c r="E363" s="1" t="str">
        <f ca="1">IF($B363&gt;rounds,"",OFFSET(AllPairings!E$1,startRow-1+$A363,0))</f>
        <v/>
      </c>
      <c r="F363" s="46" t="e">
        <f ca="1">VLOOKUP($C363,OFFSET(ResultsInput!$B$2,($B363-1)*gamesPerRound,0,gamesPerRound,6),5,FALSE)</f>
        <v>#VALUE!</v>
      </c>
      <c r="G363" s="46" t="e">
        <f ca="1">VLOOKUP($C363,OFFSET(ResultsInput!$B$2,($B363-1)*gamesPerRound,0,gamesPerRound,6),6,FALSE)</f>
        <v>#VALUE!</v>
      </c>
      <c r="H363" s="87" t="str">
        <f t="shared" ca="1" si="19"/>
        <v/>
      </c>
    </row>
    <row r="364" spans="1:8" x14ac:dyDescent="0.2">
      <c r="A364" s="47">
        <v>362</v>
      </c>
      <c r="B364" s="32" t="str">
        <f t="shared" si="20"/>
        <v/>
      </c>
      <c r="C364" s="32">
        <f t="shared" si="21"/>
        <v>27</v>
      </c>
      <c r="D364" s="1" t="str">
        <f ca="1">IF($B364&gt;rounds,"",OFFSET(AllPairings!D$1,startRow-1+$A364,0))</f>
        <v/>
      </c>
      <c r="E364" s="1" t="str">
        <f ca="1">IF($B364&gt;rounds,"",OFFSET(AllPairings!E$1,startRow-1+$A364,0))</f>
        <v/>
      </c>
      <c r="F364" s="46" t="e">
        <f ca="1">VLOOKUP($C364,OFFSET(ResultsInput!$B$2,($B364-1)*gamesPerRound,0,gamesPerRound,6),5,FALSE)</f>
        <v>#VALUE!</v>
      </c>
      <c r="G364" s="46" t="e">
        <f ca="1">VLOOKUP($C364,OFFSET(ResultsInput!$B$2,($B364-1)*gamesPerRound,0,gamesPerRound,6),6,FALSE)</f>
        <v>#VALUE!</v>
      </c>
      <c r="H364" s="87" t="str">
        <f t="shared" ca="1" si="19"/>
        <v/>
      </c>
    </row>
    <row r="365" spans="1:8" x14ac:dyDescent="0.2">
      <c r="A365" s="47">
        <v>363</v>
      </c>
      <c r="B365" s="32" t="str">
        <f t="shared" si="20"/>
        <v/>
      </c>
      <c r="C365" s="32">
        <f t="shared" si="21"/>
        <v>28</v>
      </c>
      <c r="D365" s="1" t="str">
        <f ca="1">IF($B365&gt;rounds,"",OFFSET(AllPairings!D$1,startRow-1+$A365,0))</f>
        <v/>
      </c>
      <c r="E365" s="1" t="str">
        <f ca="1">IF($B365&gt;rounds,"",OFFSET(AllPairings!E$1,startRow-1+$A365,0))</f>
        <v/>
      </c>
      <c r="F365" s="46" t="e">
        <f ca="1">VLOOKUP($C365,OFFSET(ResultsInput!$B$2,($B365-1)*gamesPerRound,0,gamesPerRound,6),5,FALSE)</f>
        <v>#VALUE!</v>
      </c>
      <c r="G365" s="46" t="e">
        <f ca="1">VLOOKUP($C365,OFFSET(ResultsInput!$B$2,($B365-1)*gamesPerRound,0,gamesPerRound,6),6,FALSE)</f>
        <v>#VALUE!</v>
      </c>
      <c r="H365" s="87" t="str">
        <f t="shared" ca="1" si="19"/>
        <v/>
      </c>
    </row>
    <row r="366" spans="1:8" x14ac:dyDescent="0.2">
      <c r="A366" s="47">
        <v>364</v>
      </c>
      <c r="B366" s="32" t="str">
        <f t="shared" si="20"/>
        <v/>
      </c>
      <c r="C366" s="32">
        <f t="shared" si="21"/>
        <v>29</v>
      </c>
      <c r="D366" s="1" t="str">
        <f ca="1">IF($B366&gt;rounds,"",OFFSET(AllPairings!D$1,startRow-1+$A366,0))</f>
        <v/>
      </c>
      <c r="E366" s="1" t="str">
        <f ca="1">IF($B366&gt;rounds,"",OFFSET(AllPairings!E$1,startRow-1+$A366,0))</f>
        <v/>
      </c>
      <c r="F366" s="46" t="e">
        <f ca="1">VLOOKUP($C366,OFFSET(ResultsInput!$B$2,($B366-1)*gamesPerRound,0,gamesPerRound,6),5,FALSE)</f>
        <v>#VALUE!</v>
      </c>
      <c r="G366" s="46" t="e">
        <f ca="1">VLOOKUP($C366,OFFSET(ResultsInput!$B$2,($B366-1)*gamesPerRound,0,gamesPerRound,6),6,FALSE)</f>
        <v>#VALUE!</v>
      </c>
      <c r="H366" s="87" t="str">
        <f t="shared" ca="1" si="19"/>
        <v/>
      </c>
    </row>
    <row r="367" spans="1:8" x14ac:dyDescent="0.2">
      <c r="A367" s="47">
        <v>365</v>
      </c>
      <c r="B367" s="32" t="str">
        <f t="shared" si="20"/>
        <v/>
      </c>
      <c r="C367" s="32">
        <f t="shared" si="21"/>
        <v>30</v>
      </c>
      <c r="D367" s="1" t="str">
        <f ca="1">IF($B367&gt;rounds,"",OFFSET(AllPairings!D$1,startRow-1+$A367,0))</f>
        <v/>
      </c>
      <c r="E367" s="1" t="str">
        <f ca="1">IF($B367&gt;rounds,"",OFFSET(AllPairings!E$1,startRow-1+$A367,0))</f>
        <v/>
      </c>
      <c r="F367" s="46" t="e">
        <f ca="1">VLOOKUP($C367,OFFSET(ResultsInput!$B$2,($B367-1)*gamesPerRound,0,gamesPerRound,6),5,FALSE)</f>
        <v>#VALUE!</v>
      </c>
      <c r="G367" s="46" t="e">
        <f ca="1">VLOOKUP($C367,OFFSET(ResultsInput!$B$2,($B367-1)*gamesPerRound,0,gamesPerRound,6),6,FALSE)</f>
        <v>#VALUE!</v>
      </c>
      <c r="H367" s="87" t="str">
        <f t="shared" ca="1" si="19"/>
        <v/>
      </c>
    </row>
    <row r="368" spans="1:8" x14ac:dyDescent="0.2">
      <c r="A368" s="47">
        <v>366</v>
      </c>
      <c r="B368" s="32" t="str">
        <f t="shared" si="20"/>
        <v/>
      </c>
      <c r="C368" s="32">
        <f t="shared" si="21"/>
        <v>31</v>
      </c>
      <c r="D368" s="1" t="str">
        <f ca="1">IF($B368&gt;rounds,"",OFFSET(AllPairings!D$1,startRow-1+$A368,0))</f>
        <v/>
      </c>
      <c r="E368" s="1" t="str">
        <f ca="1">IF($B368&gt;rounds,"",OFFSET(AllPairings!E$1,startRow-1+$A368,0))</f>
        <v/>
      </c>
      <c r="F368" s="46" t="e">
        <f ca="1">VLOOKUP($C368,OFFSET(ResultsInput!$B$2,($B368-1)*gamesPerRound,0,gamesPerRound,6),5,FALSE)</f>
        <v>#VALUE!</v>
      </c>
      <c r="G368" s="46" t="e">
        <f ca="1">VLOOKUP($C368,OFFSET(ResultsInput!$B$2,($B368-1)*gamesPerRound,0,gamesPerRound,6),6,FALSE)</f>
        <v>#VALUE!</v>
      </c>
      <c r="H368" s="87" t="str">
        <f t="shared" ca="1" si="19"/>
        <v/>
      </c>
    </row>
    <row r="369" spans="1:8" x14ac:dyDescent="0.2">
      <c r="A369" s="47">
        <v>367</v>
      </c>
      <c r="B369" s="32" t="str">
        <f t="shared" si="20"/>
        <v/>
      </c>
      <c r="C369" s="32">
        <f t="shared" si="21"/>
        <v>32</v>
      </c>
      <c r="D369" s="1" t="str">
        <f ca="1">IF($B369&gt;rounds,"",OFFSET(AllPairings!D$1,startRow-1+$A369,0))</f>
        <v/>
      </c>
      <c r="E369" s="1" t="str">
        <f ca="1">IF($B369&gt;rounds,"",OFFSET(AllPairings!E$1,startRow-1+$A369,0))</f>
        <v/>
      </c>
      <c r="F369" s="46" t="e">
        <f ca="1">VLOOKUP($C369,OFFSET(ResultsInput!$B$2,($B369-1)*gamesPerRound,0,gamesPerRound,6),5,FALSE)</f>
        <v>#VALUE!</v>
      </c>
      <c r="G369" s="46" t="e">
        <f ca="1">VLOOKUP($C369,OFFSET(ResultsInput!$B$2,($B369-1)*gamesPerRound,0,gamesPerRound,6),6,FALSE)</f>
        <v>#VALUE!</v>
      </c>
      <c r="H369" s="87" t="str">
        <f t="shared" ca="1" si="19"/>
        <v/>
      </c>
    </row>
    <row r="370" spans="1:8" x14ac:dyDescent="0.2">
      <c r="A370" s="47">
        <v>368</v>
      </c>
      <c r="B370" s="32" t="str">
        <f t="shared" si="20"/>
        <v/>
      </c>
      <c r="C370" s="32">
        <f t="shared" si="21"/>
        <v>33</v>
      </c>
      <c r="D370" s="1" t="str">
        <f ca="1">IF($B370&gt;rounds,"",OFFSET(AllPairings!D$1,startRow-1+$A370,0))</f>
        <v/>
      </c>
      <c r="E370" s="1" t="str">
        <f ca="1">IF($B370&gt;rounds,"",OFFSET(AllPairings!E$1,startRow-1+$A370,0))</f>
        <v/>
      </c>
      <c r="F370" s="46" t="e">
        <f ca="1">VLOOKUP($C370,OFFSET(ResultsInput!$B$2,($B370-1)*gamesPerRound,0,gamesPerRound,6),5,FALSE)</f>
        <v>#VALUE!</v>
      </c>
      <c r="G370" s="46" t="e">
        <f ca="1">VLOOKUP($C370,OFFSET(ResultsInput!$B$2,($B370-1)*gamesPerRound,0,gamesPerRound,6),6,FALSE)</f>
        <v>#VALUE!</v>
      </c>
      <c r="H370" s="87" t="str">
        <f t="shared" ca="1" si="19"/>
        <v/>
      </c>
    </row>
    <row r="371" spans="1:8" x14ac:dyDescent="0.2">
      <c r="A371" s="47">
        <v>369</v>
      </c>
      <c r="B371" s="32" t="str">
        <f t="shared" si="20"/>
        <v/>
      </c>
      <c r="C371" s="32">
        <f t="shared" si="21"/>
        <v>34</v>
      </c>
      <c r="D371" s="1" t="str">
        <f ca="1">IF($B371&gt;rounds,"",OFFSET(AllPairings!D$1,startRow-1+$A371,0))</f>
        <v/>
      </c>
      <c r="E371" s="1" t="str">
        <f ca="1">IF($B371&gt;rounds,"",OFFSET(AllPairings!E$1,startRow-1+$A371,0))</f>
        <v/>
      </c>
      <c r="F371" s="46" t="e">
        <f ca="1">VLOOKUP($C371,OFFSET(ResultsInput!$B$2,($B371-1)*gamesPerRound,0,gamesPerRound,6),5,FALSE)</f>
        <v>#VALUE!</v>
      </c>
      <c r="G371" s="46" t="e">
        <f ca="1">VLOOKUP($C371,OFFSET(ResultsInput!$B$2,($B371-1)*gamesPerRound,0,gamesPerRound,6),6,FALSE)</f>
        <v>#VALUE!</v>
      </c>
      <c r="H371" s="87" t="str">
        <f t="shared" ca="1" si="19"/>
        <v/>
      </c>
    </row>
    <row r="372" spans="1:8" x14ac:dyDescent="0.2">
      <c r="A372" s="47">
        <v>370</v>
      </c>
      <c r="B372" s="32" t="str">
        <f t="shared" si="20"/>
        <v/>
      </c>
      <c r="C372" s="32">
        <f t="shared" si="21"/>
        <v>35</v>
      </c>
      <c r="D372" s="1" t="str">
        <f ca="1">IF($B372&gt;rounds,"",OFFSET(AllPairings!D$1,startRow-1+$A372,0))</f>
        <v/>
      </c>
      <c r="E372" s="1" t="str">
        <f ca="1">IF($B372&gt;rounds,"",OFFSET(AllPairings!E$1,startRow-1+$A372,0))</f>
        <v/>
      </c>
      <c r="F372" s="46" t="e">
        <f ca="1">VLOOKUP($C372,OFFSET(ResultsInput!$B$2,($B372-1)*gamesPerRound,0,gamesPerRound,6),5,FALSE)</f>
        <v>#VALUE!</v>
      </c>
      <c r="G372" s="46" t="e">
        <f ca="1">VLOOKUP($C372,OFFSET(ResultsInput!$B$2,($B372-1)*gamesPerRound,0,gamesPerRound,6),6,FALSE)</f>
        <v>#VALUE!</v>
      </c>
      <c r="H372" s="87" t="str">
        <f t="shared" ca="1" si="19"/>
        <v/>
      </c>
    </row>
    <row r="373" spans="1:8" x14ac:dyDescent="0.2">
      <c r="A373" s="47">
        <v>371</v>
      </c>
      <c r="B373" s="32" t="str">
        <f t="shared" si="20"/>
        <v/>
      </c>
      <c r="C373" s="32">
        <f t="shared" si="21"/>
        <v>36</v>
      </c>
      <c r="D373" s="1" t="str">
        <f ca="1">IF($B373&gt;rounds,"",OFFSET(AllPairings!D$1,startRow-1+$A373,0))</f>
        <v/>
      </c>
      <c r="E373" s="1" t="str">
        <f ca="1">IF($B373&gt;rounds,"",OFFSET(AllPairings!E$1,startRow-1+$A373,0))</f>
        <v/>
      </c>
      <c r="F373" s="46" t="e">
        <f ca="1">VLOOKUP($C373,OFFSET(ResultsInput!$B$2,($B373-1)*gamesPerRound,0,gamesPerRound,6),5,FALSE)</f>
        <v>#VALUE!</v>
      </c>
      <c r="G373" s="46" t="e">
        <f ca="1">VLOOKUP($C373,OFFSET(ResultsInput!$B$2,($B373-1)*gamesPerRound,0,gamesPerRound,6),6,FALSE)</f>
        <v>#VALUE!</v>
      </c>
      <c r="H373" s="87" t="str">
        <f t="shared" ca="1" si="19"/>
        <v/>
      </c>
    </row>
    <row r="374" spans="1:8" x14ac:dyDescent="0.2">
      <c r="A374" s="47">
        <v>372</v>
      </c>
      <c r="B374" s="32" t="str">
        <f t="shared" si="20"/>
        <v/>
      </c>
      <c r="C374" s="32">
        <f t="shared" si="21"/>
        <v>37</v>
      </c>
      <c r="D374" s="1" t="str">
        <f ca="1">IF($B374&gt;rounds,"",OFFSET(AllPairings!D$1,startRow-1+$A374,0))</f>
        <v/>
      </c>
      <c r="E374" s="1" t="str">
        <f ca="1">IF($B374&gt;rounds,"",OFFSET(AllPairings!E$1,startRow-1+$A374,0))</f>
        <v/>
      </c>
      <c r="F374" s="46" t="e">
        <f ca="1">VLOOKUP($C374,OFFSET(ResultsInput!$B$2,($B374-1)*gamesPerRound,0,gamesPerRound,6),5,FALSE)</f>
        <v>#VALUE!</v>
      </c>
      <c r="G374" s="46" t="e">
        <f ca="1">VLOOKUP($C374,OFFSET(ResultsInput!$B$2,($B374-1)*gamesPerRound,0,gamesPerRound,6),6,FALSE)</f>
        <v>#VALUE!</v>
      </c>
      <c r="H374" s="87" t="str">
        <f t="shared" ca="1" si="19"/>
        <v/>
      </c>
    </row>
    <row r="375" spans="1:8" x14ac:dyDescent="0.2">
      <c r="A375" s="47">
        <v>373</v>
      </c>
      <c r="B375" s="32" t="str">
        <f t="shared" si="20"/>
        <v/>
      </c>
      <c r="C375" s="32">
        <f t="shared" si="21"/>
        <v>38</v>
      </c>
      <c r="D375" s="1" t="str">
        <f ca="1">IF($B375&gt;rounds,"",OFFSET(AllPairings!D$1,startRow-1+$A375,0))</f>
        <v/>
      </c>
      <c r="E375" s="1" t="str">
        <f ca="1">IF($B375&gt;rounds,"",OFFSET(AllPairings!E$1,startRow-1+$A375,0))</f>
        <v/>
      </c>
      <c r="F375" s="46" t="e">
        <f ca="1">VLOOKUP($C375,OFFSET(ResultsInput!$B$2,($B375-1)*gamesPerRound,0,gamesPerRound,6),5,FALSE)</f>
        <v>#VALUE!</v>
      </c>
      <c r="G375" s="46" t="e">
        <f ca="1">VLOOKUP($C375,OFFSET(ResultsInput!$B$2,($B375-1)*gamesPerRound,0,gamesPerRound,6),6,FALSE)</f>
        <v>#VALUE!</v>
      </c>
      <c r="H375" s="87" t="str">
        <f t="shared" ca="1" si="19"/>
        <v/>
      </c>
    </row>
    <row r="376" spans="1:8" x14ac:dyDescent="0.2">
      <c r="A376" s="47">
        <v>374</v>
      </c>
      <c r="B376" s="32" t="str">
        <f t="shared" si="20"/>
        <v/>
      </c>
      <c r="C376" s="32">
        <f t="shared" si="21"/>
        <v>39</v>
      </c>
      <c r="D376" s="1" t="str">
        <f ca="1">IF($B376&gt;rounds,"",OFFSET(AllPairings!D$1,startRow-1+$A376,0))</f>
        <v/>
      </c>
      <c r="E376" s="1" t="str">
        <f ca="1">IF($B376&gt;rounds,"",OFFSET(AllPairings!E$1,startRow-1+$A376,0))</f>
        <v/>
      </c>
      <c r="F376" s="46" t="e">
        <f ca="1">VLOOKUP($C376,OFFSET(ResultsInput!$B$2,($B376-1)*gamesPerRound,0,gamesPerRound,6),5,FALSE)</f>
        <v>#VALUE!</v>
      </c>
      <c r="G376" s="46" t="e">
        <f ca="1">VLOOKUP($C376,OFFSET(ResultsInput!$B$2,($B376-1)*gamesPerRound,0,gamesPerRound,6),6,FALSE)</f>
        <v>#VALUE!</v>
      </c>
      <c r="H376" s="87" t="str">
        <f t="shared" ca="1" si="19"/>
        <v/>
      </c>
    </row>
    <row r="377" spans="1:8" x14ac:dyDescent="0.2">
      <c r="A377" s="47">
        <v>375</v>
      </c>
      <c r="B377" s="32" t="str">
        <f t="shared" si="20"/>
        <v/>
      </c>
      <c r="C377" s="32">
        <f t="shared" si="21"/>
        <v>40</v>
      </c>
      <c r="D377" s="1" t="str">
        <f ca="1">IF($B377&gt;rounds,"",OFFSET(AllPairings!D$1,startRow-1+$A377,0))</f>
        <v/>
      </c>
      <c r="E377" s="1" t="str">
        <f ca="1">IF($B377&gt;rounds,"",OFFSET(AllPairings!E$1,startRow-1+$A377,0))</f>
        <v/>
      </c>
      <c r="F377" s="46" t="e">
        <f ca="1">VLOOKUP($C377,OFFSET(ResultsInput!$B$2,($B377-1)*gamesPerRound,0,gamesPerRound,6),5,FALSE)</f>
        <v>#VALUE!</v>
      </c>
      <c r="G377" s="46" t="e">
        <f ca="1">VLOOKUP($C377,OFFSET(ResultsInput!$B$2,($B377-1)*gamesPerRound,0,gamesPerRound,6),6,FALSE)</f>
        <v>#VALUE!</v>
      </c>
      <c r="H377" s="87" t="str">
        <f t="shared" ca="1" si="19"/>
        <v/>
      </c>
    </row>
    <row r="378" spans="1:8" x14ac:dyDescent="0.2">
      <c r="A378" s="47">
        <v>376</v>
      </c>
      <c r="B378" s="32" t="str">
        <f t="shared" si="20"/>
        <v/>
      </c>
      <c r="C378" s="32">
        <f t="shared" si="21"/>
        <v>41</v>
      </c>
      <c r="D378" s="1" t="str">
        <f ca="1">IF($B378&gt;rounds,"",OFFSET(AllPairings!D$1,startRow-1+$A378,0))</f>
        <v/>
      </c>
      <c r="E378" s="1" t="str">
        <f ca="1">IF($B378&gt;rounds,"",OFFSET(AllPairings!E$1,startRow-1+$A378,0))</f>
        <v/>
      </c>
      <c r="F378" s="46" t="e">
        <f ca="1">VLOOKUP($C378,OFFSET(ResultsInput!$B$2,($B378-1)*gamesPerRound,0,gamesPerRound,6),5,FALSE)</f>
        <v>#VALUE!</v>
      </c>
      <c r="G378" s="46" t="e">
        <f ca="1">VLOOKUP($C378,OFFSET(ResultsInput!$B$2,($B378-1)*gamesPerRound,0,gamesPerRound,6),6,FALSE)</f>
        <v>#VALUE!</v>
      </c>
      <c r="H378" s="87" t="str">
        <f t="shared" ca="1" si="19"/>
        <v/>
      </c>
    </row>
    <row r="379" spans="1:8" x14ac:dyDescent="0.2">
      <c r="A379" s="47">
        <v>377</v>
      </c>
      <c r="B379" s="32" t="str">
        <f t="shared" si="20"/>
        <v/>
      </c>
      <c r="C379" s="32">
        <f t="shared" si="21"/>
        <v>42</v>
      </c>
      <c r="D379" s="1" t="str">
        <f ca="1">IF($B379&gt;rounds,"",OFFSET(AllPairings!D$1,startRow-1+$A379,0))</f>
        <v/>
      </c>
      <c r="E379" s="1" t="str">
        <f ca="1">IF($B379&gt;rounds,"",OFFSET(AllPairings!E$1,startRow-1+$A379,0))</f>
        <v/>
      </c>
      <c r="F379" s="46" t="e">
        <f ca="1">VLOOKUP($C379,OFFSET(ResultsInput!$B$2,($B379-1)*gamesPerRound,0,gamesPerRound,6),5,FALSE)</f>
        <v>#VALUE!</v>
      </c>
      <c r="G379" s="46" t="e">
        <f ca="1">VLOOKUP($C379,OFFSET(ResultsInput!$B$2,($B379-1)*gamesPerRound,0,gamesPerRound,6),6,FALSE)</f>
        <v>#VALUE!</v>
      </c>
      <c r="H379" s="87" t="str">
        <f t="shared" ca="1" si="19"/>
        <v/>
      </c>
    </row>
    <row r="380" spans="1:8" x14ac:dyDescent="0.2">
      <c r="A380" s="47">
        <v>378</v>
      </c>
      <c r="B380" s="32" t="str">
        <f t="shared" si="20"/>
        <v/>
      </c>
      <c r="C380" s="32">
        <f t="shared" si="21"/>
        <v>43</v>
      </c>
      <c r="D380" s="1" t="str">
        <f ca="1">IF($B380&gt;rounds,"",OFFSET(AllPairings!D$1,startRow-1+$A380,0))</f>
        <v/>
      </c>
      <c r="E380" s="1" t="str">
        <f ca="1">IF($B380&gt;rounds,"",OFFSET(AllPairings!E$1,startRow-1+$A380,0))</f>
        <v/>
      </c>
      <c r="F380" s="46" t="e">
        <f ca="1">VLOOKUP($C380,OFFSET(ResultsInput!$B$2,($B380-1)*gamesPerRound,0,gamesPerRound,6),5,FALSE)</f>
        <v>#VALUE!</v>
      </c>
      <c r="G380" s="46" t="e">
        <f ca="1">VLOOKUP($C380,OFFSET(ResultsInput!$B$2,($B380-1)*gamesPerRound,0,gamesPerRound,6),6,FALSE)</f>
        <v>#VALUE!</v>
      </c>
      <c r="H380" s="87" t="str">
        <f t="shared" ca="1" si="19"/>
        <v/>
      </c>
    </row>
    <row r="381" spans="1:8" x14ac:dyDescent="0.2">
      <c r="A381" s="47">
        <v>379</v>
      </c>
      <c r="B381" s="32" t="str">
        <f t="shared" si="20"/>
        <v/>
      </c>
      <c r="C381" s="32">
        <f t="shared" si="21"/>
        <v>44</v>
      </c>
      <c r="D381" s="1" t="str">
        <f ca="1">IF($B381&gt;rounds,"",OFFSET(AllPairings!D$1,startRow-1+$A381,0))</f>
        <v/>
      </c>
      <c r="E381" s="1" t="str">
        <f ca="1">IF($B381&gt;rounds,"",OFFSET(AllPairings!E$1,startRow-1+$A381,0))</f>
        <v/>
      </c>
      <c r="F381" s="46" t="e">
        <f ca="1">VLOOKUP($C381,OFFSET(ResultsInput!$B$2,($B381-1)*gamesPerRound,0,gamesPerRound,6),5,FALSE)</f>
        <v>#VALUE!</v>
      </c>
      <c r="G381" s="46" t="e">
        <f ca="1">VLOOKUP($C381,OFFSET(ResultsInput!$B$2,($B381-1)*gamesPerRound,0,gamesPerRound,6),6,FALSE)</f>
        <v>#VALUE!</v>
      </c>
      <c r="H381" s="87" t="str">
        <f t="shared" ca="1" si="19"/>
        <v/>
      </c>
    </row>
    <row r="382" spans="1:8" x14ac:dyDescent="0.2">
      <c r="A382" s="47">
        <v>380</v>
      </c>
      <c r="B382" s="32" t="str">
        <f t="shared" si="20"/>
        <v/>
      </c>
      <c r="C382" s="32">
        <f t="shared" si="21"/>
        <v>45</v>
      </c>
      <c r="D382" s="1" t="str">
        <f ca="1">IF($B382&gt;rounds,"",OFFSET(AllPairings!D$1,startRow-1+$A382,0))</f>
        <v/>
      </c>
      <c r="E382" s="1" t="str">
        <f ca="1">IF($B382&gt;rounds,"",OFFSET(AllPairings!E$1,startRow-1+$A382,0))</f>
        <v/>
      </c>
      <c r="F382" s="46" t="e">
        <f ca="1">VLOOKUP($C382,OFFSET(ResultsInput!$B$2,($B382-1)*gamesPerRound,0,gamesPerRound,6),5,FALSE)</f>
        <v>#VALUE!</v>
      </c>
      <c r="G382" s="46" t="e">
        <f ca="1">VLOOKUP($C382,OFFSET(ResultsInput!$B$2,($B382-1)*gamesPerRound,0,gamesPerRound,6),6,FALSE)</f>
        <v>#VALUE!</v>
      </c>
      <c r="H382" s="87" t="str">
        <f t="shared" ca="1" si="19"/>
        <v/>
      </c>
    </row>
    <row r="383" spans="1:8" x14ac:dyDescent="0.2">
      <c r="A383" s="47">
        <v>381</v>
      </c>
      <c r="B383" s="32" t="str">
        <f t="shared" si="20"/>
        <v/>
      </c>
      <c r="C383" s="32">
        <f t="shared" si="21"/>
        <v>46</v>
      </c>
      <c r="D383" s="1" t="str">
        <f ca="1">IF($B383&gt;rounds,"",OFFSET(AllPairings!D$1,startRow-1+$A383,0))</f>
        <v/>
      </c>
      <c r="E383" s="1" t="str">
        <f ca="1">IF($B383&gt;rounds,"",OFFSET(AllPairings!E$1,startRow-1+$A383,0))</f>
        <v/>
      </c>
      <c r="F383" s="46" t="e">
        <f ca="1">VLOOKUP($C383,OFFSET(ResultsInput!$B$2,($B383-1)*gamesPerRound,0,gamesPerRound,6),5,FALSE)</f>
        <v>#VALUE!</v>
      </c>
      <c r="G383" s="46" t="e">
        <f ca="1">VLOOKUP($C383,OFFSET(ResultsInput!$B$2,($B383-1)*gamesPerRound,0,gamesPerRound,6),6,FALSE)</f>
        <v>#VALUE!</v>
      </c>
      <c r="H383" s="87" t="str">
        <f t="shared" ca="1" si="19"/>
        <v/>
      </c>
    </row>
    <row r="384" spans="1:8" x14ac:dyDescent="0.2">
      <c r="A384" s="47">
        <v>382</v>
      </c>
      <c r="B384" s="32" t="str">
        <f t="shared" si="20"/>
        <v/>
      </c>
      <c r="C384" s="32">
        <f t="shared" si="21"/>
        <v>47</v>
      </c>
      <c r="D384" s="1" t="str">
        <f ca="1">IF($B384&gt;rounds,"",OFFSET(AllPairings!D$1,startRow-1+$A384,0))</f>
        <v/>
      </c>
      <c r="E384" s="1" t="str">
        <f ca="1">IF($B384&gt;rounds,"",OFFSET(AllPairings!E$1,startRow-1+$A384,0))</f>
        <v/>
      </c>
      <c r="F384" s="46" t="e">
        <f ca="1">VLOOKUP($C384,OFFSET(ResultsInput!$B$2,($B384-1)*gamesPerRound,0,gamesPerRound,6),5,FALSE)</f>
        <v>#VALUE!</v>
      </c>
      <c r="G384" s="46" t="e">
        <f ca="1">VLOOKUP($C384,OFFSET(ResultsInput!$B$2,($B384-1)*gamesPerRound,0,gamesPerRound,6),6,FALSE)</f>
        <v>#VALUE!</v>
      </c>
      <c r="H384" s="87" t="str">
        <f t="shared" ca="1" si="19"/>
        <v/>
      </c>
    </row>
    <row r="385" spans="1:8" x14ac:dyDescent="0.2">
      <c r="A385" s="47">
        <v>383</v>
      </c>
      <c r="B385" s="32" t="str">
        <f t="shared" si="20"/>
        <v/>
      </c>
      <c r="C385" s="32">
        <f t="shared" si="21"/>
        <v>48</v>
      </c>
      <c r="D385" s="1" t="str">
        <f ca="1">IF($B385&gt;rounds,"",OFFSET(AllPairings!D$1,startRow-1+$A385,0))</f>
        <v/>
      </c>
      <c r="E385" s="1" t="str">
        <f ca="1">IF($B385&gt;rounds,"",OFFSET(AllPairings!E$1,startRow-1+$A385,0))</f>
        <v/>
      </c>
      <c r="F385" s="46" t="e">
        <f ca="1">VLOOKUP($C385,OFFSET(ResultsInput!$B$2,($B385-1)*gamesPerRound,0,gamesPerRound,6),5,FALSE)</f>
        <v>#VALUE!</v>
      </c>
      <c r="G385" s="46" t="e">
        <f ca="1">VLOOKUP($C385,OFFSET(ResultsInput!$B$2,($B385-1)*gamesPerRound,0,gamesPerRound,6),6,FALSE)</f>
        <v>#VALUE!</v>
      </c>
      <c r="H385" s="87" t="str">
        <f t="shared" ca="1" si="19"/>
        <v/>
      </c>
    </row>
    <row r="386" spans="1:8" x14ac:dyDescent="0.2">
      <c r="A386" s="47">
        <v>384</v>
      </c>
      <c r="B386" s="32" t="str">
        <f t="shared" si="20"/>
        <v/>
      </c>
      <c r="C386" s="32">
        <f t="shared" si="21"/>
        <v>1</v>
      </c>
      <c r="D386" s="1" t="str">
        <f ca="1">IF($B386&gt;rounds,"",OFFSET(AllPairings!D$1,startRow-1+$A386,0))</f>
        <v/>
      </c>
      <c r="E386" s="1" t="str">
        <f ca="1">IF($B386&gt;rounds,"",OFFSET(AllPairings!E$1,startRow-1+$A386,0))</f>
        <v/>
      </c>
      <c r="F386" s="46" t="e">
        <f ca="1">VLOOKUP($C386,OFFSET(ResultsInput!$B$2,($B386-1)*gamesPerRound,0,gamesPerRound,6),5,FALSE)</f>
        <v>#VALUE!</v>
      </c>
      <c r="G386" s="46" t="e">
        <f ca="1">VLOOKUP($C386,OFFSET(ResultsInput!$B$2,($B386-1)*gamesPerRound,0,gamesPerRound,6),6,FALSE)</f>
        <v>#VALUE!</v>
      </c>
      <c r="H386" s="87" t="str">
        <f t="shared" ca="1" si="19"/>
        <v/>
      </c>
    </row>
    <row r="387" spans="1:8" x14ac:dyDescent="0.2">
      <c r="A387" s="47">
        <v>385</v>
      </c>
      <c r="B387" s="32" t="str">
        <f t="shared" si="20"/>
        <v/>
      </c>
      <c r="C387" s="32">
        <f t="shared" si="21"/>
        <v>2</v>
      </c>
      <c r="D387" s="1" t="str">
        <f ca="1">IF($B387&gt;rounds,"",OFFSET(AllPairings!D$1,startRow-1+$A387,0))</f>
        <v/>
      </c>
      <c r="E387" s="1" t="str">
        <f ca="1">IF($B387&gt;rounds,"",OFFSET(AllPairings!E$1,startRow-1+$A387,0))</f>
        <v/>
      </c>
      <c r="F387" s="46" t="e">
        <f ca="1">VLOOKUP($C387,OFFSET(ResultsInput!$B$2,($B387-1)*gamesPerRound,0,gamesPerRound,6),5,FALSE)</f>
        <v>#VALUE!</v>
      </c>
      <c r="G387" s="46" t="e">
        <f ca="1">VLOOKUP($C387,OFFSET(ResultsInput!$B$2,($B387-1)*gamesPerRound,0,gamesPerRound,6),6,FALSE)</f>
        <v>#VALUE!</v>
      </c>
      <c r="H387" s="87" t="str">
        <f t="shared" ref="H387:H450" ca="1" si="22">D387</f>
        <v/>
      </c>
    </row>
    <row r="388" spans="1:8" x14ac:dyDescent="0.2">
      <c r="A388" s="47">
        <v>386</v>
      </c>
      <c r="B388" s="32" t="str">
        <f t="shared" si="20"/>
        <v/>
      </c>
      <c r="C388" s="32">
        <f t="shared" si="21"/>
        <v>3</v>
      </c>
      <c r="D388" s="1" t="str">
        <f ca="1">IF($B388&gt;rounds,"",OFFSET(AllPairings!D$1,startRow-1+$A388,0))</f>
        <v/>
      </c>
      <c r="E388" s="1" t="str">
        <f ca="1">IF($B388&gt;rounds,"",OFFSET(AllPairings!E$1,startRow-1+$A388,0))</f>
        <v/>
      </c>
      <c r="F388" s="46" t="e">
        <f ca="1">VLOOKUP($C388,OFFSET(ResultsInput!$B$2,($B388-1)*gamesPerRound,0,gamesPerRound,6),5,FALSE)</f>
        <v>#VALUE!</v>
      </c>
      <c r="G388" s="46" t="e">
        <f ca="1">VLOOKUP($C388,OFFSET(ResultsInput!$B$2,($B388-1)*gamesPerRound,0,gamesPerRound,6),6,FALSE)</f>
        <v>#VALUE!</v>
      </c>
      <c r="H388" s="87" t="str">
        <f t="shared" ca="1" si="22"/>
        <v/>
      </c>
    </row>
    <row r="389" spans="1:8" x14ac:dyDescent="0.2">
      <c r="A389" s="47">
        <v>387</v>
      </c>
      <c r="B389" s="32" t="str">
        <f t="shared" si="20"/>
        <v/>
      </c>
      <c r="C389" s="32">
        <f t="shared" si="21"/>
        <v>4</v>
      </c>
      <c r="D389" s="1" t="str">
        <f ca="1">IF($B389&gt;rounds,"",OFFSET(AllPairings!D$1,startRow-1+$A389,0))</f>
        <v/>
      </c>
      <c r="E389" s="1" t="str">
        <f ca="1">IF($B389&gt;rounds,"",OFFSET(AllPairings!E$1,startRow-1+$A389,0))</f>
        <v/>
      </c>
      <c r="F389" s="46" t="e">
        <f ca="1">VLOOKUP($C389,OFFSET(ResultsInput!$B$2,($B389-1)*gamesPerRound,0,gamesPerRound,6),5,FALSE)</f>
        <v>#VALUE!</v>
      </c>
      <c r="G389" s="46" t="e">
        <f ca="1">VLOOKUP($C389,OFFSET(ResultsInput!$B$2,($B389-1)*gamesPerRound,0,gamesPerRound,6),6,FALSE)</f>
        <v>#VALUE!</v>
      </c>
      <c r="H389" s="87" t="str">
        <f t="shared" ca="1" si="22"/>
        <v/>
      </c>
    </row>
    <row r="390" spans="1:8" x14ac:dyDescent="0.2">
      <c r="A390" s="47">
        <v>388</v>
      </c>
      <c r="B390" s="32" t="str">
        <f t="shared" si="20"/>
        <v/>
      </c>
      <c r="C390" s="32">
        <f t="shared" si="21"/>
        <v>5</v>
      </c>
      <c r="D390" s="1" t="str">
        <f ca="1">IF($B390&gt;rounds,"",OFFSET(AllPairings!D$1,startRow-1+$A390,0))</f>
        <v/>
      </c>
      <c r="E390" s="1" t="str">
        <f ca="1">IF($B390&gt;rounds,"",OFFSET(AllPairings!E$1,startRow-1+$A390,0))</f>
        <v/>
      </c>
      <c r="F390" s="46" t="e">
        <f ca="1">VLOOKUP($C390,OFFSET(ResultsInput!$B$2,($B390-1)*gamesPerRound,0,gamesPerRound,6),5,FALSE)</f>
        <v>#VALUE!</v>
      </c>
      <c r="G390" s="46" t="e">
        <f ca="1">VLOOKUP($C390,OFFSET(ResultsInput!$B$2,($B390-1)*gamesPerRound,0,gamesPerRound,6),6,FALSE)</f>
        <v>#VALUE!</v>
      </c>
      <c r="H390" s="87" t="str">
        <f t="shared" ca="1" si="22"/>
        <v/>
      </c>
    </row>
    <row r="391" spans="1:8" x14ac:dyDescent="0.2">
      <c r="A391" s="47">
        <v>389</v>
      </c>
      <c r="B391" s="32" t="str">
        <f t="shared" si="20"/>
        <v/>
      </c>
      <c r="C391" s="32">
        <f t="shared" si="21"/>
        <v>6</v>
      </c>
      <c r="D391" s="1" t="str">
        <f ca="1">IF($B391&gt;rounds,"",OFFSET(AllPairings!D$1,startRow-1+$A391,0))</f>
        <v/>
      </c>
      <c r="E391" s="1" t="str">
        <f ca="1">IF($B391&gt;rounds,"",OFFSET(AllPairings!E$1,startRow-1+$A391,0))</f>
        <v/>
      </c>
      <c r="F391" s="46" t="e">
        <f ca="1">VLOOKUP($C391,OFFSET(ResultsInput!$B$2,($B391-1)*gamesPerRound,0,gamesPerRound,6),5,FALSE)</f>
        <v>#VALUE!</v>
      </c>
      <c r="G391" s="46" t="e">
        <f ca="1">VLOOKUP($C391,OFFSET(ResultsInput!$B$2,($B391-1)*gamesPerRound,0,gamesPerRound,6),6,FALSE)</f>
        <v>#VALUE!</v>
      </c>
      <c r="H391" s="87" t="str">
        <f t="shared" ca="1" si="22"/>
        <v/>
      </c>
    </row>
    <row r="392" spans="1:8" x14ac:dyDescent="0.2">
      <c r="A392" s="47">
        <v>390</v>
      </c>
      <c r="B392" s="32" t="str">
        <f t="shared" si="20"/>
        <v/>
      </c>
      <c r="C392" s="32">
        <f t="shared" si="21"/>
        <v>7</v>
      </c>
      <c r="D392" s="1" t="str">
        <f ca="1">IF($B392&gt;rounds,"",OFFSET(AllPairings!D$1,startRow-1+$A392,0))</f>
        <v/>
      </c>
      <c r="E392" s="1" t="str">
        <f ca="1">IF($B392&gt;rounds,"",OFFSET(AllPairings!E$1,startRow-1+$A392,0))</f>
        <v/>
      </c>
      <c r="F392" s="46" t="e">
        <f ca="1">VLOOKUP($C392,OFFSET(ResultsInput!$B$2,($B392-1)*gamesPerRound,0,gamesPerRound,6),5,FALSE)</f>
        <v>#VALUE!</v>
      </c>
      <c r="G392" s="46" t="e">
        <f ca="1">VLOOKUP($C392,OFFSET(ResultsInput!$B$2,($B392-1)*gamesPerRound,0,gamesPerRound,6),6,FALSE)</f>
        <v>#VALUE!</v>
      </c>
      <c r="H392" s="87" t="str">
        <f t="shared" ca="1" si="22"/>
        <v/>
      </c>
    </row>
    <row r="393" spans="1:8" x14ac:dyDescent="0.2">
      <c r="A393" s="47">
        <v>391</v>
      </c>
      <c r="B393" s="32" t="str">
        <f t="shared" si="20"/>
        <v/>
      </c>
      <c r="C393" s="32">
        <f t="shared" si="21"/>
        <v>8</v>
      </c>
      <c r="D393" s="1" t="str">
        <f ca="1">IF($B393&gt;rounds,"",OFFSET(AllPairings!D$1,startRow-1+$A393,0))</f>
        <v/>
      </c>
      <c r="E393" s="1" t="str">
        <f ca="1">IF($B393&gt;rounds,"",OFFSET(AllPairings!E$1,startRow-1+$A393,0))</f>
        <v/>
      </c>
      <c r="F393" s="46" t="e">
        <f ca="1">VLOOKUP($C393,OFFSET(ResultsInput!$B$2,($B393-1)*gamesPerRound,0,gamesPerRound,6),5,FALSE)</f>
        <v>#VALUE!</v>
      </c>
      <c r="G393" s="46" t="e">
        <f ca="1">VLOOKUP($C393,OFFSET(ResultsInput!$B$2,($B393-1)*gamesPerRound,0,gamesPerRound,6),6,FALSE)</f>
        <v>#VALUE!</v>
      </c>
      <c r="H393" s="87" t="str">
        <f t="shared" ca="1" si="22"/>
        <v/>
      </c>
    </row>
    <row r="394" spans="1:8" x14ac:dyDescent="0.2">
      <c r="A394" s="47">
        <v>392</v>
      </c>
      <c r="B394" s="32" t="str">
        <f t="shared" si="20"/>
        <v/>
      </c>
      <c r="C394" s="32">
        <f t="shared" si="21"/>
        <v>9</v>
      </c>
      <c r="D394" s="1" t="str">
        <f ca="1">IF($B394&gt;rounds,"",OFFSET(AllPairings!D$1,startRow-1+$A394,0))</f>
        <v/>
      </c>
      <c r="E394" s="1" t="str">
        <f ca="1">IF($B394&gt;rounds,"",OFFSET(AllPairings!E$1,startRow-1+$A394,0))</f>
        <v/>
      </c>
      <c r="F394" s="46" t="e">
        <f ca="1">VLOOKUP($C394,OFFSET(ResultsInput!$B$2,($B394-1)*gamesPerRound,0,gamesPerRound,6),5,FALSE)</f>
        <v>#VALUE!</v>
      </c>
      <c r="G394" s="46" t="e">
        <f ca="1">VLOOKUP($C394,OFFSET(ResultsInput!$B$2,($B394-1)*gamesPerRound,0,gamesPerRound,6),6,FALSE)</f>
        <v>#VALUE!</v>
      </c>
      <c r="H394" s="87" t="str">
        <f t="shared" ca="1" si="22"/>
        <v/>
      </c>
    </row>
    <row r="395" spans="1:8" x14ac:dyDescent="0.2">
      <c r="A395" s="47">
        <v>393</v>
      </c>
      <c r="B395" s="32" t="str">
        <f t="shared" si="20"/>
        <v/>
      </c>
      <c r="C395" s="32">
        <f t="shared" si="21"/>
        <v>10</v>
      </c>
      <c r="D395" s="1" t="str">
        <f ca="1">IF($B395&gt;rounds,"",OFFSET(AllPairings!D$1,startRow-1+$A395,0))</f>
        <v/>
      </c>
      <c r="E395" s="1" t="str">
        <f ca="1">IF($B395&gt;rounds,"",OFFSET(AllPairings!E$1,startRow-1+$A395,0))</f>
        <v/>
      </c>
      <c r="F395" s="46" t="e">
        <f ca="1">VLOOKUP($C395,OFFSET(ResultsInput!$B$2,($B395-1)*gamesPerRound,0,gamesPerRound,6),5,FALSE)</f>
        <v>#VALUE!</v>
      </c>
      <c r="G395" s="46" t="e">
        <f ca="1">VLOOKUP($C395,OFFSET(ResultsInput!$B$2,($B395-1)*gamesPerRound,0,gamesPerRound,6),6,FALSE)</f>
        <v>#VALUE!</v>
      </c>
      <c r="H395" s="87" t="str">
        <f t="shared" ca="1" si="22"/>
        <v/>
      </c>
    </row>
    <row r="396" spans="1:8" x14ac:dyDescent="0.2">
      <c r="A396" s="47">
        <v>394</v>
      </c>
      <c r="B396" s="32" t="str">
        <f t="shared" si="20"/>
        <v/>
      </c>
      <c r="C396" s="32">
        <f t="shared" si="21"/>
        <v>11</v>
      </c>
      <c r="D396" s="1" t="str">
        <f ca="1">IF($B396&gt;rounds,"",OFFSET(AllPairings!D$1,startRow-1+$A396,0))</f>
        <v/>
      </c>
      <c r="E396" s="1" t="str">
        <f ca="1">IF($B396&gt;rounds,"",OFFSET(AllPairings!E$1,startRow-1+$A396,0))</f>
        <v/>
      </c>
      <c r="F396" s="46" t="e">
        <f ca="1">VLOOKUP($C396,OFFSET(ResultsInput!$B$2,($B396-1)*gamesPerRound,0,gamesPerRound,6),5,FALSE)</f>
        <v>#VALUE!</v>
      </c>
      <c r="G396" s="46" t="e">
        <f ca="1">VLOOKUP($C396,OFFSET(ResultsInput!$B$2,($B396-1)*gamesPerRound,0,gamesPerRound,6),6,FALSE)</f>
        <v>#VALUE!</v>
      </c>
      <c r="H396" s="87" t="str">
        <f t="shared" ca="1" si="22"/>
        <v/>
      </c>
    </row>
    <row r="397" spans="1:8" x14ac:dyDescent="0.2">
      <c r="A397" s="47">
        <v>395</v>
      </c>
      <c r="B397" s="32" t="str">
        <f t="shared" si="20"/>
        <v/>
      </c>
      <c r="C397" s="32">
        <f t="shared" si="21"/>
        <v>12</v>
      </c>
      <c r="D397" s="1" t="str">
        <f ca="1">IF($B397&gt;rounds,"",OFFSET(AllPairings!D$1,startRow-1+$A397,0))</f>
        <v/>
      </c>
      <c r="E397" s="1" t="str">
        <f ca="1">IF($B397&gt;rounds,"",OFFSET(AllPairings!E$1,startRow-1+$A397,0))</f>
        <v/>
      </c>
      <c r="F397" s="46" t="e">
        <f ca="1">VLOOKUP($C397,OFFSET(ResultsInput!$B$2,($B397-1)*gamesPerRound,0,gamesPerRound,6),5,FALSE)</f>
        <v>#VALUE!</v>
      </c>
      <c r="G397" s="46" t="e">
        <f ca="1">VLOOKUP($C397,OFFSET(ResultsInput!$B$2,($B397-1)*gamesPerRound,0,gamesPerRound,6),6,FALSE)</f>
        <v>#VALUE!</v>
      </c>
      <c r="H397" s="87" t="str">
        <f t="shared" ca="1" si="22"/>
        <v/>
      </c>
    </row>
    <row r="398" spans="1:8" x14ac:dyDescent="0.2">
      <c r="A398" s="47">
        <v>396</v>
      </c>
      <c r="B398" s="32" t="str">
        <f t="shared" si="20"/>
        <v/>
      </c>
      <c r="C398" s="32">
        <f t="shared" si="21"/>
        <v>13</v>
      </c>
      <c r="D398" s="1" t="str">
        <f ca="1">IF($B398&gt;rounds,"",OFFSET(AllPairings!D$1,startRow-1+$A398,0))</f>
        <v/>
      </c>
      <c r="E398" s="1" t="str">
        <f ca="1">IF($B398&gt;rounds,"",OFFSET(AllPairings!E$1,startRow-1+$A398,0))</f>
        <v/>
      </c>
      <c r="F398" s="46" t="e">
        <f ca="1">VLOOKUP($C398,OFFSET(ResultsInput!$B$2,($B398-1)*gamesPerRound,0,gamesPerRound,6),5,FALSE)</f>
        <v>#VALUE!</v>
      </c>
      <c r="G398" s="46" t="e">
        <f ca="1">VLOOKUP($C398,OFFSET(ResultsInput!$B$2,($B398-1)*gamesPerRound,0,gamesPerRound,6),6,FALSE)</f>
        <v>#VALUE!</v>
      </c>
      <c r="H398" s="87" t="str">
        <f t="shared" ca="1" si="22"/>
        <v/>
      </c>
    </row>
    <row r="399" spans="1:8" x14ac:dyDescent="0.2">
      <c r="A399" s="47">
        <v>397</v>
      </c>
      <c r="B399" s="32" t="str">
        <f t="shared" ref="B399:B462" si="23">IF(INT(A399/gamesPerRound)&lt;rounds,1+INT(A399/gamesPerRound),"")</f>
        <v/>
      </c>
      <c r="C399" s="32">
        <f t="shared" ref="C399:C462" si="24">1+MOD(A399,gamesPerRound)</f>
        <v>14</v>
      </c>
      <c r="D399" s="1" t="str">
        <f ca="1">IF($B399&gt;rounds,"",OFFSET(AllPairings!D$1,startRow-1+$A399,0))</f>
        <v/>
      </c>
      <c r="E399" s="1" t="str">
        <f ca="1">IF($B399&gt;rounds,"",OFFSET(AllPairings!E$1,startRow-1+$A399,0))</f>
        <v/>
      </c>
      <c r="F399" s="46" t="e">
        <f ca="1">VLOOKUP($C399,OFFSET(ResultsInput!$B$2,($B399-1)*gamesPerRound,0,gamesPerRound,6),5,FALSE)</f>
        <v>#VALUE!</v>
      </c>
      <c r="G399" s="46" t="e">
        <f ca="1">VLOOKUP($C399,OFFSET(ResultsInput!$B$2,($B399-1)*gamesPerRound,0,gamesPerRound,6),6,FALSE)</f>
        <v>#VALUE!</v>
      </c>
      <c r="H399" s="87" t="str">
        <f t="shared" ca="1" si="22"/>
        <v/>
      </c>
    </row>
    <row r="400" spans="1:8" x14ac:dyDescent="0.2">
      <c r="A400" s="47">
        <v>398</v>
      </c>
      <c r="B400" s="32" t="str">
        <f t="shared" si="23"/>
        <v/>
      </c>
      <c r="C400" s="32">
        <f t="shared" si="24"/>
        <v>15</v>
      </c>
      <c r="D400" s="1" t="str">
        <f ca="1">IF($B400&gt;rounds,"",OFFSET(AllPairings!D$1,startRow-1+$A400,0))</f>
        <v/>
      </c>
      <c r="E400" s="1" t="str">
        <f ca="1">IF($B400&gt;rounds,"",OFFSET(AllPairings!E$1,startRow-1+$A400,0))</f>
        <v/>
      </c>
      <c r="F400" s="46" t="e">
        <f ca="1">VLOOKUP($C400,OFFSET(ResultsInput!$B$2,($B400-1)*gamesPerRound,0,gamesPerRound,6),5,FALSE)</f>
        <v>#VALUE!</v>
      </c>
      <c r="G400" s="46" t="e">
        <f ca="1">VLOOKUP($C400,OFFSET(ResultsInput!$B$2,($B400-1)*gamesPerRound,0,gamesPerRound,6),6,FALSE)</f>
        <v>#VALUE!</v>
      </c>
      <c r="H400" s="87" t="str">
        <f t="shared" ca="1" si="22"/>
        <v/>
      </c>
    </row>
    <row r="401" spans="1:8" x14ac:dyDescent="0.2">
      <c r="A401" s="47">
        <v>399</v>
      </c>
      <c r="B401" s="32" t="str">
        <f t="shared" si="23"/>
        <v/>
      </c>
      <c r="C401" s="32">
        <f t="shared" si="24"/>
        <v>16</v>
      </c>
      <c r="D401" s="1" t="str">
        <f ca="1">IF($B401&gt;rounds,"",OFFSET(AllPairings!D$1,startRow-1+$A401,0))</f>
        <v/>
      </c>
      <c r="E401" s="1" t="str">
        <f ca="1">IF($B401&gt;rounds,"",OFFSET(AllPairings!E$1,startRow-1+$A401,0))</f>
        <v/>
      </c>
      <c r="F401" s="46" t="e">
        <f ca="1">VLOOKUP($C401,OFFSET(ResultsInput!$B$2,($B401-1)*gamesPerRound,0,gamesPerRound,6),5,FALSE)</f>
        <v>#VALUE!</v>
      </c>
      <c r="G401" s="46" t="e">
        <f ca="1">VLOOKUP($C401,OFFSET(ResultsInput!$B$2,($B401-1)*gamesPerRound,0,gamesPerRound,6),6,FALSE)</f>
        <v>#VALUE!</v>
      </c>
      <c r="H401" s="87" t="str">
        <f t="shared" ca="1" si="22"/>
        <v/>
      </c>
    </row>
    <row r="402" spans="1:8" x14ac:dyDescent="0.2">
      <c r="A402" s="47">
        <v>400</v>
      </c>
      <c r="B402" s="32" t="str">
        <f t="shared" si="23"/>
        <v/>
      </c>
      <c r="C402" s="32">
        <f t="shared" si="24"/>
        <v>17</v>
      </c>
      <c r="D402" s="1" t="str">
        <f ca="1">IF($B402&gt;rounds,"",OFFSET(AllPairings!D$1,startRow-1+$A402,0))</f>
        <v/>
      </c>
      <c r="E402" s="1" t="str">
        <f ca="1">IF($B402&gt;rounds,"",OFFSET(AllPairings!E$1,startRow-1+$A402,0))</f>
        <v/>
      </c>
      <c r="F402" s="46" t="e">
        <f ca="1">VLOOKUP($C402,OFFSET(ResultsInput!$B$2,($B402-1)*gamesPerRound,0,gamesPerRound,6),5,FALSE)</f>
        <v>#VALUE!</v>
      </c>
      <c r="G402" s="46" t="e">
        <f ca="1">VLOOKUP($C402,OFFSET(ResultsInput!$B$2,($B402-1)*gamesPerRound,0,gamesPerRound,6),6,FALSE)</f>
        <v>#VALUE!</v>
      </c>
      <c r="H402" s="87" t="str">
        <f t="shared" ca="1" si="22"/>
        <v/>
      </c>
    </row>
    <row r="403" spans="1:8" x14ac:dyDescent="0.2">
      <c r="A403" s="47">
        <v>401</v>
      </c>
      <c r="B403" s="32" t="str">
        <f t="shared" si="23"/>
        <v/>
      </c>
      <c r="C403" s="32">
        <f t="shared" si="24"/>
        <v>18</v>
      </c>
      <c r="D403" s="1" t="str">
        <f ca="1">IF($B403&gt;rounds,"",OFFSET(AllPairings!D$1,startRow-1+$A403,0))</f>
        <v/>
      </c>
      <c r="E403" s="1" t="str">
        <f ca="1">IF($B403&gt;rounds,"",OFFSET(AllPairings!E$1,startRow-1+$A403,0))</f>
        <v/>
      </c>
      <c r="F403" s="46" t="e">
        <f ca="1">VLOOKUP($C403,OFFSET(ResultsInput!$B$2,($B403-1)*gamesPerRound,0,gamesPerRound,6),5,FALSE)</f>
        <v>#VALUE!</v>
      </c>
      <c r="G403" s="46" t="e">
        <f ca="1">VLOOKUP($C403,OFFSET(ResultsInput!$B$2,($B403-1)*gamesPerRound,0,gamesPerRound,6),6,FALSE)</f>
        <v>#VALUE!</v>
      </c>
      <c r="H403" s="87" t="str">
        <f t="shared" ca="1" si="22"/>
        <v/>
      </c>
    </row>
    <row r="404" spans="1:8" x14ac:dyDescent="0.2">
      <c r="A404" s="47">
        <v>402</v>
      </c>
      <c r="B404" s="32" t="str">
        <f t="shared" si="23"/>
        <v/>
      </c>
      <c r="C404" s="32">
        <f t="shared" si="24"/>
        <v>19</v>
      </c>
      <c r="D404" s="1" t="str">
        <f ca="1">IF($B404&gt;rounds,"",OFFSET(AllPairings!D$1,startRow-1+$A404,0))</f>
        <v/>
      </c>
      <c r="E404" s="1" t="str">
        <f ca="1">IF($B404&gt;rounds,"",OFFSET(AllPairings!E$1,startRow-1+$A404,0))</f>
        <v/>
      </c>
      <c r="F404" s="46" t="e">
        <f ca="1">VLOOKUP($C404,OFFSET(ResultsInput!$B$2,($B404-1)*gamesPerRound,0,gamesPerRound,6),5,FALSE)</f>
        <v>#VALUE!</v>
      </c>
      <c r="G404" s="46" t="e">
        <f ca="1">VLOOKUP($C404,OFFSET(ResultsInput!$B$2,($B404-1)*gamesPerRound,0,gamesPerRound,6),6,FALSE)</f>
        <v>#VALUE!</v>
      </c>
      <c r="H404" s="87" t="str">
        <f t="shared" ca="1" si="22"/>
        <v/>
      </c>
    </row>
    <row r="405" spans="1:8" x14ac:dyDescent="0.2">
      <c r="A405" s="47">
        <v>403</v>
      </c>
      <c r="B405" s="32" t="str">
        <f t="shared" si="23"/>
        <v/>
      </c>
      <c r="C405" s="32">
        <f t="shared" si="24"/>
        <v>20</v>
      </c>
      <c r="D405" s="1" t="str">
        <f ca="1">IF($B405&gt;rounds,"",OFFSET(AllPairings!D$1,startRow-1+$A405,0))</f>
        <v/>
      </c>
      <c r="E405" s="1" t="str">
        <f ca="1">IF($B405&gt;rounds,"",OFFSET(AllPairings!E$1,startRow-1+$A405,0))</f>
        <v/>
      </c>
      <c r="F405" s="46" t="e">
        <f ca="1">VLOOKUP($C405,OFFSET(ResultsInput!$B$2,($B405-1)*gamesPerRound,0,gamesPerRound,6),5,FALSE)</f>
        <v>#VALUE!</v>
      </c>
      <c r="G405" s="46" t="e">
        <f ca="1">VLOOKUP($C405,OFFSET(ResultsInput!$B$2,($B405-1)*gamesPerRound,0,gamesPerRound,6),6,FALSE)</f>
        <v>#VALUE!</v>
      </c>
      <c r="H405" s="87" t="str">
        <f t="shared" ca="1" si="22"/>
        <v/>
      </c>
    </row>
    <row r="406" spans="1:8" x14ac:dyDescent="0.2">
      <c r="A406" s="47">
        <v>404</v>
      </c>
      <c r="B406" s="32" t="str">
        <f t="shared" si="23"/>
        <v/>
      </c>
      <c r="C406" s="32">
        <f t="shared" si="24"/>
        <v>21</v>
      </c>
      <c r="D406" s="1" t="str">
        <f ca="1">IF($B406&gt;rounds,"",OFFSET(AllPairings!D$1,startRow-1+$A406,0))</f>
        <v/>
      </c>
      <c r="E406" s="1" t="str">
        <f ca="1">IF($B406&gt;rounds,"",OFFSET(AllPairings!E$1,startRow-1+$A406,0))</f>
        <v/>
      </c>
      <c r="F406" s="46" t="e">
        <f ca="1">VLOOKUP($C406,OFFSET(ResultsInput!$B$2,($B406-1)*gamesPerRound,0,gamesPerRound,6),5,FALSE)</f>
        <v>#VALUE!</v>
      </c>
      <c r="G406" s="46" t="e">
        <f ca="1">VLOOKUP($C406,OFFSET(ResultsInput!$B$2,($B406-1)*gamesPerRound,0,gamesPerRound,6),6,FALSE)</f>
        <v>#VALUE!</v>
      </c>
      <c r="H406" s="87" t="str">
        <f t="shared" ca="1" si="22"/>
        <v/>
      </c>
    </row>
    <row r="407" spans="1:8" x14ac:dyDescent="0.2">
      <c r="A407" s="47">
        <v>405</v>
      </c>
      <c r="B407" s="32" t="str">
        <f t="shared" si="23"/>
        <v/>
      </c>
      <c r="C407" s="32">
        <f t="shared" si="24"/>
        <v>22</v>
      </c>
      <c r="D407" s="1" t="str">
        <f ca="1">IF($B407&gt;rounds,"",OFFSET(AllPairings!D$1,startRow-1+$A407,0))</f>
        <v/>
      </c>
      <c r="E407" s="1" t="str">
        <f ca="1">IF($B407&gt;rounds,"",OFFSET(AllPairings!E$1,startRow-1+$A407,0))</f>
        <v/>
      </c>
      <c r="F407" s="46" t="e">
        <f ca="1">VLOOKUP($C407,OFFSET(ResultsInput!$B$2,($B407-1)*gamesPerRound,0,gamesPerRound,6),5,FALSE)</f>
        <v>#VALUE!</v>
      </c>
      <c r="G407" s="46" t="e">
        <f ca="1">VLOOKUP($C407,OFFSET(ResultsInput!$B$2,($B407-1)*gamesPerRound,0,gamesPerRound,6),6,FALSE)</f>
        <v>#VALUE!</v>
      </c>
      <c r="H407" s="87" t="str">
        <f t="shared" ca="1" si="22"/>
        <v/>
      </c>
    </row>
    <row r="408" spans="1:8" x14ac:dyDescent="0.2">
      <c r="A408" s="47">
        <v>406</v>
      </c>
      <c r="B408" s="32" t="str">
        <f t="shared" si="23"/>
        <v/>
      </c>
      <c r="C408" s="32">
        <f t="shared" si="24"/>
        <v>23</v>
      </c>
      <c r="D408" s="1" t="str">
        <f ca="1">IF($B408&gt;rounds,"",OFFSET(AllPairings!D$1,startRow-1+$A408,0))</f>
        <v/>
      </c>
      <c r="E408" s="1" t="str">
        <f ca="1">IF($B408&gt;rounds,"",OFFSET(AllPairings!E$1,startRow-1+$A408,0))</f>
        <v/>
      </c>
      <c r="F408" s="46" t="e">
        <f ca="1">VLOOKUP($C408,OFFSET(ResultsInput!$B$2,($B408-1)*gamesPerRound,0,gamesPerRound,6),5,FALSE)</f>
        <v>#VALUE!</v>
      </c>
      <c r="G408" s="46" t="e">
        <f ca="1">VLOOKUP($C408,OFFSET(ResultsInput!$B$2,($B408-1)*gamesPerRound,0,gamesPerRound,6),6,FALSE)</f>
        <v>#VALUE!</v>
      </c>
      <c r="H408" s="87" t="str">
        <f t="shared" ca="1" si="22"/>
        <v/>
      </c>
    </row>
    <row r="409" spans="1:8" x14ac:dyDescent="0.2">
      <c r="A409" s="47">
        <v>407</v>
      </c>
      <c r="B409" s="32" t="str">
        <f t="shared" si="23"/>
        <v/>
      </c>
      <c r="C409" s="32">
        <f t="shared" si="24"/>
        <v>24</v>
      </c>
      <c r="D409" s="1" t="str">
        <f ca="1">IF($B409&gt;rounds,"",OFFSET(AllPairings!D$1,startRow-1+$A409,0))</f>
        <v/>
      </c>
      <c r="E409" s="1" t="str">
        <f ca="1">IF($B409&gt;rounds,"",OFFSET(AllPairings!E$1,startRow-1+$A409,0))</f>
        <v/>
      </c>
      <c r="F409" s="46" t="e">
        <f ca="1">VLOOKUP($C409,OFFSET(ResultsInput!$B$2,($B409-1)*gamesPerRound,0,gamesPerRound,6),5,FALSE)</f>
        <v>#VALUE!</v>
      </c>
      <c r="G409" s="46" t="e">
        <f ca="1">VLOOKUP($C409,OFFSET(ResultsInput!$B$2,($B409-1)*gamesPerRound,0,gamesPerRound,6),6,FALSE)</f>
        <v>#VALUE!</v>
      </c>
      <c r="H409" s="87" t="str">
        <f t="shared" ca="1" si="22"/>
        <v/>
      </c>
    </row>
    <row r="410" spans="1:8" x14ac:dyDescent="0.2">
      <c r="A410" s="47">
        <v>408</v>
      </c>
      <c r="B410" s="32" t="str">
        <f t="shared" si="23"/>
        <v/>
      </c>
      <c r="C410" s="32">
        <f t="shared" si="24"/>
        <v>25</v>
      </c>
      <c r="D410" s="1" t="str">
        <f ca="1">IF($B410&gt;rounds,"",OFFSET(AllPairings!D$1,startRow-1+$A410,0))</f>
        <v/>
      </c>
      <c r="E410" s="1" t="str">
        <f ca="1">IF($B410&gt;rounds,"",OFFSET(AllPairings!E$1,startRow-1+$A410,0))</f>
        <v/>
      </c>
      <c r="F410" s="46" t="e">
        <f ca="1">VLOOKUP($C410,OFFSET(ResultsInput!$B$2,($B410-1)*gamesPerRound,0,gamesPerRound,6),5,FALSE)</f>
        <v>#VALUE!</v>
      </c>
      <c r="G410" s="46" t="e">
        <f ca="1">VLOOKUP($C410,OFFSET(ResultsInput!$B$2,($B410-1)*gamesPerRound,0,gamesPerRound,6),6,FALSE)</f>
        <v>#VALUE!</v>
      </c>
      <c r="H410" s="87" t="str">
        <f t="shared" ca="1" si="22"/>
        <v/>
      </c>
    </row>
    <row r="411" spans="1:8" x14ac:dyDescent="0.2">
      <c r="A411" s="47">
        <v>409</v>
      </c>
      <c r="B411" s="32" t="str">
        <f t="shared" si="23"/>
        <v/>
      </c>
      <c r="C411" s="32">
        <f t="shared" si="24"/>
        <v>26</v>
      </c>
      <c r="D411" s="1" t="str">
        <f ca="1">IF($B411&gt;rounds,"",OFFSET(AllPairings!D$1,startRow-1+$A411,0))</f>
        <v/>
      </c>
      <c r="E411" s="1" t="str">
        <f ca="1">IF($B411&gt;rounds,"",OFFSET(AllPairings!E$1,startRow-1+$A411,0))</f>
        <v/>
      </c>
      <c r="F411" s="46" t="e">
        <f ca="1">VLOOKUP($C411,OFFSET(ResultsInput!$B$2,($B411-1)*gamesPerRound,0,gamesPerRound,6),5,FALSE)</f>
        <v>#VALUE!</v>
      </c>
      <c r="G411" s="46" t="e">
        <f ca="1">VLOOKUP($C411,OFFSET(ResultsInput!$B$2,($B411-1)*gamesPerRound,0,gamesPerRound,6),6,FALSE)</f>
        <v>#VALUE!</v>
      </c>
      <c r="H411" s="87" t="str">
        <f t="shared" ca="1" si="22"/>
        <v/>
      </c>
    </row>
    <row r="412" spans="1:8" x14ac:dyDescent="0.2">
      <c r="A412" s="47">
        <v>410</v>
      </c>
      <c r="B412" s="32" t="str">
        <f t="shared" si="23"/>
        <v/>
      </c>
      <c r="C412" s="32">
        <f t="shared" si="24"/>
        <v>27</v>
      </c>
      <c r="D412" s="1" t="str">
        <f ca="1">IF($B412&gt;rounds,"",OFFSET(AllPairings!D$1,startRow-1+$A412,0))</f>
        <v/>
      </c>
      <c r="E412" s="1" t="str">
        <f ca="1">IF($B412&gt;rounds,"",OFFSET(AllPairings!E$1,startRow-1+$A412,0))</f>
        <v/>
      </c>
      <c r="F412" s="46" t="e">
        <f ca="1">VLOOKUP($C412,OFFSET(ResultsInput!$B$2,($B412-1)*gamesPerRound,0,gamesPerRound,6),5,FALSE)</f>
        <v>#VALUE!</v>
      </c>
      <c r="G412" s="46" t="e">
        <f ca="1">VLOOKUP($C412,OFFSET(ResultsInput!$B$2,($B412-1)*gamesPerRound,0,gamesPerRound,6),6,FALSE)</f>
        <v>#VALUE!</v>
      </c>
      <c r="H412" s="87" t="str">
        <f t="shared" ca="1" si="22"/>
        <v/>
      </c>
    </row>
    <row r="413" spans="1:8" x14ac:dyDescent="0.2">
      <c r="A413" s="47">
        <v>411</v>
      </c>
      <c r="B413" s="32" t="str">
        <f t="shared" si="23"/>
        <v/>
      </c>
      <c r="C413" s="32">
        <f t="shared" si="24"/>
        <v>28</v>
      </c>
      <c r="D413" s="1" t="str">
        <f ca="1">IF($B413&gt;rounds,"",OFFSET(AllPairings!D$1,startRow-1+$A413,0))</f>
        <v/>
      </c>
      <c r="E413" s="1" t="str">
        <f ca="1">IF($B413&gt;rounds,"",OFFSET(AllPairings!E$1,startRow-1+$A413,0))</f>
        <v/>
      </c>
      <c r="F413" s="46" t="e">
        <f ca="1">VLOOKUP($C413,OFFSET(ResultsInput!$B$2,($B413-1)*gamesPerRound,0,gamesPerRound,6),5,FALSE)</f>
        <v>#VALUE!</v>
      </c>
      <c r="G413" s="46" t="e">
        <f ca="1">VLOOKUP($C413,OFFSET(ResultsInput!$B$2,($B413-1)*gamesPerRound,0,gamesPerRound,6),6,FALSE)</f>
        <v>#VALUE!</v>
      </c>
      <c r="H413" s="87" t="str">
        <f t="shared" ca="1" si="22"/>
        <v/>
      </c>
    </row>
    <row r="414" spans="1:8" x14ac:dyDescent="0.2">
      <c r="A414" s="47">
        <v>412</v>
      </c>
      <c r="B414" s="32" t="str">
        <f t="shared" si="23"/>
        <v/>
      </c>
      <c r="C414" s="32">
        <f t="shared" si="24"/>
        <v>29</v>
      </c>
      <c r="D414" s="1" t="str">
        <f ca="1">IF($B414&gt;rounds,"",OFFSET(AllPairings!D$1,startRow-1+$A414,0))</f>
        <v/>
      </c>
      <c r="E414" s="1" t="str">
        <f ca="1">IF($B414&gt;rounds,"",OFFSET(AllPairings!E$1,startRow-1+$A414,0))</f>
        <v/>
      </c>
      <c r="F414" s="46" t="e">
        <f ca="1">VLOOKUP($C414,OFFSET(ResultsInput!$B$2,($B414-1)*gamesPerRound,0,gamesPerRound,6),5,FALSE)</f>
        <v>#VALUE!</v>
      </c>
      <c r="G414" s="46" t="e">
        <f ca="1">VLOOKUP($C414,OFFSET(ResultsInput!$B$2,($B414-1)*gamesPerRound,0,gamesPerRound,6),6,FALSE)</f>
        <v>#VALUE!</v>
      </c>
      <c r="H414" s="87" t="str">
        <f t="shared" ca="1" si="22"/>
        <v/>
      </c>
    </row>
    <row r="415" spans="1:8" x14ac:dyDescent="0.2">
      <c r="A415" s="47">
        <v>413</v>
      </c>
      <c r="B415" s="32" t="str">
        <f t="shared" si="23"/>
        <v/>
      </c>
      <c r="C415" s="32">
        <f t="shared" si="24"/>
        <v>30</v>
      </c>
      <c r="D415" s="1" t="str">
        <f ca="1">IF($B415&gt;rounds,"",OFFSET(AllPairings!D$1,startRow-1+$A415,0))</f>
        <v/>
      </c>
      <c r="E415" s="1" t="str">
        <f ca="1">IF($B415&gt;rounds,"",OFFSET(AllPairings!E$1,startRow-1+$A415,0))</f>
        <v/>
      </c>
      <c r="F415" s="46" t="e">
        <f ca="1">VLOOKUP($C415,OFFSET(ResultsInput!$B$2,($B415-1)*gamesPerRound,0,gamesPerRound,6),5,FALSE)</f>
        <v>#VALUE!</v>
      </c>
      <c r="G415" s="46" t="e">
        <f ca="1">VLOOKUP($C415,OFFSET(ResultsInput!$B$2,($B415-1)*gamesPerRound,0,gamesPerRound,6),6,FALSE)</f>
        <v>#VALUE!</v>
      </c>
      <c r="H415" s="87" t="str">
        <f t="shared" ca="1" si="22"/>
        <v/>
      </c>
    </row>
    <row r="416" spans="1:8" x14ac:dyDescent="0.2">
      <c r="A416" s="47">
        <v>414</v>
      </c>
      <c r="B416" s="32" t="str">
        <f t="shared" si="23"/>
        <v/>
      </c>
      <c r="C416" s="32">
        <f t="shared" si="24"/>
        <v>31</v>
      </c>
      <c r="D416" s="1" t="str">
        <f ca="1">IF($B416&gt;rounds,"",OFFSET(AllPairings!D$1,startRow-1+$A416,0))</f>
        <v/>
      </c>
      <c r="E416" s="1" t="str">
        <f ca="1">IF($B416&gt;rounds,"",OFFSET(AllPairings!E$1,startRow-1+$A416,0))</f>
        <v/>
      </c>
      <c r="F416" s="46" t="e">
        <f ca="1">VLOOKUP($C416,OFFSET(ResultsInput!$B$2,($B416-1)*gamesPerRound,0,gamesPerRound,6),5,FALSE)</f>
        <v>#VALUE!</v>
      </c>
      <c r="G416" s="46" t="e">
        <f ca="1">VLOOKUP($C416,OFFSET(ResultsInput!$B$2,($B416-1)*gamesPerRound,0,gamesPerRound,6),6,FALSE)</f>
        <v>#VALUE!</v>
      </c>
      <c r="H416" s="87" t="str">
        <f t="shared" ca="1" si="22"/>
        <v/>
      </c>
    </row>
    <row r="417" spans="1:8" x14ac:dyDescent="0.2">
      <c r="A417" s="47">
        <v>415</v>
      </c>
      <c r="B417" s="32" t="str">
        <f t="shared" si="23"/>
        <v/>
      </c>
      <c r="C417" s="32">
        <f t="shared" si="24"/>
        <v>32</v>
      </c>
      <c r="D417" s="1" t="str">
        <f ca="1">IF($B417&gt;rounds,"",OFFSET(AllPairings!D$1,startRow-1+$A417,0))</f>
        <v/>
      </c>
      <c r="E417" s="1" t="str">
        <f ca="1">IF($B417&gt;rounds,"",OFFSET(AllPairings!E$1,startRow-1+$A417,0))</f>
        <v/>
      </c>
      <c r="F417" s="46" t="e">
        <f ca="1">VLOOKUP($C417,OFFSET(ResultsInput!$B$2,($B417-1)*gamesPerRound,0,gamesPerRound,6),5,FALSE)</f>
        <v>#VALUE!</v>
      </c>
      <c r="G417" s="46" t="e">
        <f ca="1">VLOOKUP($C417,OFFSET(ResultsInput!$B$2,($B417-1)*gamesPerRound,0,gamesPerRound,6),6,FALSE)</f>
        <v>#VALUE!</v>
      </c>
      <c r="H417" s="87" t="str">
        <f t="shared" ca="1" si="22"/>
        <v/>
      </c>
    </row>
    <row r="418" spans="1:8" x14ac:dyDescent="0.2">
      <c r="A418" s="47">
        <v>416</v>
      </c>
      <c r="B418" s="32" t="str">
        <f t="shared" si="23"/>
        <v/>
      </c>
      <c r="C418" s="32">
        <f t="shared" si="24"/>
        <v>33</v>
      </c>
      <c r="D418" s="1" t="str">
        <f ca="1">IF($B418&gt;rounds,"",OFFSET(AllPairings!D$1,startRow-1+$A418,0))</f>
        <v/>
      </c>
      <c r="E418" s="1" t="str">
        <f ca="1">IF($B418&gt;rounds,"",OFFSET(AllPairings!E$1,startRow-1+$A418,0))</f>
        <v/>
      </c>
      <c r="F418" s="46" t="e">
        <f ca="1">VLOOKUP($C418,OFFSET(ResultsInput!$B$2,($B418-1)*gamesPerRound,0,gamesPerRound,6),5,FALSE)</f>
        <v>#VALUE!</v>
      </c>
      <c r="G418" s="46" t="e">
        <f ca="1">VLOOKUP($C418,OFFSET(ResultsInput!$B$2,($B418-1)*gamesPerRound,0,gamesPerRound,6),6,FALSE)</f>
        <v>#VALUE!</v>
      </c>
      <c r="H418" s="87" t="str">
        <f t="shared" ca="1" si="22"/>
        <v/>
      </c>
    </row>
    <row r="419" spans="1:8" x14ac:dyDescent="0.2">
      <c r="A419" s="47">
        <v>417</v>
      </c>
      <c r="B419" s="32" t="str">
        <f t="shared" si="23"/>
        <v/>
      </c>
      <c r="C419" s="32">
        <f t="shared" si="24"/>
        <v>34</v>
      </c>
      <c r="D419" s="1" t="str">
        <f ca="1">IF($B419&gt;rounds,"",OFFSET(AllPairings!D$1,startRow-1+$A419,0))</f>
        <v/>
      </c>
      <c r="E419" s="1" t="str">
        <f ca="1">IF($B419&gt;rounds,"",OFFSET(AllPairings!E$1,startRow-1+$A419,0))</f>
        <v/>
      </c>
      <c r="F419" s="46" t="e">
        <f ca="1">VLOOKUP($C419,OFFSET(ResultsInput!$B$2,($B419-1)*gamesPerRound,0,gamesPerRound,6),5,FALSE)</f>
        <v>#VALUE!</v>
      </c>
      <c r="G419" s="46" t="e">
        <f ca="1">VLOOKUP($C419,OFFSET(ResultsInput!$B$2,($B419-1)*gamesPerRound,0,gamesPerRound,6),6,FALSE)</f>
        <v>#VALUE!</v>
      </c>
      <c r="H419" s="87" t="str">
        <f t="shared" ca="1" si="22"/>
        <v/>
      </c>
    </row>
    <row r="420" spans="1:8" x14ac:dyDescent="0.2">
      <c r="A420" s="47">
        <v>418</v>
      </c>
      <c r="B420" s="32" t="str">
        <f t="shared" si="23"/>
        <v/>
      </c>
      <c r="C420" s="32">
        <f t="shared" si="24"/>
        <v>35</v>
      </c>
      <c r="D420" s="1" t="str">
        <f ca="1">IF($B420&gt;rounds,"",OFFSET(AllPairings!D$1,startRow-1+$A420,0))</f>
        <v/>
      </c>
      <c r="E420" s="1" t="str">
        <f ca="1">IF($B420&gt;rounds,"",OFFSET(AllPairings!E$1,startRow-1+$A420,0))</f>
        <v/>
      </c>
      <c r="F420" s="46" t="e">
        <f ca="1">VLOOKUP($C420,OFFSET(ResultsInput!$B$2,($B420-1)*gamesPerRound,0,gamesPerRound,6),5,FALSE)</f>
        <v>#VALUE!</v>
      </c>
      <c r="G420" s="46" t="e">
        <f ca="1">VLOOKUP($C420,OFFSET(ResultsInput!$B$2,($B420-1)*gamesPerRound,0,gamesPerRound,6),6,FALSE)</f>
        <v>#VALUE!</v>
      </c>
      <c r="H420" s="87" t="str">
        <f t="shared" ca="1" si="22"/>
        <v/>
      </c>
    </row>
    <row r="421" spans="1:8" x14ac:dyDescent="0.2">
      <c r="A421" s="47">
        <v>419</v>
      </c>
      <c r="B421" s="32" t="str">
        <f t="shared" si="23"/>
        <v/>
      </c>
      <c r="C421" s="32">
        <f t="shared" si="24"/>
        <v>36</v>
      </c>
      <c r="D421" s="1" t="str">
        <f ca="1">IF($B421&gt;rounds,"",OFFSET(AllPairings!D$1,startRow-1+$A421,0))</f>
        <v/>
      </c>
      <c r="E421" s="1" t="str">
        <f ca="1">IF($B421&gt;rounds,"",OFFSET(AllPairings!E$1,startRow-1+$A421,0))</f>
        <v/>
      </c>
      <c r="F421" s="46" t="e">
        <f ca="1">VLOOKUP($C421,OFFSET(ResultsInput!$B$2,($B421-1)*gamesPerRound,0,gamesPerRound,6),5,FALSE)</f>
        <v>#VALUE!</v>
      </c>
      <c r="G421" s="46" t="e">
        <f ca="1">VLOOKUP($C421,OFFSET(ResultsInput!$B$2,($B421-1)*gamesPerRound,0,gamesPerRound,6),6,FALSE)</f>
        <v>#VALUE!</v>
      </c>
      <c r="H421" s="87" t="str">
        <f t="shared" ca="1" si="22"/>
        <v/>
      </c>
    </row>
    <row r="422" spans="1:8" x14ac:dyDescent="0.2">
      <c r="A422" s="47">
        <v>420</v>
      </c>
      <c r="B422" s="32" t="str">
        <f t="shared" si="23"/>
        <v/>
      </c>
      <c r="C422" s="32">
        <f t="shared" si="24"/>
        <v>37</v>
      </c>
      <c r="D422" s="1" t="str">
        <f ca="1">IF($B422&gt;rounds,"",OFFSET(AllPairings!D$1,startRow-1+$A422,0))</f>
        <v/>
      </c>
      <c r="E422" s="1" t="str">
        <f ca="1">IF($B422&gt;rounds,"",OFFSET(AllPairings!E$1,startRow-1+$A422,0))</f>
        <v/>
      </c>
      <c r="F422" s="46" t="e">
        <f ca="1">VLOOKUP($C422,OFFSET(ResultsInput!$B$2,($B422-1)*gamesPerRound,0,gamesPerRound,6),5,FALSE)</f>
        <v>#VALUE!</v>
      </c>
      <c r="G422" s="46" t="e">
        <f ca="1">VLOOKUP($C422,OFFSET(ResultsInput!$B$2,($B422-1)*gamesPerRound,0,gamesPerRound,6),6,FALSE)</f>
        <v>#VALUE!</v>
      </c>
      <c r="H422" s="87" t="str">
        <f t="shared" ca="1" si="22"/>
        <v/>
      </c>
    </row>
    <row r="423" spans="1:8" x14ac:dyDescent="0.2">
      <c r="A423" s="47">
        <v>421</v>
      </c>
      <c r="B423" s="32" t="str">
        <f t="shared" si="23"/>
        <v/>
      </c>
      <c r="C423" s="32">
        <f t="shared" si="24"/>
        <v>38</v>
      </c>
      <c r="D423" s="1" t="str">
        <f ca="1">IF($B423&gt;rounds,"",OFFSET(AllPairings!D$1,startRow-1+$A423,0))</f>
        <v/>
      </c>
      <c r="E423" s="1" t="str">
        <f ca="1">IF($B423&gt;rounds,"",OFFSET(AllPairings!E$1,startRow-1+$A423,0))</f>
        <v/>
      </c>
      <c r="F423" s="46" t="e">
        <f ca="1">VLOOKUP($C423,OFFSET(ResultsInput!$B$2,($B423-1)*gamesPerRound,0,gamesPerRound,6),5,FALSE)</f>
        <v>#VALUE!</v>
      </c>
      <c r="G423" s="46" t="e">
        <f ca="1">VLOOKUP($C423,OFFSET(ResultsInput!$B$2,($B423-1)*gamesPerRound,0,gamesPerRound,6),6,FALSE)</f>
        <v>#VALUE!</v>
      </c>
      <c r="H423" s="87" t="str">
        <f t="shared" ca="1" si="22"/>
        <v/>
      </c>
    </row>
    <row r="424" spans="1:8" x14ac:dyDescent="0.2">
      <c r="A424" s="47">
        <v>422</v>
      </c>
      <c r="B424" s="32" t="str">
        <f t="shared" si="23"/>
        <v/>
      </c>
      <c r="C424" s="32">
        <f t="shared" si="24"/>
        <v>39</v>
      </c>
      <c r="D424" s="1" t="str">
        <f ca="1">IF($B424&gt;rounds,"",OFFSET(AllPairings!D$1,startRow-1+$A424,0))</f>
        <v/>
      </c>
      <c r="E424" s="1" t="str">
        <f ca="1">IF($B424&gt;rounds,"",OFFSET(AllPairings!E$1,startRow-1+$A424,0))</f>
        <v/>
      </c>
      <c r="F424" s="46" t="e">
        <f ca="1">VLOOKUP($C424,OFFSET(ResultsInput!$B$2,($B424-1)*gamesPerRound,0,gamesPerRound,6),5,FALSE)</f>
        <v>#VALUE!</v>
      </c>
      <c r="G424" s="46" t="e">
        <f ca="1">VLOOKUP($C424,OFFSET(ResultsInput!$B$2,($B424-1)*gamesPerRound,0,gamesPerRound,6),6,FALSE)</f>
        <v>#VALUE!</v>
      </c>
      <c r="H424" s="87" t="str">
        <f t="shared" ca="1" si="22"/>
        <v/>
      </c>
    </row>
    <row r="425" spans="1:8" x14ac:dyDescent="0.2">
      <c r="A425" s="47">
        <v>423</v>
      </c>
      <c r="B425" s="32" t="str">
        <f t="shared" si="23"/>
        <v/>
      </c>
      <c r="C425" s="32">
        <f t="shared" si="24"/>
        <v>40</v>
      </c>
      <c r="D425" s="1" t="str">
        <f ca="1">IF($B425&gt;rounds,"",OFFSET(AllPairings!D$1,startRow-1+$A425,0))</f>
        <v/>
      </c>
      <c r="E425" s="1" t="str">
        <f ca="1">IF($B425&gt;rounds,"",OFFSET(AllPairings!E$1,startRow-1+$A425,0))</f>
        <v/>
      </c>
      <c r="F425" s="46" t="e">
        <f ca="1">VLOOKUP($C425,OFFSET(ResultsInput!$B$2,($B425-1)*gamesPerRound,0,gamesPerRound,6),5,FALSE)</f>
        <v>#VALUE!</v>
      </c>
      <c r="G425" s="46" t="e">
        <f ca="1">VLOOKUP($C425,OFFSET(ResultsInput!$B$2,($B425-1)*gamesPerRound,0,gamesPerRound,6),6,FALSE)</f>
        <v>#VALUE!</v>
      </c>
      <c r="H425" s="87" t="str">
        <f t="shared" ca="1" si="22"/>
        <v/>
      </c>
    </row>
    <row r="426" spans="1:8" x14ac:dyDescent="0.2">
      <c r="A426" s="47">
        <v>424</v>
      </c>
      <c r="B426" s="32" t="str">
        <f t="shared" si="23"/>
        <v/>
      </c>
      <c r="C426" s="32">
        <f t="shared" si="24"/>
        <v>41</v>
      </c>
      <c r="D426" s="1" t="str">
        <f ca="1">IF($B426&gt;rounds,"",OFFSET(AllPairings!D$1,startRow-1+$A426,0))</f>
        <v/>
      </c>
      <c r="E426" s="1" t="str">
        <f ca="1">IF($B426&gt;rounds,"",OFFSET(AllPairings!E$1,startRow-1+$A426,0))</f>
        <v/>
      </c>
      <c r="F426" s="46" t="e">
        <f ca="1">VLOOKUP($C426,OFFSET(ResultsInput!$B$2,($B426-1)*gamesPerRound,0,gamesPerRound,6),5,FALSE)</f>
        <v>#VALUE!</v>
      </c>
      <c r="G426" s="46" t="e">
        <f ca="1">VLOOKUP($C426,OFFSET(ResultsInput!$B$2,($B426-1)*gamesPerRound,0,gamesPerRound,6),6,FALSE)</f>
        <v>#VALUE!</v>
      </c>
      <c r="H426" s="87" t="str">
        <f t="shared" ca="1" si="22"/>
        <v/>
      </c>
    </row>
    <row r="427" spans="1:8" x14ac:dyDescent="0.2">
      <c r="A427" s="47">
        <v>425</v>
      </c>
      <c r="B427" s="32" t="str">
        <f t="shared" si="23"/>
        <v/>
      </c>
      <c r="C427" s="32">
        <f t="shared" si="24"/>
        <v>42</v>
      </c>
      <c r="D427" s="1" t="str">
        <f ca="1">IF($B427&gt;rounds,"",OFFSET(AllPairings!D$1,startRow-1+$A427,0))</f>
        <v/>
      </c>
      <c r="E427" s="1" t="str">
        <f ca="1">IF($B427&gt;rounds,"",OFFSET(AllPairings!E$1,startRow-1+$A427,0))</f>
        <v/>
      </c>
      <c r="F427" s="46" t="e">
        <f ca="1">VLOOKUP($C427,OFFSET(ResultsInput!$B$2,($B427-1)*gamesPerRound,0,gamesPerRound,6),5,FALSE)</f>
        <v>#VALUE!</v>
      </c>
      <c r="G427" s="46" t="e">
        <f ca="1">VLOOKUP($C427,OFFSET(ResultsInput!$B$2,($B427-1)*gamesPerRound,0,gamesPerRound,6),6,FALSE)</f>
        <v>#VALUE!</v>
      </c>
      <c r="H427" s="87" t="str">
        <f t="shared" ca="1" si="22"/>
        <v/>
      </c>
    </row>
    <row r="428" spans="1:8" x14ac:dyDescent="0.2">
      <c r="A428" s="47">
        <v>426</v>
      </c>
      <c r="B428" s="32" t="str">
        <f t="shared" si="23"/>
        <v/>
      </c>
      <c r="C428" s="32">
        <f t="shared" si="24"/>
        <v>43</v>
      </c>
      <c r="D428" s="1" t="str">
        <f ca="1">IF($B428&gt;rounds,"",OFFSET(AllPairings!D$1,startRow-1+$A428,0))</f>
        <v/>
      </c>
      <c r="E428" s="1" t="str">
        <f ca="1">IF($B428&gt;rounds,"",OFFSET(AllPairings!E$1,startRow-1+$A428,0))</f>
        <v/>
      </c>
      <c r="F428" s="46" t="e">
        <f ca="1">VLOOKUP($C428,OFFSET(ResultsInput!$B$2,($B428-1)*gamesPerRound,0,gamesPerRound,6),5,FALSE)</f>
        <v>#VALUE!</v>
      </c>
      <c r="G428" s="46" t="e">
        <f ca="1">VLOOKUP($C428,OFFSET(ResultsInput!$B$2,($B428-1)*gamesPerRound,0,gamesPerRound,6),6,FALSE)</f>
        <v>#VALUE!</v>
      </c>
      <c r="H428" s="87" t="str">
        <f t="shared" ca="1" si="22"/>
        <v/>
      </c>
    </row>
    <row r="429" spans="1:8" x14ac:dyDescent="0.2">
      <c r="A429" s="47">
        <v>427</v>
      </c>
      <c r="B429" s="32" t="str">
        <f t="shared" si="23"/>
        <v/>
      </c>
      <c r="C429" s="32">
        <f t="shared" si="24"/>
        <v>44</v>
      </c>
      <c r="D429" s="1" t="str">
        <f ca="1">IF($B429&gt;rounds,"",OFFSET(AllPairings!D$1,startRow-1+$A429,0))</f>
        <v/>
      </c>
      <c r="E429" s="1" t="str">
        <f ca="1">IF($B429&gt;rounds,"",OFFSET(AllPairings!E$1,startRow-1+$A429,0))</f>
        <v/>
      </c>
      <c r="F429" s="46" t="e">
        <f ca="1">VLOOKUP($C429,OFFSET(ResultsInput!$B$2,($B429-1)*gamesPerRound,0,gamesPerRound,6),5,FALSE)</f>
        <v>#VALUE!</v>
      </c>
      <c r="G429" s="46" t="e">
        <f ca="1">VLOOKUP($C429,OFFSET(ResultsInput!$B$2,($B429-1)*gamesPerRound,0,gamesPerRound,6),6,FALSE)</f>
        <v>#VALUE!</v>
      </c>
      <c r="H429" s="87" t="str">
        <f t="shared" ca="1" si="22"/>
        <v/>
      </c>
    </row>
    <row r="430" spans="1:8" x14ac:dyDescent="0.2">
      <c r="A430" s="47">
        <v>428</v>
      </c>
      <c r="B430" s="32" t="str">
        <f t="shared" si="23"/>
        <v/>
      </c>
      <c r="C430" s="32">
        <f t="shared" si="24"/>
        <v>45</v>
      </c>
      <c r="D430" s="1" t="str">
        <f ca="1">IF($B430&gt;rounds,"",OFFSET(AllPairings!D$1,startRow-1+$A430,0))</f>
        <v/>
      </c>
      <c r="E430" s="1" t="str">
        <f ca="1">IF($B430&gt;rounds,"",OFFSET(AllPairings!E$1,startRow-1+$A430,0))</f>
        <v/>
      </c>
      <c r="F430" s="46" t="e">
        <f ca="1">VLOOKUP($C430,OFFSET(ResultsInput!$B$2,($B430-1)*gamesPerRound,0,gamesPerRound,6),5,FALSE)</f>
        <v>#VALUE!</v>
      </c>
      <c r="G430" s="46" t="e">
        <f ca="1">VLOOKUP($C430,OFFSET(ResultsInput!$B$2,($B430-1)*gamesPerRound,0,gamesPerRound,6),6,FALSE)</f>
        <v>#VALUE!</v>
      </c>
      <c r="H430" s="87" t="str">
        <f t="shared" ca="1" si="22"/>
        <v/>
      </c>
    </row>
    <row r="431" spans="1:8" x14ac:dyDescent="0.2">
      <c r="A431" s="47">
        <v>429</v>
      </c>
      <c r="B431" s="32" t="str">
        <f t="shared" si="23"/>
        <v/>
      </c>
      <c r="C431" s="32">
        <f t="shared" si="24"/>
        <v>46</v>
      </c>
      <c r="D431" s="1" t="str">
        <f ca="1">IF($B431&gt;rounds,"",OFFSET(AllPairings!D$1,startRow-1+$A431,0))</f>
        <v/>
      </c>
      <c r="E431" s="1" t="str">
        <f ca="1">IF($B431&gt;rounds,"",OFFSET(AllPairings!E$1,startRow-1+$A431,0))</f>
        <v/>
      </c>
      <c r="F431" s="46" t="e">
        <f ca="1">VLOOKUP($C431,OFFSET(ResultsInput!$B$2,($B431-1)*gamesPerRound,0,gamesPerRound,6),5,FALSE)</f>
        <v>#VALUE!</v>
      </c>
      <c r="G431" s="46" t="e">
        <f ca="1">VLOOKUP($C431,OFFSET(ResultsInput!$B$2,($B431-1)*gamesPerRound,0,gamesPerRound,6),6,FALSE)</f>
        <v>#VALUE!</v>
      </c>
      <c r="H431" s="87" t="str">
        <f t="shared" ca="1" si="22"/>
        <v/>
      </c>
    </row>
    <row r="432" spans="1:8" x14ac:dyDescent="0.2">
      <c r="A432" s="47">
        <v>430</v>
      </c>
      <c r="B432" s="32" t="str">
        <f t="shared" si="23"/>
        <v/>
      </c>
      <c r="C432" s="32">
        <f t="shared" si="24"/>
        <v>47</v>
      </c>
      <c r="D432" s="1" t="str">
        <f ca="1">IF($B432&gt;rounds,"",OFFSET(AllPairings!D$1,startRow-1+$A432,0))</f>
        <v/>
      </c>
      <c r="E432" s="1" t="str">
        <f ca="1">IF($B432&gt;rounds,"",OFFSET(AllPairings!E$1,startRow-1+$A432,0))</f>
        <v/>
      </c>
      <c r="F432" s="46" t="e">
        <f ca="1">VLOOKUP($C432,OFFSET(ResultsInput!$B$2,($B432-1)*gamesPerRound,0,gamesPerRound,6),5,FALSE)</f>
        <v>#VALUE!</v>
      </c>
      <c r="G432" s="46" t="e">
        <f ca="1">VLOOKUP($C432,OFFSET(ResultsInput!$B$2,($B432-1)*gamesPerRound,0,gamesPerRound,6),6,FALSE)</f>
        <v>#VALUE!</v>
      </c>
      <c r="H432" s="87" t="str">
        <f t="shared" ca="1" si="22"/>
        <v/>
      </c>
    </row>
    <row r="433" spans="1:8" x14ac:dyDescent="0.2">
      <c r="A433" s="47">
        <v>431</v>
      </c>
      <c r="B433" s="32" t="str">
        <f t="shared" si="23"/>
        <v/>
      </c>
      <c r="C433" s="32">
        <f t="shared" si="24"/>
        <v>48</v>
      </c>
      <c r="D433" s="1" t="str">
        <f ca="1">IF($B433&gt;rounds,"",OFFSET(AllPairings!D$1,startRow-1+$A433,0))</f>
        <v/>
      </c>
      <c r="E433" s="1" t="str">
        <f ca="1">IF($B433&gt;rounds,"",OFFSET(AllPairings!E$1,startRow-1+$A433,0))</f>
        <v/>
      </c>
      <c r="F433" s="46" t="e">
        <f ca="1">VLOOKUP($C433,OFFSET(ResultsInput!$B$2,($B433-1)*gamesPerRound,0,gamesPerRound,6),5,FALSE)</f>
        <v>#VALUE!</v>
      </c>
      <c r="G433" s="46" t="e">
        <f ca="1">VLOOKUP($C433,OFFSET(ResultsInput!$B$2,($B433-1)*gamesPerRound,0,gamesPerRound,6),6,FALSE)</f>
        <v>#VALUE!</v>
      </c>
      <c r="H433" s="87" t="str">
        <f t="shared" ca="1" si="22"/>
        <v/>
      </c>
    </row>
    <row r="434" spans="1:8" x14ac:dyDescent="0.2">
      <c r="A434" s="47">
        <v>432</v>
      </c>
      <c r="B434" s="32" t="str">
        <f t="shared" si="23"/>
        <v/>
      </c>
      <c r="C434" s="32">
        <f t="shared" si="24"/>
        <v>1</v>
      </c>
      <c r="D434" s="1" t="str">
        <f ca="1">IF($B434&gt;rounds,"",OFFSET(AllPairings!D$1,startRow-1+$A434,0))</f>
        <v/>
      </c>
      <c r="E434" s="1" t="str">
        <f ca="1">IF($B434&gt;rounds,"",OFFSET(AllPairings!E$1,startRow-1+$A434,0))</f>
        <v/>
      </c>
      <c r="F434" s="46" t="e">
        <f ca="1">VLOOKUP($C434,OFFSET(ResultsInput!$B$2,($B434-1)*gamesPerRound,0,gamesPerRound,6),5,FALSE)</f>
        <v>#VALUE!</v>
      </c>
      <c r="G434" s="46" t="e">
        <f ca="1">VLOOKUP($C434,OFFSET(ResultsInput!$B$2,($B434-1)*gamesPerRound,0,gamesPerRound,6),6,FALSE)</f>
        <v>#VALUE!</v>
      </c>
      <c r="H434" s="87" t="str">
        <f t="shared" ca="1" si="22"/>
        <v/>
      </c>
    </row>
    <row r="435" spans="1:8" x14ac:dyDescent="0.2">
      <c r="A435" s="47">
        <v>433</v>
      </c>
      <c r="B435" s="32" t="str">
        <f t="shared" si="23"/>
        <v/>
      </c>
      <c r="C435" s="32">
        <f t="shared" si="24"/>
        <v>2</v>
      </c>
      <c r="D435" s="1" t="str">
        <f ca="1">IF($B435&gt;rounds,"",OFFSET(AllPairings!D$1,startRow-1+$A435,0))</f>
        <v/>
      </c>
      <c r="E435" s="1" t="str">
        <f ca="1">IF($B435&gt;rounds,"",OFFSET(AllPairings!E$1,startRow-1+$A435,0))</f>
        <v/>
      </c>
      <c r="F435" s="46" t="e">
        <f ca="1">VLOOKUP($C435,OFFSET(ResultsInput!$B$2,($B435-1)*gamesPerRound,0,gamesPerRound,6),5,FALSE)</f>
        <v>#VALUE!</v>
      </c>
      <c r="G435" s="46" t="e">
        <f ca="1">VLOOKUP($C435,OFFSET(ResultsInput!$B$2,($B435-1)*gamesPerRound,0,gamesPerRound,6),6,FALSE)</f>
        <v>#VALUE!</v>
      </c>
      <c r="H435" s="87" t="str">
        <f t="shared" ca="1" si="22"/>
        <v/>
      </c>
    </row>
    <row r="436" spans="1:8" x14ac:dyDescent="0.2">
      <c r="A436" s="47">
        <v>434</v>
      </c>
      <c r="B436" s="32" t="str">
        <f t="shared" si="23"/>
        <v/>
      </c>
      <c r="C436" s="32">
        <f t="shared" si="24"/>
        <v>3</v>
      </c>
      <c r="D436" s="1" t="str">
        <f ca="1">IF($B436&gt;rounds,"",OFFSET(AllPairings!D$1,startRow-1+$A436,0))</f>
        <v/>
      </c>
      <c r="E436" s="1" t="str">
        <f ca="1">IF($B436&gt;rounds,"",OFFSET(AllPairings!E$1,startRow-1+$A436,0))</f>
        <v/>
      </c>
      <c r="F436" s="46" t="e">
        <f ca="1">VLOOKUP($C436,OFFSET(ResultsInput!$B$2,($B436-1)*gamesPerRound,0,gamesPerRound,6),5,FALSE)</f>
        <v>#VALUE!</v>
      </c>
      <c r="G436" s="46" t="e">
        <f ca="1">VLOOKUP($C436,OFFSET(ResultsInput!$B$2,($B436-1)*gamesPerRound,0,gamesPerRound,6),6,FALSE)</f>
        <v>#VALUE!</v>
      </c>
      <c r="H436" s="87" t="str">
        <f t="shared" ca="1" si="22"/>
        <v/>
      </c>
    </row>
    <row r="437" spans="1:8" x14ac:dyDescent="0.2">
      <c r="A437" s="47">
        <v>435</v>
      </c>
      <c r="B437" s="32" t="str">
        <f t="shared" si="23"/>
        <v/>
      </c>
      <c r="C437" s="32">
        <f t="shared" si="24"/>
        <v>4</v>
      </c>
      <c r="D437" s="1" t="str">
        <f ca="1">IF($B437&gt;rounds,"",OFFSET(AllPairings!D$1,startRow-1+$A437,0))</f>
        <v/>
      </c>
      <c r="E437" s="1" t="str">
        <f ca="1">IF($B437&gt;rounds,"",OFFSET(AllPairings!E$1,startRow-1+$A437,0))</f>
        <v/>
      </c>
      <c r="F437" s="46" t="e">
        <f ca="1">VLOOKUP($C437,OFFSET(ResultsInput!$B$2,($B437-1)*gamesPerRound,0,gamesPerRound,6),5,FALSE)</f>
        <v>#VALUE!</v>
      </c>
      <c r="G437" s="46" t="e">
        <f ca="1">VLOOKUP($C437,OFFSET(ResultsInput!$B$2,($B437-1)*gamesPerRound,0,gamesPerRound,6),6,FALSE)</f>
        <v>#VALUE!</v>
      </c>
      <c r="H437" s="87" t="str">
        <f t="shared" ca="1" si="22"/>
        <v/>
      </c>
    </row>
    <row r="438" spans="1:8" x14ac:dyDescent="0.2">
      <c r="A438" s="47">
        <v>436</v>
      </c>
      <c r="B438" s="32" t="str">
        <f t="shared" si="23"/>
        <v/>
      </c>
      <c r="C438" s="32">
        <f t="shared" si="24"/>
        <v>5</v>
      </c>
      <c r="D438" s="1" t="str">
        <f ca="1">IF($B438&gt;rounds,"",OFFSET(AllPairings!D$1,startRow-1+$A438,0))</f>
        <v/>
      </c>
      <c r="E438" s="1" t="str">
        <f ca="1">IF($B438&gt;rounds,"",OFFSET(AllPairings!E$1,startRow-1+$A438,0))</f>
        <v/>
      </c>
      <c r="F438" s="46" t="e">
        <f ca="1">VLOOKUP($C438,OFFSET(ResultsInput!$B$2,($B438-1)*gamesPerRound,0,gamesPerRound,6),5,FALSE)</f>
        <v>#VALUE!</v>
      </c>
      <c r="G438" s="46" t="e">
        <f ca="1">VLOOKUP($C438,OFFSET(ResultsInput!$B$2,($B438-1)*gamesPerRound,0,gamesPerRound,6),6,FALSE)</f>
        <v>#VALUE!</v>
      </c>
      <c r="H438" s="87" t="str">
        <f t="shared" ca="1" si="22"/>
        <v/>
      </c>
    </row>
    <row r="439" spans="1:8" x14ac:dyDescent="0.2">
      <c r="A439" s="47">
        <v>437</v>
      </c>
      <c r="B439" s="32" t="str">
        <f t="shared" si="23"/>
        <v/>
      </c>
      <c r="C439" s="32">
        <f t="shared" si="24"/>
        <v>6</v>
      </c>
      <c r="D439" s="1" t="str">
        <f ca="1">IF($B439&gt;rounds,"",OFFSET(AllPairings!D$1,startRow-1+$A439,0))</f>
        <v/>
      </c>
      <c r="E439" s="1" t="str">
        <f ca="1">IF($B439&gt;rounds,"",OFFSET(AllPairings!E$1,startRow-1+$A439,0))</f>
        <v/>
      </c>
      <c r="F439" s="46" t="e">
        <f ca="1">VLOOKUP($C439,OFFSET(ResultsInput!$B$2,($B439-1)*gamesPerRound,0,gamesPerRound,6),5,FALSE)</f>
        <v>#VALUE!</v>
      </c>
      <c r="G439" s="46" t="e">
        <f ca="1">VLOOKUP($C439,OFFSET(ResultsInput!$B$2,($B439-1)*gamesPerRound,0,gamesPerRound,6),6,FALSE)</f>
        <v>#VALUE!</v>
      </c>
      <c r="H439" s="87" t="str">
        <f t="shared" ca="1" si="22"/>
        <v/>
      </c>
    </row>
    <row r="440" spans="1:8" x14ac:dyDescent="0.2">
      <c r="A440" s="47">
        <v>438</v>
      </c>
      <c r="B440" s="32" t="str">
        <f t="shared" si="23"/>
        <v/>
      </c>
      <c r="C440" s="32">
        <f t="shared" si="24"/>
        <v>7</v>
      </c>
      <c r="D440" s="1" t="str">
        <f ca="1">IF($B440&gt;rounds,"",OFFSET(AllPairings!D$1,startRow-1+$A440,0))</f>
        <v/>
      </c>
      <c r="E440" s="1" t="str">
        <f ca="1">IF($B440&gt;rounds,"",OFFSET(AllPairings!E$1,startRow-1+$A440,0))</f>
        <v/>
      </c>
      <c r="F440" s="46" t="e">
        <f ca="1">VLOOKUP($C440,OFFSET(ResultsInput!$B$2,($B440-1)*gamesPerRound,0,gamesPerRound,6),5,FALSE)</f>
        <v>#VALUE!</v>
      </c>
      <c r="G440" s="46" t="e">
        <f ca="1">VLOOKUP($C440,OFFSET(ResultsInput!$B$2,($B440-1)*gamesPerRound,0,gamesPerRound,6),6,FALSE)</f>
        <v>#VALUE!</v>
      </c>
      <c r="H440" s="87" t="str">
        <f t="shared" ca="1" si="22"/>
        <v/>
      </c>
    </row>
    <row r="441" spans="1:8" x14ac:dyDescent="0.2">
      <c r="A441" s="47">
        <v>439</v>
      </c>
      <c r="B441" s="32" t="str">
        <f t="shared" si="23"/>
        <v/>
      </c>
      <c r="C441" s="32">
        <f t="shared" si="24"/>
        <v>8</v>
      </c>
      <c r="D441" s="1" t="str">
        <f ca="1">IF($B441&gt;rounds,"",OFFSET(AllPairings!D$1,startRow-1+$A441,0))</f>
        <v/>
      </c>
      <c r="E441" s="1" t="str">
        <f ca="1">IF($B441&gt;rounds,"",OFFSET(AllPairings!E$1,startRow-1+$A441,0))</f>
        <v/>
      </c>
      <c r="F441" s="46" t="e">
        <f ca="1">VLOOKUP($C441,OFFSET(ResultsInput!$B$2,($B441-1)*gamesPerRound,0,gamesPerRound,6),5,FALSE)</f>
        <v>#VALUE!</v>
      </c>
      <c r="G441" s="46" t="e">
        <f ca="1">VLOOKUP($C441,OFFSET(ResultsInput!$B$2,($B441-1)*gamesPerRound,0,gamesPerRound,6),6,FALSE)</f>
        <v>#VALUE!</v>
      </c>
      <c r="H441" s="87" t="str">
        <f t="shared" ca="1" si="22"/>
        <v/>
      </c>
    </row>
    <row r="442" spans="1:8" x14ac:dyDescent="0.2">
      <c r="A442" s="47">
        <v>440</v>
      </c>
      <c r="B442" s="32" t="str">
        <f t="shared" si="23"/>
        <v/>
      </c>
      <c r="C442" s="32">
        <f t="shared" si="24"/>
        <v>9</v>
      </c>
      <c r="D442" s="1" t="str">
        <f ca="1">IF($B442&gt;rounds,"",OFFSET(AllPairings!D$1,startRow-1+$A442,0))</f>
        <v/>
      </c>
      <c r="E442" s="1" t="str">
        <f ca="1">IF($B442&gt;rounds,"",OFFSET(AllPairings!E$1,startRow-1+$A442,0))</f>
        <v/>
      </c>
      <c r="F442" s="46" t="e">
        <f ca="1">VLOOKUP($C442,OFFSET(ResultsInput!$B$2,($B442-1)*gamesPerRound,0,gamesPerRound,6),5,FALSE)</f>
        <v>#VALUE!</v>
      </c>
      <c r="G442" s="46" t="e">
        <f ca="1">VLOOKUP($C442,OFFSET(ResultsInput!$B$2,($B442-1)*gamesPerRound,0,gamesPerRound,6),6,FALSE)</f>
        <v>#VALUE!</v>
      </c>
      <c r="H442" s="87" t="str">
        <f t="shared" ca="1" si="22"/>
        <v/>
      </c>
    </row>
    <row r="443" spans="1:8" x14ac:dyDescent="0.2">
      <c r="A443" s="47">
        <v>441</v>
      </c>
      <c r="B443" s="32" t="str">
        <f t="shared" si="23"/>
        <v/>
      </c>
      <c r="C443" s="32">
        <f t="shared" si="24"/>
        <v>10</v>
      </c>
      <c r="D443" s="1" t="str">
        <f ca="1">IF($B443&gt;rounds,"",OFFSET(AllPairings!D$1,startRow-1+$A443,0))</f>
        <v/>
      </c>
      <c r="E443" s="1" t="str">
        <f ca="1">IF($B443&gt;rounds,"",OFFSET(AllPairings!E$1,startRow-1+$A443,0))</f>
        <v/>
      </c>
      <c r="F443" s="46" t="e">
        <f ca="1">VLOOKUP($C443,OFFSET(ResultsInput!$B$2,($B443-1)*gamesPerRound,0,gamesPerRound,6),5,FALSE)</f>
        <v>#VALUE!</v>
      </c>
      <c r="G443" s="46" t="e">
        <f ca="1">VLOOKUP($C443,OFFSET(ResultsInput!$B$2,($B443-1)*gamesPerRound,0,gamesPerRound,6),6,FALSE)</f>
        <v>#VALUE!</v>
      </c>
      <c r="H443" s="87" t="str">
        <f t="shared" ca="1" si="22"/>
        <v/>
      </c>
    </row>
    <row r="444" spans="1:8" x14ac:dyDescent="0.2">
      <c r="A444" s="47">
        <v>442</v>
      </c>
      <c r="B444" s="32" t="str">
        <f t="shared" si="23"/>
        <v/>
      </c>
      <c r="C444" s="32">
        <f t="shared" si="24"/>
        <v>11</v>
      </c>
      <c r="D444" s="1" t="str">
        <f ca="1">IF($B444&gt;rounds,"",OFFSET(AllPairings!D$1,startRow-1+$A444,0))</f>
        <v/>
      </c>
      <c r="E444" s="1" t="str">
        <f ca="1">IF($B444&gt;rounds,"",OFFSET(AllPairings!E$1,startRow-1+$A444,0))</f>
        <v/>
      </c>
      <c r="F444" s="46" t="e">
        <f ca="1">VLOOKUP($C444,OFFSET(ResultsInput!$B$2,($B444-1)*gamesPerRound,0,gamesPerRound,6),5,FALSE)</f>
        <v>#VALUE!</v>
      </c>
      <c r="G444" s="46" t="e">
        <f ca="1">VLOOKUP($C444,OFFSET(ResultsInput!$B$2,($B444-1)*gamesPerRound,0,gamesPerRound,6),6,FALSE)</f>
        <v>#VALUE!</v>
      </c>
      <c r="H444" s="87" t="str">
        <f t="shared" ca="1" si="22"/>
        <v/>
      </c>
    </row>
    <row r="445" spans="1:8" x14ac:dyDescent="0.2">
      <c r="A445" s="47">
        <v>443</v>
      </c>
      <c r="B445" s="32" t="str">
        <f t="shared" si="23"/>
        <v/>
      </c>
      <c r="C445" s="32">
        <f t="shared" si="24"/>
        <v>12</v>
      </c>
      <c r="D445" s="1" t="str">
        <f ca="1">IF($B445&gt;rounds,"",OFFSET(AllPairings!D$1,startRow-1+$A445,0))</f>
        <v/>
      </c>
      <c r="E445" s="1" t="str">
        <f ca="1">IF($B445&gt;rounds,"",OFFSET(AllPairings!E$1,startRow-1+$A445,0))</f>
        <v/>
      </c>
      <c r="F445" s="46" t="e">
        <f ca="1">VLOOKUP($C445,OFFSET(ResultsInput!$B$2,($B445-1)*gamesPerRound,0,gamesPerRound,6),5,FALSE)</f>
        <v>#VALUE!</v>
      </c>
      <c r="G445" s="46" t="e">
        <f ca="1">VLOOKUP($C445,OFFSET(ResultsInput!$B$2,($B445-1)*gamesPerRound,0,gamesPerRound,6),6,FALSE)</f>
        <v>#VALUE!</v>
      </c>
      <c r="H445" s="87" t="str">
        <f t="shared" ca="1" si="22"/>
        <v/>
      </c>
    </row>
    <row r="446" spans="1:8" x14ac:dyDescent="0.2">
      <c r="A446" s="47">
        <v>444</v>
      </c>
      <c r="B446" s="32" t="str">
        <f t="shared" si="23"/>
        <v/>
      </c>
      <c r="C446" s="32">
        <f t="shared" si="24"/>
        <v>13</v>
      </c>
      <c r="D446" s="1" t="str">
        <f ca="1">IF($B446&gt;rounds,"",OFFSET(AllPairings!D$1,startRow-1+$A446,0))</f>
        <v/>
      </c>
      <c r="E446" s="1" t="str">
        <f ca="1">IF($B446&gt;rounds,"",OFFSET(AllPairings!E$1,startRow-1+$A446,0))</f>
        <v/>
      </c>
      <c r="F446" s="46" t="e">
        <f ca="1">VLOOKUP($C446,OFFSET(ResultsInput!$B$2,($B446-1)*gamesPerRound,0,gamesPerRound,6),5,FALSE)</f>
        <v>#VALUE!</v>
      </c>
      <c r="G446" s="46" t="e">
        <f ca="1">VLOOKUP($C446,OFFSET(ResultsInput!$B$2,($B446-1)*gamesPerRound,0,gamesPerRound,6),6,FALSE)</f>
        <v>#VALUE!</v>
      </c>
      <c r="H446" s="87" t="str">
        <f t="shared" ca="1" si="22"/>
        <v/>
      </c>
    </row>
    <row r="447" spans="1:8" x14ac:dyDescent="0.2">
      <c r="A447" s="47">
        <v>445</v>
      </c>
      <c r="B447" s="32" t="str">
        <f t="shared" si="23"/>
        <v/>
      </c>
      <c r="C447" s="32">
        <f t="shared" si="24"/>
        <v>14</v>
      </c>
      <c r="D447" s="1" t="str">
        <f ca="1">IF($B447&gt;rounds,"",OFFSET(AllPairings!D$1,startRow-1+$A447,0))</f>
        <v/>
      </c>
      <c r="E447" s="1" t="str">
        <f ca="1">IF($B447&gt;rounds,"",OFFSET(AllPairings!E$1,startRow-1+$A447,0))</f>
        <v/>
      </c>
      <c r="F447" s="46" t="e">
        <f ca="1">VLOOKUP($C447,OFFSET(ResultsInput!$B$2,($B447-1)*gamesPerRound,0,gamesPerRound,6),5,FALSE)</f>
        <v>#VALUE!</v>
      </c>
      <c r="G447" s="46" t="e">
        <f ca="1">VLOOKUP($C447,OFFSET(ResultsInput!$B$2,($B447-1)*gamesPerRound,0,gamesPerRound,6),6,FALSE)</f>
        <v>#VALUE!</v>
      </c>
      <c r="H447" s="87" t="str">
        <f t="shared" ca="1" si="22"/>
        <v/>
      </c>
    </row>
    <row r="448" spans="1:8" x14ac:dyDescent="0.2">
      <c r="A448" s="47">
        <v>446</v>
      </c>
      <c r="B448" s="32" t="str">
        <f t="shared" si="23"/>
        <v/>
      </c>
      <c r="C448" s="32">
        <f t="shared" si="24"/>
        <v>15</v>
      </c>
      <c r="D448" s="1" t="str">
        <f ca="1">IF($B448&gt;rounds,"",OFFSET(AllPairings!D$1,startRow-1+$A448,0))</f>
        <v/>
      </c>
      <c r="E448" s="1" t="str">
        <f ca="1">IF($B448&gt;rounds,"",OFFSET(AllPairings!E$1,startRow-1+$A448,0))</f>
        <v/>
      </c>
      <c r="F448" s="46" t="e">
        <f ca="1">VLOOKUP($C448,OFFSET(ResultsInput!$B$2,($B448-1)*gamesPerRound,0,gamesPerRound,6),5,FALSE)</f>
        <v>#VALUE!</v>
      </c>
      <c r="G448" s="46" t="e">
        <f ca="1">VLOOKUP($C448,OFFSET(ResultsInput!$B$2,($B448-1)*gamesPerRound,0,gamesPerRound,6),6,FALSE)</f>
        <v>#VALUE!</v>
      </c>
      <c r="H448" s="87" t="str">
        <f t="shared" ca="1" si="22"/>
        <v/>
      </c>
    </row>
    <row r="449" spans="1:8" x14ac:dyDescent="0.2">
      <c r="A449" s="47">
        <v>447</v>
      </c>
      <c r="B449" s="32" t="str">
        <f t="shared" si="23"/>
        <v/>
      </c>
      <c r="C449" s="32">
        <f t="shared" si="24"/>
        <v>16</v>
      </c>
      <c r="D449" s="1" t="str">
        <f ca="1">IF($B449&gt;rounds,"",OFFSET(AllPairings!D$1,startRow-1+$A449,0))</f>
        <v/>
      </c>
      <c r="E449" s="1" t="str">
        <f ca="1">IF($B449&gt;rounds,"",OFFSET(AllPairings!E$1,startRow-1+$A449,0))</f>
        <v/>
      </c>
      <c r="F449" s="46" t="e">
        <f ca="1">VLOOKUP($C449,OFFSET(ResultsInput!$B$2,($B449-1)*gamesPerRound,0,gamesPerRound,6),5,FALSE)</f>
        <v>#VALUE!</v>
      </c>
      <c r="G449" s="46" t="e">
        <f ca="1">VLOOKUP($C449,OFFSET(ResultsInput!$B$2,($B449-1)*gamesPerRound,0,gamesPerRound,6),6,FALSE)</f>
        <v>#VALUE!</v>
      </c>
      <c r="H449" s="87" t="str">
        <f t="shared" ca="1" si="22"/>
        <v/>
      </c>
    </row>
    <row r="450" spans="1:8" x14ac:dyDescent="0.2">
      <c r="A450" s="47">
        <v>448</v>
      </c>
      <c r="B450" s="32" t="str">
        <f t="shared" si="23"/>
        <v/>
      </c>
      <c r="C450" s="32">
        <f t="shared" si="24"/>
        <v>17</v>
      </c>
      <c r="D450" s="1" t="str">
        <f ca="1">IF($B450&gt;rounds,"",OFFSET(AllPairings!D$1,startRow-1+$A450,0))</f>
        <v/>
      </c>
      <c r="E450" s="1" t="str">
        <f ca="1">IF($B450&gt;rounds,"",OFFSET(AllPairings!E$1,startRow-1+$A450,0))</f>
        <v/>
      </c>
      <c r="F450" s="46" t="e">
        <f ca="1">VLOOKUP($C450,OFFSET(ResultsInput!$B$2,($B450-1)*gamesPerRound,0,gamesPerRound,6),5,FALSE)</f>
        <v>#VALUE!</v>
      </c>
      <c r="G450" s="46" t="e">
        <f ca="1">VLOOKUP($C450,OFFSET(ResultsInput!$B$2,($B450-1)*gamesPerRound,0,gamesPerRound,6),6,FALSE)</f>
        <v>#VALUE!</v>
      </c>
      <c r="H450" s="87" t="str">
        <f t="shared" ca="1" si="22"/>
        <v/>
      </c>
    </row>
    <row r="451" spans="1:8" x14ac:dyDescent="0.2">
      <c r="A451" s="47">
        <v>449</v>
      </c>
      <c r="B451" s="32" t="str">
        <f t="shared" si="23"/>
        <v/>
      </c>
      <c r="C451" s="32">
        <f t="shared" si="24"/>
        <v>18</v>
      </c>
      <c r="D451" s="1" t="str">
        <f ca="1">IF($B451&gt;rounds,"",OFFSET(AllPairings!D$1,startRow-1+$A451,0))</f>
        <v/>
      </c>
      <c r="E451" s="1" t="str">
        <f ca="1">IF($B451&gt;rounds,"",OFFSET(AllPairings!E$1,startRow-1+$A451,0))</f>
        <v/>
      </c>
      <c r="F451" s="46" t="e">
        <f ca="1">VLOOKUP($C451,OFFSET(ResultsInput!$B$2,($B451-1)*gamesPerRound,0,gamesPerRound,6),5,FALSE)</f>
        <v>#VALUE!</v>
      </c>
      <c r="G451" s="46" t="e">
        <f ca="1">VLOOKUP($C451,OFFSET(ResultsInput!$B$2,($B451-1)*gamesPerRound,0,gamesPerRound,6),6,FALSE)</f>
        <v>#VALUE!</v>
      </c>
      <c r="H451" s="87" t="str">
        <f t="shared" ref="H451:H514" ca="1" si="25">D451</f>
        <v/>
      </c>
    </row>
    <row r="452" spans="1:8" x14ac:dyDescent="0.2">
      <c r="A452" s="47">
        <v>450</v>
      </c>
      <c r="B452" s="32" t="str">
        <f t="shared" si="23"/>
        <v/>
      </c>
      <c r="C452" s="32">
        <f t="shared" si="24"/>
        <v>19</v>
      </c>
      <c r="D452" s="1" t="str">
        <f ca="1">IF($B452&gt;rounds,"",OFFSET(AllPairings!D$1,startRow-1+$A452,0))</f>
        <v/>
      </c>
      <c r="E452" s="1" t="str">
        <f ca="1">IF($B452&gt;rounds,"",OFFSET(AllPairings!E$1,startRow-1+$A452,0))</f>
        <v/>
      </c>
      <c r="F452" s="46" t="e">
        <f ca="1">VLOOKUP($C452,OFFSET(ResultsInput!$B$2,($B452-1)*gamesPerRound,0,gamesPerRound,6),5,FALSE)</f>
        <v>#VALUE!</v>
      </c>
      <c r="G452" s="46" t="e">
        <f ca="1">VLOOKUP($C452,OFFSET(ResultsInput!$B$2,($B452-1)*gamesPerRound,0,gamesPerRound,6),6,FALSE)</f>
        <v>#VALUE!</v>
      </c>
      <c r="H452" s="87" t="str">
        <f t="shared" ca="1" si="25"/>
        <v/>
      </c>
    </row>
    <row r="453" spans="1:8" x14ac:dyDescent="0.2">
      <c r="A453" s="47">
        <v>451</v>
      </c>
      <c r="B453" s="32" t="str">
        <f t="shared" si="23"/>
        <v/>
      </c>
      <c r="C453" s="32">
        <f t="shared" si="24"/>
        <v>20</v>
      </c>
      <c r="D453" s="1" t="str">
        <f ca="1">IF($B453&gt;rounds,"",OFFSET(AllPairings!D$1,startRow-1+$A453,0))</f>
        <v/>
      </c>
      <c r="E453" s="1" t="str">
        <f ca="1">IF($B453&gt;rounds,"",OFFSET(AllPairings!E$1,startRow-1+$A453,0))</f>
        <v/>
      </c>
      <c r="F453" s="46" t="e">
        <f ca="1">VLOOKUP($C453,OFFSET(ResultsInput!$B$2,($B453-1)*gamesPerRound,0,gamesPerRound,6),5,FALSE)</f>
        <v>#VALUE!</v>
      </c>
      <c r="G453" s="46" t="e">
        <f ca="1">VLOOKUP($C453,OFFSET(ResultsInput!$B$2,($B453-1)*gamesPerRound,0,gamesPerRound,6),6,FALSE)</f>
        <v>#VALUE!</v>
      </c>
      <c r="H453" s="87" t="str">
        <f t="shared" ca="1" si="25"/>
        <v/>
      </c>
    </row>
    <row r="454" spans="1:8" x14ac:dyDescent="0.2">
      <c r="A454" s="47">
        <v>452</v>
      </c>
      <c r="B454" s="32" t="str">
        <f t="shared" si="23"/>
        <v/>
      </c>
      <c r="C454" s="32">
        <f t="shared" si="24"/>
        <v>21</v>
      </c>
      <c r="D454" s="1" t="str">
        <f ca="1">IF($B454&gt;rounds,"",OFFSET(AllPairings!D$1,startRow-1+$A454,0))</f>
        <v/>
      </c>
      <c r="E454" s="1" t="str">
        <f ca="1">IF($B454&gt;rounds,"",OFFSET(AllPairings!E$1,startRow-1+$A454,0))</f>
        <v/>
      </c>
      <c r="F454" s="46" t="e">
        <f ca="1">VLOOKUP($C454,OFFSET(ResultsInput!$B$2,($B454-1)*gamesPerRound,0,gamesPerRound,6),5,FALSE)</f>
        <v>#VALUE!</v>
      </c>
      <c r="G454" s="46" t="e">
        <f ca="1">VLOOKUP($C454,OFFSET(ResultsInput!$B$2,($B454-1)*gamesPerRound,0,gamesPerRound,6),6,FALSE)</f>
        <v>#VALUE!</v>
      </c>
      <c r="H454" s="87" t="str">
        <f t="shared" ca="1" si="25"/>
        <v/>
      </c>
    </row>
    <row r="455" spans="1:8" x14ac:dyDescent="0.2">
      <c r="A455" s="47">
        <v>453</v>
      </c>
      <c r="B455" s="32" t="str">
        <f t="shared" si="23"/>
        <v/>
      </c>
      <c r="C455" s="32">
        <f t="shared" si="24"/>
        <v>22</v>
      </c>
      <c r="D455" s="1" t="str">
        <f ca="1">IF($B455&gt;rounds,"",OFFSET(AllPairings!D$1,startRow-1+$A455,0))</f>
        <v/>
      </c>
      <c r="E455" s="1" t="str">
        <f ca="1">IF($B455&gt;rounds,"",OFFSET(AllPairings!E$1,startRow-1+$A455,0))</f>
        <v/>
      </c>
      <c r="F455" s="46" t="e">
        <f ca="1">VLOOKUP($C455,OFFSET(ResultsInput!$B$2,($B455-1)*gamesPerRound,0,gamesPerRound,6),5,FALSE)</f>
        <v>#VALUE!</v>
      </c>
      <c r="G455" s="46" t="e">
        <f ca="1">VLOOKUP($C455,OFFSET(ResultsInput!$B$2,($B455-1)*gamesPerRound,0,gamesPerRound,6),6,FALSE)</f>
        <v>#VALUE!</v>
      </c>
      <c r="H455" s="87" t="str">
        <f t="shared" ca="1" si="25"/>
        <v/>
      </c>
    </row>
    <row r="456" spans="1:8" x14ac:dyDescent="0.2">
      <c r="A456" s="47">
        <v>454</v>
      </c>
      <c r="B456" s="32" t="str">
        <f t="shared" si="23"/>
        <v/>
      </c>
      <c r="C456" s="32">
        <f t="shared" si="24"/>
        <v>23</v>
      </c>
      <c r="D456" s="1" t="str">
        <f ca="1">IF($B456&gt;rounds,"",OFFSET(AllPairings!D$1,startRow-1+$A456,0))</f>
        <v/>
      </c>
      <c r="E456" s="1" t="str">
        <f ca="1">IF($B456&gt;rounds,"",OFFSET(AllPairings!E$1,startRow-1+$A456,0))</f>
        <v/>
      </c>
      <c r="F456" s="46" t="e">
        <f ca="1">VLOOKUP($C456,OFFSET(ResultsInput!$B$2,($B456-1)*gamesPerRound,0,gamesPerRound,6),5,FALSE)</f>
        <v>#VALUE!</v>
      </c>
      <c r="G456" s="46" t="e">
        <f ca="1">VLOOKUP($C456,OFFSET(ResultsInput!$B$2,($B456-1)*gamesPerRound,0,gamesPerRound,6),6,FALSE)</f>
        <v>#VALUE!</v>
      </c>
      <c r="H456" s="87" t="str">
        <f t="shared" ca="1" si="25"/>
        <v/>
      </c>
    </row>
    <row r="457" spans="1:8" x14ac:dyDescent="0.2">
      <c r="A457" s="47">
        <v>455</v>
      </c>
      <c r="B457" s="32" t="str">
        <f t="shared" si="23"/>
        <v/>
      </c>
      <c r="C457" s="32">
        <f t="shared" si="24"/>
        <v>24</v>
      </c>
      <c r="D457" s="1" t="str">
        <f ca="1">IF($B457&gt;rounds,"",OFFSET(AllPairings!D$1,startRow-1+$A457,0))</f>
        <v/>
      </c>
      <c r="E457" s="1" t="str">
        <f ca="1">IF($B457&gt;rounds,"",OFFSET(AllPairings!E$1,startRow-1+$A457,0))</f>
        <v/>
      </c>
      <c r="F457" s="46" t="e">
        <f ca="1">VLOOKUP($C457,OFFSET(ResultsInput!$B$2,($B457-1)*gamesPerRound,0,gamesPerRound,6),5,FALSE)</f>
        <v>#VALUE!</v>
      </c>
      <c r="G457" s="46" t="e">
        <f ca="1">VLOOKUP($C457,OFFSET(ResultsInput!$B$2,($B457-1)*gamesPerRound,0,gamesPerRound,6),6,FALSE)</f>
        <v>#VALUE!</v>
      </c>
      <c r="H457" s="87" t="str">
        <f t="shared" ca="1" si="25"/>
        <v/>
      </c>
    </row>
    <row r="458" spans="1:8" x14ac:dyDescent="0.2">
      <c r="A458" s="47">
        <v>456</v>
      </c>
      <c r="B458" s="32" t="str">
        <f t="shared" si="23"/>
        <v/>
      </c>
      <c r="C458" s="32">
        <f t="shared" si="24"/>
        <v>25</v>
      </c>
      <c r="D458" s="1" t="str">
        <f ca="1">IF($B458&gt;rounds,"",OFFSET(AllPairings!D$1,startRow-1+$A458,0))</f>
        <v/>
      </c>
      <c r="E458" s="1" t="str">
        <f ca="1">IF($B458&gt;rounds,"",OFFSET(AllPairings!E$1,startRow-1+$A458,0))</f>
        <v/>
      </c>
      <c r="F458" s="46" t="e">
        <f ca="1">VLOOKUP($C458,OFFSET(ResultsInput!$B$2,($B458-1)*gamesPerRound,0,gamesPerRound,6),5,FALSE)</f>
        <v>#VALUE!</v>
      </c>
      <c r="G458" s="46" t="e">
        <f ca="1">VLOOKUP($C458,OFFSET(ResultsInput!$B$2,($B458-1)*gamesPerRound,0,gamesPerRound,6),6,FALSE)</f>
        <v>#VALUE!</v>
      </c>
      <c r="H458" s="87" t="str">
        <f t="shared" ca="1" si="25"/>
        <v/>
      </c>
    </row>
    <row r="459" spans="1:8" x14ac:dyDescent="0.2">
      <c r="A459" s="47">
        <v>457</v>
      </c>
      <c r="B459" s="32" t="str">
        <f t="shared" si="23"/>
        <v/>
      </c>
      <c r="C459" s="32">
        <f t="shared" si="24"/>
        <v>26</v>
      </c>
      <c r="D459" s="1" t="str">
        <f ca="1">IF($B459&gt;rounds,"",OFFSET(AllPairings!D$1,startRow-1+$A459,0))</f>
        <v/>
      </c>
      <c r="E459" s="1" t="str">
        <f ca="1">IF($B459&gt;rounds,"",OFFSET(AllPairings!E$1,startRow-1+$A459,0))</f>
        <v/>
      </c>
      <c r="F459" s="46" t="e">
        <f ca="1">VLOOKUP($C459,OFFSET(ResultsInput!$B$2,($B459-1)*gamesPerRound,0,gamesPerRound,6),5,FALSE)</f>
        <v>#VALUE!</v>
      </c>
      <c r="G459" s="46" t="e">
        <f ca="1">VLOOKUP($C459,OFFSET(ResultsInput!$B$2,($B459-1)*gamesPerRound,0,gamesPerRound,6),6,FALSE)</f>
        <v>#VALUE!</v>
      </c>
      <c r="H459" s="87" t="str">
        <f t="shared" ca="1" si="25"/>
        <v/>
      </c>
    </row>
    <row r="460" spans="1:8" x14ac:dyDescent="0.2">
      <c r="A460" s="47">
        <v>458</v>
      </c>
      <c r="B460" s="32" t="str">
        <f t="shared" si="23"/>
        <v/>
      </c>
      <c r="C460" s="32">
        <f t="shared" si="24"/>
        <v>27</v>
      </c>
      <c r="D460" s="1" t="str">
        <f ca="1">IF($B460&gt;rounds,"",OFFSET(AllPairings!D$1,startRow-1+$A460,0))</f>
        <v/>
      </c>
      <c r="E460" s="1" t="str">
        <f ca="1">IF($B460&gt;rounds,"",OFFSET(AllPairings!E$1,startRow-1+$A460,0))</f>
        <v/>
      </c>
      <c r="F460" s="46" t="e">
        <f ca="1">VLOOKUP($C460,OFFSET(ResultsInput!$B$2,($B460-1)*gamesPerRound,0,gamesPerRound,6),5,FALSE)</f>
        <v>#VALUE!</v>
      </c>
      <c r="G460" s="46" t="e">
        <f ca="1">VLOOKUP($C460,OFFSET(ResultsInput!$B$2,($B460-1)*gamesPerRound,0,gamesPerRound,6),6,FALSE)</f>
        <v>#VALUE!</v>
      </c>
      <c r="H460" s="87" t="str">
        <f t="shared" ca="1" si="25"/>
        <v/>
      </c>
    </row>
    <row r="461" spans="1:8" x14ac:dyDescent="0.2">
      <c r="A461" s="47">
        <v>459</v>
      </c>
      <c r="B461" s="32" t="str">
        <f t="shared" si="23"/>
        <v/>
      </c>
      <c r="C461" s="32">
        <f t="shared" si="24"/>
        <v>28</v>
      </c>
      <c r="D461" s="1" t="str">
        <f ca="1">IF($B461&gt;rounds,"",OFFSET(AllPairings!D$1,startRow-1+$A461,0))</f>
        <v/>
      </c>
      <c r="E461" s="1" t="str">
        <f ca="1">IF($B461&gt;rounds,"",OFFSET(AllPairings!E$1,startRow-1+$A461,0))</f>
        <v/>
      </c>
      <c r="F461" s="46" t="e">
        <f ca="1">VLOOKUP($C461,OFFSET(ResultsInput!$B$2,($B461-1)*gamesPerRound,0,gamesPerRound,6),5,FALSE)</f>
        <v>#VALUE!</v>
      </c>
      <c r="G461" s="46" t="e">
        <f ca="1">VLOOKUP($C461,OFFSET(ResultsInput!$B$2,($B461-1)*gamesPerRound,0,gamesPerRound,6),6,FALSE)</f>
        <v>#VALUE!</v>
      </c>
      <c r="H461" s="87" t="str">
        <f t="shared" ca="1" si="25"/>
        <v/>
      </c>
    </row>
    <row r="462" spans="1:8" x14ac:dyDescent="0.2">
      <c r="A462" s="47">
        <v>460</v>
      </c>
      <c r="B462" s="32" t="str">
        <f t="shared" si="23"/>
        <v/>
      </c>
      <c r="C462" s="32">
        <f t="shared" si="24"/>
        <v>29</v>
      </c>
      <c r="D462" s="1" t="str">
        <f ca="1">IF($B462&gt;rounds,"",OFFSET(AllPairings!D$1,startRow-1+$A462,0))</f>
        <v/>
      </c>
      <c r="E462" s="1" t="str">
        <f ca="1">IF($B462&gt;rounds,"",OFFSET(AllPairings!E$1,startRow-1+$A462,0))</f>
        <v/>
      </c>
      <c r="F462" s="46" t="e">
        <f ca="1">VLOOKUP($C462,OFFSET(ResultsInput!$B$2,($B462-1)*gamesPerRound,0,gamesPerRound,6),5,FALSE)</f>
        <v>#VALUE!</v>
      </c>
      <c r="G462" s="46" t="e">
        <f ca="1">VLOOKUP($C462,OFFSET(ResultsInput!$B$2,($B462-1)*gamesPerRound,0,gamesPerRound,6),6,FALSE)</f>
        <v>#VALUE!</v>
      </c>
      <c r="H462" s="87" t="str">
        <f t="shared" ca="1" si="25"/>
        <v/>
      </c>
    </row>
    <row r="463" spans="1:8" x14ac:dyDescent="0.2">
      <c r="A463" s="47">
        <v>461</v>
      </c>
      <c r="B463" s="32" t="str">
        <f t="shared" ref="B463:B481" si="26">IF(INT(A463/gamesPerRound)&lt;rounds,1+INT(A463/gamesPerRound),"")</f>
        <v/>
      </c>
      <c r="C463" s="32">
        <f t="shared" ref="C463:C481" si="27">1+MOD(A463,gamesPerRound)</f>
        <v>30</v>
      </c>
      <c r="D463" s="1" t="str">
        <f ca="1">IF($B463&gt;rounds,"",OFFSET(AllPairings!D$1,startRow-1+$A463,0))</f>
        <v/>
      </c>
      <c r="E463" s="1" t="str">
        <f ca="1">IF($B463&gt;rounds,"",OFFSET(AllPairings!E$1,startRow-1+$A463,0))</f>
        <v/>
      </c>
      <c r="F463" s="46" t="e">
        <f ca="1">VLOOKUP($C463,OFFSET(ResultsInput!$B$2,($B463-1)*gamesPerRound,0,gamesPerRound,6),5,FALSE)</f>
        <v>#VALUE!</v>
      </c>
      <c r="G463" s="46" t="e">
        <f ca="1">VLOOKUP($C463,OFFSET(ResultsInput!$B$2,($B463-1)*gamesPerRound,0,gamesPerRound,6),6,FALSE)</f>
        <v>#VALUE!</v>
      </c>
      <c r="H463" s="87" t="str">
        <f t="shared" ca="1" si="25"/>
        <v/>
      </c>
    </row>
    <row r="464" spans="1:8" x14ac:dyDescent="0.2">
      <c r="A464" s="47">
        <v>462</v>
      </c>
      <c r="B464" s="32" t="str">
        <f t="shared" si="26"/>
        <v/>
      </c>
      <c r="C464" s="32">
        <f t="shared" si="27"/>
        <v>31</v>
      </c>
      <c r="D464" s="1" t="str">
        <f ca="1">IF($B464&gt;rounds,"",OFFSET(AllPairings!D$1,startRow-1+$A464,0))</f>
        <v/>
      </c>
      <c r="E464" s="1" t="str">
        <f ca="1">IF($B464&gt;rounds,"",OFFSET(AllPairings!E$1,startRow-1+$A464,0))</f>
        <v/>
      </c>
      <c r="F464" s="46" t="e">
        <f ca="1">VLOOKUP($C464,OFFSET(ResultsInput!$B$2,($B464-1)*gamesPerRound,0,gamesPerRound,6),5,FALSE)</f>
        <v>#VALUE!</v>
      </c>
      <c r="G464" s="46" t="e">
        <f ca="1">VLOOKUP($C464,OFFSET(ResultsInput!$B$2,($B464-1)*gamesPerRound,0,gamesPerRound,6),6,FALSE)</f>
        <v>#VALUE!</v>
      </c>
      <c r="H464" s="87" t="str">
        <f t="shared" ca="1" si="25"/>
        <v/>
      </c>
    </row>
    <row r="465" spans="1:8" x14ac:dyDescent="0.2">
      <c r="A465" s="47">
        <v>463</v>
      </c>
      <c r="B465" s="32" t="str">
        <f t="shared" si="26"/>
        <v/>
      </c>
      <c r="C465" s="32">
        <f t="shared" si="27"/>
        <v>32</v>
      </c>
      <c r="D465" s="1" t="str">
        <f ca="1">IF($B465&gt;rounds,"",OFFSET(AllPairings!D$1,startRow-1+$A465,0))</f>
        <v/>
      </c>
      <c r="E465" s="1" t="str">
        <f ca="1">IF($B465&gt;rounds,"",OFFSET(AllPairings!E$1,startRow-1+$A465,0))</f>
        <v/>
      </c>
      <c r="F465" s="46" t="e">
        <f ca="1">VLOOKUP($C465,OFFSET(ResultsInput!$B$2,($B465-1)*gamesPerRound,0,gamesPerRound,6),5,FALSE)</f>
        <v>#VALUE!</v>
      </c>
      <c r="G465" s="46" t="e">
        <f ca="1">VLOOKUP($C465,OFFSET(ResultsInput!$B$2,($B465-1)*gamesPerRound,0,gamesPerRound,6),6,FALSE)</f>
        <v>#VALUE!</v>
      </c>
      <c r="H465" s="87" t="str">
        <f t="shared" ca="1" si="25"/>
        <v/>
      </c>
    </row>
    <row r="466" spans="1:8" x14ac:dyDescent="0.2">
      <c r="A466" s="47">
        <v>464</v>
      </c>
      <c r="B466" s="32" t="str">
        <f t="shared" si="26"/>
        <v/>
      </c>
      <c r="C466" s="32">
        <f t="shared" si="27"/>
        <v>33</v>
      </c>
      <c r="D466" s="1" t="str">
        <f ca="1">IF($B466&gt;rounds,"",OFFSET(AllPairings!D$1,startRow-1+$A466,0))</f>
        <v/>
      </c>
      <c r="E466" s="1" t="str">
        <f ca="1">IF($B466&gt;rounds,"",OFFSET(AllPairings!E$1,startRow-1+$A466,0))</f>
        <v/>
      </c>
      <c r="F466" s="46" t="e">
        <f ca="1">VLOOKUP($C466,OFFSET(ResultsInput!$B$2,($B466-1)*gamesPerRound,0,gamesPerRound,6),5,FALSE)</f>
        <v>#VALUE!</v>
      </c>
      <c r="G466" s="46" t="e">
        <f ca="1">VLOOKUP($C466,OFFSET(ResultsInput!$B$2,($B466-1)*gamesPerRound,0,gamesPerRound,6),6,FALSE)</f>
        <v>#VALUE!</v>
      </c>
      <c r="H466" s="87" t="str">
        <f t="shared" ca="1" si="25"/>
        <v/>
      </c>
    </row>
    <row r="467" spans="1:8" x14ac:dyDescent="0.2">
      <c r="A467" s="47">
        <v>465</v>
      </c>
      <c r="B467" s="32" t="str">
        <f t="shared" si="26"/>
        <v/>
      </c>
      <c r="C467" s="32">
        <f t="shared" si="27"/>
        <v>34</v>
      </c>
      <c r="D467" s="1" t="str">
        <f ca="1">IF($B467&gt;rounds,"",OFFSET(AllPairings!D$1,startRow-1+$A467,0))</f>
        <v/>
      </c>
      <c r="E467" s="1" t="str">
        <f ca="1">IF($B467&gt;rounds,"",OFFSET(AllPairings!E$1,startRow-1+$A467,0))</f>
        <v/>
      </c>
      <c r="F467" s="46" t="e">
        <f ca="1">VLOOKUP($C467,OFFSET(ResultsInput!$B$2,($B467-1)*gamesPerRound,0,gamesPerRound,6),5,FALSE)</f>
        <v>#VALUE!</v>
      </c>
      <c r="G467" s="46" t="e">
        <f ca="1">VLOOKUP($C467,OFFSET(ResultsInput!$B$2,($B467-1)*gamesPerRound,0,gamesPerRound,6),6,FALSE)</f>
        <v>#VALUE!</v>
      </c>
      <c r="H467" s="87" t="str">
        <f t="shared" ca="1" si="25"/>
        <v/>
      </c>
    </row>
    <row r="468" spans="1:8" x14ac:dyDescent="0.2">
      <c r="A468" s="47">
        <v>466</v>
      </c>
      <c r="B468" s="32" t="str">
        <f t="shared" si="26"/>
        <v/>
      </c>
      <c r="C468" s="32">
        <f t="shared" si="27"/>
        <v>35</v>
      </c>
      <c r="D468" s="1" t="str">
        <f ca="1">IF($B468&gt;rounds,"",OFFSET(AllPairings!D$1,startRow-1+$A468,0))</f>
        <v/>
      </c>
      <c r="E468" s="1" t="str">
        <f ca="1">IF($B468&gt;rounds,"",OFFSET(AllPairings!E$1,startRow-1+$A468,0))</f>
        <v/>
      </c>
      <c r="F468" s="46" t="e">
        <f ca="1">VLOOKUP($C468,OFFSET(ResultsInput!$B$2,($B468-1)*gamesPerRound,0,gamesPerRound,6),5,FALSE)</f>
        <v>#VALUE!</v>
      </c>
      <c r="G468" s="46" t="e">
        <f ca="1">VLOOKUP($C468,OFFSET(ResultsInput!$B$2,($B468-1)*gamesPerRound,0,gamesPerRound,6),6,FALSE)</f>
        <v>#VALUE!</v>
      </c>
      <c r="H468" s="87" t="str">
        <f t="shared" ca="1" si="25"/>
        <v/>
      </c>
    </row>
    <row r="469" spans="1:8" x14ac:dyDescent="0.2">
      <c r="A469" s="47">
        <v>467</v>
      </c>
      <c r="B469" s="32" t="str">
        <f t="shared" si="26"/>
        <v/>
      </c>
      <c r="C469" s="32">
        <f t="shared" si="27"/>
        <v>36</v>
      </c>
      <c r="D469" s="1" t="str">
        <f ca="1">IF($B469&gt;rounds,"",OFFSET(AllPairings!D$1,startRow-1+$A469,0))</f>
        <v/>
      </c>
      <c r="E469" s="1" t="str">
        <f ca="1">IF($B469&gt;rounds,"",OFFSET(AllPairings!E$1,startRow-1+$A469,0))</f>
        <v/>
      </c>
      <c r="F469" s="46" t="e">
        <f ca="1">VLOOKUP($C469,OFFSET(ResultsInput!$B$2,($B469-1)*gamesPerRound,0,gamesPerRound,6),5,FALSE)</f>
        <v>#VALUE!</v>
      </c>
      <c r="G469" s="46" t="e">
        <f ca="1">VLOOKUP($C469,OFFSET(ResultsInput!$B$2,($B469-1)*gamesPerRound,0,gamesPerRound,6),6,FALSE)</f>
        <v>#VALUE!</v>
      </c>
      <c r="H469" s="87" t="str">
        <f t="shared" ca="1" si="25"/>
        <v/>
      </c>
    </row>
    <row r="470" spans="1:8" x14ac:dyDescent="0.2">
      <c r="A470" s="47">
        <v>468</v>
      </c>
      <c r="B470" s="32" t="str">
        <f t="shared" si="26"/>
        <v/>
      </c>
      <c r="C470" s="32">
        <f t="shared" si="27"/>
        <v>37</v>
      </c>
      <c r="D470" s="1" t="str">
        <f ca="1">IF($B470&gt;rounds,"",OFFSET(AllPairings!D$1,startRow-1+$A470,0))</f>
        <v/>
      </c>
      <c r="E470" s="1" t="str">
        <f ca="1">IF($B470&gt;rounds,"",OFFSET(AllPairings!E$1,startRow-1+$A470,0))</f>
        <v/>
      </c>
      <c r="F470" s="46" t="e">
        <f ca="1">VLOOKUP($C470,OFFSET(ResultsInput!$B$2,($B470-1)*gamesPerRound,0,gamesPerRound,6),5,FALSE)</f>
        <v>#VALUE!</v>
      </c>
      <c r="G470" s="46" t="e">
        <f ca="1">VLOOKUP($C470,OFFSET(ResultsInput!$B$2,($B470-1)*gamesPerRound,0,gamesPerRound,6),6,FALSE)</f>
        <v>#VALUE!</v>
      </c>
      <c r="H470" s="87" t="str">
        <f t="shared" ca="1" si="25"/>
        <v/>
      </c>
    </row>
    <row r="471" spans="1:8" x14ac:dyDescent="0.2">
      <c r="A471" s="47">
        <v>469</v>
      </c>
      <c r="B471" s="32" t="str">
        <f t="shared" si="26"/>
        <v/>
      </c>
      <c r="C471" s="32">
        <f t="shared" si="27"/>
        <v>38</v>
      </c>
      <c r="D471" s="1" t="str">
        <f ca="1">IF($B471&gt;rounds,"",OFFSET(AllPairings!D$1,startRow-1+$A471,0))</f>
        <v/>
      </c>
      <c r="E471" s="1" t="str">
        <f ca="1">IF($B471&gt;rounds,"",OFFSET(AllPairings!E$1,startRow-1+$A471,0))</f>
        <v/>
      </c>
      <c r="F471" s="46" t="e">
        <f ca="1">VLOOKUP($C471,OFFSET(ResultsInput!$B$2,($B471-1)*gamesPerRound,0,gamesPerRound,6),5,FALSE)</f>
        <v>#VALUE!</v>
      </c>
      <c r="G471" s="46" t="e">
        <f ca="1">VLOOKUP($C471,OFFSET(ResultsInput!$B$2,($B471-1)*gamesPerRound,0,gamesPerRound,6),6,FALSE)</f>
        <v>#VALUE!</v>
      </c>
      <c r="H471" s="87" t="str">
        <f t="shared" ca="1" si="25"/>
        <v/>
      </c>
    </row>
    <row r="472" spans="1:8" x14ac:dyDescent="0.2">
      <c r="A472" s="47">
        <v>470</v>
      </c>
      <c r="B472" s="32" t="str">
        <f t="shared" si="26"/>
        <v/>
      </c>
      <c r="C472" s="32">
        <f t="shared" si="27"/>
        <v>39</v>
      </c>
      <c r="D472" s="1" t="str">
        <f ca="1">IF($B472&gt;rounds,"",OFFSET(AllPairings!D$1,startRow-1+$A472,0))</f>
        <v/>
      </c>
      <c r="E472" s="1" t="str">
        <f ca="1">IF($B472&gt;rounds,"",OFFSET(AllPairings!E$1,startRow-1+$A472,0))</f>
        <v/>
      </c>
      <c r="F472" s="46" t="e">
        <f ca="1">VLOOKUP($C472,OFFSET(ResultsInput!$B$2,($B472-1)*gamesPerRound,0,gamesPerRound,6),5,FALSE)</f>
        <v>#VALUE!</v>
      </c>
      <c r="G472" s="46" t="e">
        <f ca="1">VLOOKUP($C472,OFFSET(ResultsInput!$B$2,($B472-1)*gamesPerRound,0,gamesPerRound,6),6,FALSE)</f>
        <v>#VALUE!</v>
      </c>
      <c r="H472" s="87" t="str">
        <f t="shared" ca="1" si="25"/>
        <v/>
      </c>
    </row>
    <row r="473" spans="1:8" x14ac:dyDescent="0.2">
      <c r="A473" s="47">
        <v>471</v>
      </c>
      <c r="B473" s="32" t="str">
        <f t="shared" si="26"/>
        <v/>
      </c>
      <c r="C473" s="32">
        <f t="shared" si="27"/>
        <v>40</v>
      </c>
      <c r="D473" s="1" t="str">
        <f ca="1">IF($B473&gt;rounds,"",OFFSET(AllPairings!D$1,startRow-1+$A473,0))</f>
        <v/>
      </c>
      <c r="E473" s="1" t="str">
        <f ca="1">IF($B473&gt;rounds,"",OFFSET(AllPairings!E$1,startRow-1+$A473,0))</f>
        <v/>
      </c>
      <c r="F473" s="46" t="e">
        <f ca="1">VLOOKUP($C473,OFFSET(ResultsInput!$B$2,($B473-1)*gamesPerRound,0,gamesPerRound,6),5,FALSE)</f>
        <v>#VALUE!</v>
      </c>
      <c r="G473" s="46" t="e">
        <f ca="1">VLOOKUP($C473,OFFSET(ResultsInput!$B$2,($B473-1)*gamesPerRound,0,gamesPerRound,6),6,FALSE)</f>
        <v>#VALUE!</v>
      </c>
      <c r="H473" s="87" t="str">
        <f t="shared" ca="1" si="25"/>
        <v/>
      </c>
    </row>
    <row r="474" spans="1:8" x14ac:dyDescent="0.2">
      <c r="A474" s="47">
        <v>472</v>
      </c>
      <c r="B474" s="32" t="str">
        <f t="shared" si="26"/>
        <v/>
      </c>
      <c r="C474" s="32">
        <f t="shared" si="27"/>
        <v>41</v>
      </c>
      <c r="D474" s="1" t="str">
        <f ca="1">IF($B474&gt;rounds,"",OFFSET(AllPairings!D$1,startRow-1+$A474,0))</f>
        <v/>
      </c>
      <c r="E474" s="1" t="str">
        <f ca="1">IF($B474&gt;rounds,"",OFFSET(AllPairings!E$1,startRow-1+$A474,0))</f>
        <v/>
      </c>
      <c r="F474" s="46" t="e">
        <f ca="1">VLOOKUP($C474,OFFSET(ResultsInput!$B$2,($B474-1)*gamesPerRound,0,gamesPerRound,6),5,FALSE)</f>
        <v>#VALUE!</v>
      </c>
      <c r="G474" s="46" t="e">
        <f ca="1">VLOOKUP($C474,OFFSET(ResultsInput!$B$2,($B474-1)*gamesPerRound,0,gamesPerRound,6),6,FALSE)</f>
        <v>#VALUE!</v>
      </c>
      <c r="H474" s="87" t="str">
        <f t="shared" ca="1" si="25"/>
        <v/>
      </c>
    </row>
    <row r="475" spans="1:8" x14ac:dyDescent="0.2">
      <c r="A475" s="47">
        <v>473</v>
      </c>
      <c r="B475" s="32" t="str">
        <f t="shared" si="26"/>
        <v/>
      </c>
      <c r="C475" s="32">
        <f t="shared" si="27"/>
        <v>42</v>
      </c>
      <c r="D475" s="1" t="str">
        <f ca="1">IF($B475&gt;rounds,"",OFFSET(AllPairings!D$1,startRow-1+$A475,0))</f>
        <v/>
      </c>
      <c r="E475" s="1" t="str">
        <f ca="1">IF($B475&gt;rounds,"",OFFSET(AllPairings!E$1,startRow-1+$A475,0))</f>
        <v/>
      </c>
      <c r="F475" s="46" t="e">
        <f ca="1">VLOOKUP($C475,OFFSET(ResultsInput!$B$2,($B475-1)*gamesPerRound,0,gamesPerRound,6),5,FALSE)</f>
        <v>#VALUE!</v>
      </c>
      <c r="G475" s="46" t="e">
        <f ca="1">VLOOKUP($C475,OFFSET(ResultsInput!$B$2,($B475-1)*gamesPerRound,0,gamesPerRound,6),6,FALSE)</f>
        <v>#VALUE!</v>
      </c>
      <c r="H475" s="87" t="str">
        <f t="shared" ca="1" si="25"/>
        <v/>
      </c>
    </row>
    <row r="476" spans="1:8" x14ac:dyDescent="0.2">
      <c r="A476" s="47">
        <v>474</v>
      </c>
      <c r="B476" s="32" t="str">
        <f t="shared" si="26"/>
        <v/>
      </c>
      <c r="C476" s="32">
        <f t="shared" si="27"/>
        <v>43</v>
      </c>
      <c r="D476" s="1" t="str">
        <f ca="1">IF($B476&gt;rounds,"",OFFSET(AllPairings!D$1,startRow-1+$A476,0))</f>
        <v/>
      </c>
      <c r="E476" s="1" t="str">
        <f ca="1">IF($B476&gt;rounds,"",OFFSET(AllPairings!E$1,startRow-1+$A476,0))</f>
        <v/>
      </c>
      <c r="F476" s="46" t="e">
        <f ca="1">VLOOKUP($C476,OFFSET(ResultsInput!$B$2,($B476-1)*gamesPerRound,0,gamesPerRound,6),5,FALSE)</f>
        <v>#VALUE!</v>
      </c>
      <c r="G476" s="46" t="e">
        <f ca="1">VLOOKUP($C476,OFFSET(ResultsInput!$B$2,($B476-1)*gamesPerRound,0,gamesPerRound,6),6,FALSE)</f>
        <v>#VALUE!</v>
      </c>
      <c r="H476" s="87" t="str">
        <f t="shared" ca="1" si="25"/>
        <v/>
      </c>
    </row>
    <row r="477" spans="1:8" x14ac:dyDescent="0.2">
      <c r="A477" s="47">
        <v>475</v>
      </c>
      <c r="B477" s="32" t="str">
        <f t="shared" si="26"/>
        <v/>
      </c>
      <c r="C477" s="32">
        <f t="shared" si="27"/>
        <v>44</v>
      </c>
      <c r="D477" s="1" t="str">
        <f ca="1">IF($B477&gt;rounds,"",OFFSET(AllPairings!D$1,startRow-1+$A477,0))</f>
        <v/>
      </c>
      <c r="E477" s="1" t="str">
        <f ca="1">IF($B477&gt;rounds,"",OFFSET(AllPairings!E$1,startRow-1+$A477,0))</f>
        <v/>
      </c>
      <c r="F477" s="46" t="e">
        <f ca="1">VLOOKUP($C477,OFFSET(ResultsInput!$B$2,($B477-1)*gamesPerRound,0,gamesPerRound,6),5,FALSE)</f>
        <v>#VALUE!</v>
      </c>
      <c r="G477" s="46" t="e">
        <f ca="1">VLOOKUP($C477,OFFSET(ResultsInput!$B$2,($B477-1)*gamesPerRound,0,gamesPerRound,6),6,FALSE)</f>
        <v>#VALUE!</v>
      </c>
      <c r="H477" s="87" t="str">
        <f t="shared" ca="1" si="25"/>
        <v/>
      </c>
    </row>
    <row r="478" spans="1:8" x14ac:dyDescent="0.2">
      <c r="A478" s="47">
        <v>476</v>
      </c>
      <c r="B478" s="32" t="str">
        <f t="shared" si="26"/>
        <v/>
      </c>
      <c r="C478" s="32">
        <f t="shared" si="27"/>
        <v>45</v>
      </c>
      <c r="D478" s="1" t="str">
        <f ca="1">IF($B478&gt;rounds,"",OFFSET(AllPairings!D$1,startRow-1+$A478,0))</f>
        <v/>
      </c>
      <c r="E478" s="1" t="str">
        <f ca="1">IF($B478&gt;rounds,"",OFFSET(AllPairings!E$1,startRow-1+$A478,0))</f>
        <v/>
      </c>
      <c r="F478" s="46" t="e">
        <f ca="1">VLOOKUP($C478,OFFSET(ResultsInput!$B$2,($B478-1)*gamesPerRound,0,gamesPerRound,6),5,FALSE)</f>
        <v>#VALUE!</v>
      </c>
      <c r="G478" s="46" t="e">
        <f ca="1">VLOOKUP($C478,OFFSET(ResultsInput!$B$2,($B478-1)*gamesPerRound,0,gamesPerRound,6),6,FALSE)</f>
        <v>#VALUE!</v>
      </c>
      <c r="H478" s="87" t="str">
        <f t="shared" ca="1" si="25"/>
        <v/>
      </c>
    </row>
    <row r="479" spans="1:8" x14ac:dyDescent="0.2">
      <c r="A479" s="47">
        <v>477</v>
      </c>
      <c r="B479" s="32" t="str">
        <f t="shared" si="26"/>
        <v/>
      </c>
      <c r="C479" s="32">
        <f t="shared" si="27"/>
        <v>46</v>
      </c>
      <c r="D479" s="1" t="str">
        <f ca="1">IF($B479&gt;rounds,"",OFFSET(AllPairings!D$1,startRow-1+$A479,0))</f>
        <v/>
      </c>
      <c r="E479" s="1" t="str">
        <f ca="1">IF($B479&gt;rounds,"",OFFSET(AllPairings!E$1,startRow-1+$A479,0))</f>
        <v/>
      </c>
      <c r="F479" s="46" t="e">
        <f ca="1">VLOOKUP($C479,OFFSET(ResultsInput!$B$2,($B479-1)*gamesPerRound,0,gamesPerRound,6),5,FALSE)</f>
        <v>#VALUE!</v>
      </c>
      <c r="G479" s="46" t="e">
        <f ca="1">VLOOKUP($C479,OFFSET(ResultsInput!$B$2,($B479-1)*gamesPerRound,0,gamesPerRound,6),6,FALSE)</f>
        <v>#VALUE!</v>
      </c>
      <c r="H479" s="87" t="str">
        <f t="shared" ca="1" si="25"/>
        <v/>
      </c>
    </row>
    <row r="480" spans="1:8" x14ac:dyDescent="0.2">
      <c r="A480" s="47">
        <v>478</v>
      </c>
      <c r="B480" s="32" t="str">
        <f t="shared" si="26"/>
        <v/>
      </c>
      <c r="C480" s="32">
        <f t="shared" si="27"/>
        <v>47</v>
      </c>
      <c r="D480" s="1" t="str">
        <f ca="1">IF($B480&gt;rounds,"",OFFSET(AllPairings!D$1,startRow-1+$A480,0))</f>
        <v/>
      </c>
      <c r="E480" s="1" t="str">
        <f ca="1">IF($B480&gt;rounds,"",OFFSET(AllPairings!E$1,startRow-1+$A480,0))</f>
        <v/>
      </c>
      <c r="F480" s="46" t="e">
        <f ca="1">VLOOKUP($C480,OFFSET(ResultsInput!$B$2,($B480-1)*gamesPerRound,0,gamesPerRound,6),5,FALSE)</f>
        <v>#VALUE!</v>
      </c>
      <c r="G480" s="46" t="e">
        <f ca="1">VLOOKUP($C480,OFFSET(ResultsInput!$B$2,($B480-1)*gamesPerRound,0,gamesPerRound,6),6,FALSE)</f>
        <v>#VALUE!</v>
      </c>
      <c r="H480" s="87" t="str">
        <f t="shared" ca="1" si="25"/>
        <v/>
      </c>
    </row>
    <row r="481" spans="1:8" x14ac:dyDescent="0.2">
      <c r="A481" s="47">
        <v>479</v>
      </c>
      <c r="B481" s="32" t="str">
        <f t="shared" si="26"/>
        <v/>
      </c>
      <c r="C481" s="32">
        <f t="shared" si="27"/>
        <v>48</v>
      </c>
      <c r="D481" s="1" t="str">
        <f ca="1">IF($B481&gt;rounds,"",OFFSET(AllPairings!D$1,startRow-1+$A481,0))</f>
        <v/>
      </c>
      <c r="E481" s="1" t="str">
        <f ca="1">IF($B481&gt;rounds,"",OFFSET(AllPairings!E$1,startRow-1+$A481,0))</f>
        <v/>
      </c>
      <c r="F481" s="46" t="e">
        <f ca="1">VLOOKUP($C481,OFFSET(ResultsInput!$B$2,($B481-1)*gamesPerRound,0,gamesPerRound,6),5,FALSE)</f>
        <v>#VALUE!</v>
      </c>
      <c r="G481" s="46" t="e">
        <f ca="1">VLOOKUP($C481,OFFSET(ResultsInput!$B$2,($B481-1)*gamesPerRound,0,gamesPerRound,6),6,FALSE)</f>
        <v>#VALUE!</v>
      </c>
      <c r="H481" s="87" t="str">
        <f t="shared" ca="1" si="25"/>
        <v/>
      </c>
    </row>
    <row r="482" spans="1:8" x14ac:dyDescent="0.2">
      <c r="A482" s="47">
        <f>A481+1</f>
        <v>480</v>
      </c>
      <c r="B482" s="32" t="str">
        <f>IF(INT(A482/gamesPerRound)&lt;rounds,1+INT(A482/gamesPerRound),"")</f>
        <v/>
      </c>
      <c r="C482" s="32">
        <f>1+MOD(A482,gamesPerRound)</f>
        <v>1</v>
      </c>
      <c r="D482" s="1" t="str">
        <f ca="1">IF($B482&gt;rounds,"",OFFSET(AllPairings!D$1,startRow-1+$A482,0))</f>
        <v/>
      </c>
      <c r="E482" s="1" t="str">
        <f ca="1">IF($B482&gt;rounds,"",OFFSET(AllPairings!E$1,startRow-1+$A482,0))</f>
        <v/>
      </c>
      <c r="F482" s="46" t="e">
        <f ca="1">VLOOKUP($C482,OFFSET(ResultsInput!$B$2,($B482-1)*gamesPerRound,0,gamesPerRound,6),5,FALSE)</f>
        <v>#VALUE!</v>
      </c>
      <c r="G482" s="46" t="e">
        <f ca="1">VLOOKUP($C482,OFFSET(ResultsInput!$B$2,($B482-1)*gamesPerRound,0,gamesPerRound,6),6,FALSE)</f>
        <v>#VALUE!</v>
      </c>
      <c r="H482" s="87" t="str">
        <f t="shared" ca="1" si="25"/>
        <v/>
      </c>
    </row>
    <row r="483" spans="1:8" x14ac:dyDescent="0.2">
      <c r="A483" s="47">
        <f t="shared" ref="A483:A546" si="28">A482+1</f>
        <v>481</v>
      </c>
      <c r="B483" s="32" t="str">
        <f t="shared" ref="B483:B546" si="29">IF(INT(A483/gamesPerRound)&lt;rounds,1+INT(A483/gamesPerRound),"")</f>
        <v/>
      </c>
      <c r="C483" s="32">
        <f t="shared" ref="C483:C546" si="30">1+MOD(A483,gamesPerRound)</f>
        <v>2</v>
      </c>
      <c r="D483" s="1" t="str">
        <f ca="1">IF($B483&gt;rounds,"",OFFSET(AllPairings!D$1,startRow-1+$A483,0))</f>
        <v/>
      </c>
      <c r="E483" s="1" t="str">
        <f ca="1">IF($B483&gt;rounds,"",OFFSET(AllPairings!E$1,startRow-1+$A483,0))</f>
        <v/>
      </c>
      <c r="F483" s="46" t="e">
        <f ca="1">VLOOKUP($C483,OFFSET(ResultsInput!$B$2,($B483-1)*gamesPerRound,0,gamesPerRound,6),5,FALSE)</f>
        <v>#VALUE!</v>
      </c>
      <c r="G483" s="46" t="e">
        <f ca="1">VLOOKUP($C483,OFFSET(ResultsInput!$B$2,($B483-1)*gamesPerRound,0,gamesPerRound,6),6,FALSE)</f>
        <v>#VALUE!</v>
      </c>
      <c r="H483" s="87" t="str">
        <f t="shared" ca="1" si="25"/>
        <v/>
      </c>
    </row>
    <row r="484" spans="1:8" x14ac:dyDescent="0.2">
      <c r="A484" s="47">
        <f t="shared" si="28"/>
        <v>482</v>
      </c>
      <c r="B484" s="32" t="str">
        <f t="shared" si="29"/>
        <v/>
      </c>
      <c r="C484" s="32">
        <f t="shared" si="30"/>
        <v>3</v>
      </c>
      <c r="D484" s="1" t="str">
        <f ca="1">IF($B484&gt;rounds,"",OFFSET(AllPairings!D$1,startRow-1+$A484,0))</f>
        <v/>
      </c>
      <c r="E484" s="1" t="str">
        <f ca="1">IF($B484&gt;rounds,"",OFFSET(AllPairings!E$1,startRow-1+$A484,0))</f>
        <v/>
      </c>
      <c r="F484" s="46" t="e">
        <f ca="1">VLOOKUP($C484,OFFSET(ResultsInput!$B$2,($B484-1)*gamesPerRound,0,gamesPerRound,6),5,FALSE)</f>
        <v>#VALUE!</v>
      </c>
      <c r="G484" s="46" t="e">
        <f ca="1">VLOOKUP($C484,OFFSET(ResultsInput!$B$2,($B484-1)*gamesPerRound,0,gamesPerRound,6),6,FALSE)</f>
        <v>#VALUE!</v>
      </c>
      <c r="H484" s="87" t="str">
        <f t="shared" ca="1" si="25"/>
        <v/>
      </c>
    </row>
    <row r="485" spans="1:8" x14ac:dyDescent="0.2">
      <c r="A485" s="47">
        <f t="shared" si="28"/>
        <v>483</v>
      </c>
      <c r="B485" s="32" t="str">
        <f t="shared" si="29"/>
        <v/>
      </c>
      <c r="C485" s="32">
        <f t="shared" si="30"/>
        <v>4</v>
      </c>
      <c r="D485" s="1" t="str">
        <f ca="1">IF($B485&gt;rounds,"",OFFSET(AllPairings!D$1,startRow-1+$A485,0))</f>
        <v/>
      </c>
      <c r="E485" s="1" t="str">
        <f ca="1">IF($B485&gt;rounds,"",OFFSET(AllPairings!E$1,startRow-1+$A485,0))</f>
        <v/>
      </c>
      <c r="F485" s="46" t="e">
        <f ca="1">VLOOKUP($C485,OFFSET(ResultsInput!$B$2,($B485-1)*gamesPerRound,0,gamesPerRound,6),5,FALSE)</f>
        <v>#VALUE!</v>
      </c>
      <c r="G485" s="46" t="e">
        <f ca="1">VLOOKUP($C485,OFFSET(ResultsInput!$B$2,($B485-1)*gamesPerRound,0,gamesPerRound,6),6,FALSE)</f>
        <v>#VALUE!</v>
      </c>
      <c r="H485" s="87" t="str">
        <f t="shared" ca="1" si="25"/>
        <v/>
      </c>
    </row>
    <row r="486" spans="1:8" x14ac:dyDescent="0.2">
      <c r="A486" s="47">
        <f t="shared" si="28"/>
        <v>484</v>
      </c>
      <c r="B486" s="32" t="str">
        <f t="shared" si="29"/>
        <v/>
      </c>
      <c r="C486" s="32">
        <f t="shared" si="30"/>
        <v>5</v>
      </c>
      <c r="D486" s="1" t="str">
        <f ca="1">IF($B486&gt;rounds,"",OFFSET(AllPairings!D$1,startRow-1+$A486,0))</f>
        <v/>
      </c>
      <c r="E486" s="1" t="str">
        <f ca="1">IF($B486&gt;rounds,"",OFFSET(AllPairings!E$1,startRow-1+$A486,0))</f>
        <v/>
      </c>
      <c r="F486" s="46" t="e">
        <f ca="1">VLOOKUP($C486,OFFSET(ResultsInput!$B$2,($B486-1)*gamesPerRound,0,gamesPerRound,6),5,FALSE)</f>
        <v>#VALUE!</v>
      </c>
      <c r="G486" s="46" t="e">
        <f ca="1">VLOOKUP($C486,OFFSET(ResultsInput!$B$2,($B486-1)*gamesPerRound,0,gamesPerRound,6),6,FALSE)</f>
        <v>#VALUE!</v>
      </c>
      <c r="H486" s="87" t="str">
        <f t="shared" ca="1" si="25"/>
        <v/>
      </c>
    </row>
    <row r="487" spans="1:8" x14ac:dyDescent="0.2">
      <c r="A487" s="47">
        <f t="shared" si="28"/>
        <v>485</v>
      </c>
      <c r="B487" s="32" t="str">
        <f t="shared" si="29"/>
        <v/>
      </c>
      <c r="C487" s="32">
        <f t="shared" si="30"/>
        <v>6</v>
      </c>
      <c r="D487" s="1" t="str">
        <f ca="1">IF($B487&gt;rounds,"",OFFSET(AllPairings!D$1,startRow-1+$A487,0))</f>
        <v/>
      </c>
      <c r="E487" s="1" t="str">
        <f ca="1">IF($B487&gt;rounds,"",OFFSET(AllPairings!E$1,startRow-1+$A487,0))</f>
        <v/>
      </c>
      <c r="F487" s="46" t="e">
        <f ca="1">VLOOKUP($C487,OFFSET(ResultsInput!$B$2,($B487-1)*gamesPerRound,0,gamesPerRound,6),5,FALSE)</f>
        <v>#VALUE!</v>
      </c>
      <c r="G487" s="46" t="e">
        <f ca="1">VLOOKUP($C487,OFFSET(ResultsInput!$B$2,($B487-1)*gamesPerRound,0,gamesPerRound,6),6,FALSE)</f>
        <v>#VALUE!</v>
      </c>
      <c r="H487" s="87" t="str">
        <f t="shared" ca="1" si="25"/>
        <v/>
      </c>
    </row>
    <row r="488" spans="1:8" x14ac:dyDescent="0.2">
      <c r="A488" s="47">
        <f t="shared" si="28"/>
        <v>486</v>
      </c>
      <c r="B488" s="32" t="str">
        <f t="shared" si="29"/>
        <v/>
      </c>
      <c r="C488" s="32">
        <f t="shared" si="30"/>
        <v>7</v>
      </c>
      <c r="D488" s="1" t="str">
        <f ca="1">IF($B488&gt;rounds,"",OFFSET(AllPairings!D$1,startRow-1+$A488,0))</f>
        <v/>
      </c>
      <c r="E488" s="1" t="str">
        <f ca="1">IF($B488&gt;rounds,"",OFFSET(AllPairings!E$1,startRow-1+$A488,0))</f>
        <v/>
      </c>
      <c r="F488" s="46" t="e">
        <f ca="1">VLOOKUP($C488,OFFSET(ResultsInput!$B$2,($B488-1)*gamesPerRound,0,gamesPerRound,6),5,FALSE)</f>
        <v>#VALUE!</v>
      </c>
      <c r="G488" s="46" t="e">
        <f ca="1">VLOOKUP($C488,OFFSET(ResultsInput!$B$2,($B488-1)*gamesPerRound,0,gamesPerRound,6),6,FALSE)</f>
        <v>#VALUE!</v>
      </c>
      <c r="H488" s="87" t="str">
        <f t="shared" ca="1" si="25"/>
        <v/>
      </c>
    </row>
    <row r="489" spans="1:8" x14ac:dyDescent="0.2">
      <c r="A489" s="47">
        <f t="shared" si="28"/>
        <v>487</v>
      </c>
      <c r="B489" s="32" t="str">
        <f t="shared" si="29"/>
        <v/>
      </c>
      <c r="C489" s="32">
        <f t="shared" si="30"/>
        <v>8</v>
      </c>
      <c r="D489" s="1" t="str">
        <f ca="1">IF($B489&gt;rounds,"",OFFSET(AllPairings!D$1,startRow-1+$A489,0))</f>
        <v/>
      </c>
      <c r="E489" s="1" t="str">
        <f ca="1">IF($B489&gt;rounds,"",OFFSET(AllPairings!E$1,startRow-1+$A489,0))</f>
        <v/>
      </c>
      <c r="F489" s="46" t="e">
        <f ca="1">VLOOKUP($C489,OFFSET(ResultsInput!$B$2,($B489-1)*gamesPerRound,0,gamesPerRound,6),5,FALSE)</f>
        <v>#VALUE!</v>
      </c>
      <c r="G489" s="46" t="e">
        <f ca="1">VLOOKUP($C489,OFFSET(ResultsInput!$B$2,($B489-1)*gamesPerRound,0,gamesPerRound,6),6,FALSE)</f>
        <v>#VALUE!</v>
      </c>
      <c r="H489" s="87" t="str">
        <f t="shared" ca="1" si="25"/>
        <v/>
      </c>
    </row>
    <row r="490" spans="1:8" x14ac:dyDescent="0.2">
      <c r="A490" s="47">
        <f t="shared" si="28"/>
        <v>488</v>
      </c>
      <c r="B490" s="32" t="str">
        <f t="shared" si="29"/>
        <v/>
      </c>
      <c r="C490" s="32">
        <f t="shared" si="30"/>
        <v>9</v>
      </c>
      <c r="D490" s="1" t="str">
        <f ca="1">IF($B490&gt;rounds,"",OFFSET(AllPairings!D$1,startRow-1+$A490,0))</f>
        <v/>
      </c>
      <c r="E490" s="1" t="str">
        <f ca="1">IF($B490&gt;rounds,"",OFFSET(AllPairings!E$1,startRow-1+$A490,0))</f>
        <v/>
      </c>
      <c r="F490" s="46" t="e">
        <f ca="1">VLOOKUP($C490,OFFSET(ResultsInput!$B$2,($B490-1)*gamesPerRound,0,gamesPerRound,6),5,FALSE)</f>
        <v>#VALUE!</v>
      </c>
      <c r="G490" s="46" t="e">
        <f ca="1">VLOOKUP($C490,OFFSET(ResultsInput!$B$2,($B490-1)*gamesPerRound,0,gamesPerRound,6),6,FALSE)</f>
        <v>#VALUE!</v>
      </c>
      <c r="H490" s="87" t="str">
        <f t="shared" ca="1" si="25"/>
        <v/>
      </c>
    </row>
    <row r="491" spans="1:8" x14ac:dyDescent="0.2">
      <c r="A491" s="47">
        <f t="shared" si="28"/>
        <v>489</v>
      </c>
      <c r="B491" s="32" t="str">
        <f t="shared" si="29"/>
        <v/>
      </c>
      <c r="C491" s="32">
        <f t="shared" si="30"/>
        <v>10</v>
      </c>
      <c r="D491" s="1" t="str">
        <f ca="1">IF($B491&gt;rounds,"",OFFSET(AllPairings!D$1,startRow-1+$A491,0))</f>
        <v/>
      </c>
      <c r="E491" s="1" t="str">
        <f ca="1">IF($B491&gt;rounds,"",OFFSET(AllPairings!E$1,startRow-1+$A491,0))</f>
        <v/>
      </c>
      <c r="F491" s="46" t="e">
        <f ca="1">VLOOKUP($C491,OFFSET(ResultsInput!$B$2,($B491-1)*gamesPerRound,0,gamesPerRound,6),5,FALSE)</f>
        <v>#VALUE!</v>
      </c>
      <c r="G491" s="46" t="e">
        <f ca="1">VLOOKUP($C491,OFFSET(ResultsInput!$B$2,($B491-1)*gamesPerRound,0,gamesPerRound,6),6,FALSE)</f>
        <v>#VALUE!</v>
      </c>
      <c r="H491" s="87" t="str">
        <f t="shared" ca="1" si="25"/>
        <v/>
      </c>
    </row>
    <row r="492" spans="1:8" x14ac:dyDescent="0.2">
      <c r="A492" s="47">
        <f t="shared" si="28"/>
        <v>490</v>
      </c>
      <c r="B492" s="32" t="str">
        <f t="shared" si="29"/>
        <v/>
      </c>
      <c r="C492" s="32">
        <f t="shared" si="30"/>
        <v>11</v>
      </c>
      <c r="D492" s="1" t="str">
        <f ca="1">IF($B492&gt;rounds,"",OFFSET(AllPairings!D$1,startRow-1+$A492,0))</f>
        <v/>
      </c>
      <c r="E492" s="1" t="str">
        <f ca="1">IF($B492&gt;rounds,"",OFFSET(AllPairings!E$1,startRow-1+$A492,0))</f>
        <v/>
      </c>
      <c r="F492" s="46" t="e">
        <f ca="1">VLOOKUP($C492,OFFSET(ResultsInput!$B$2,($B492-1)*gamesPerRound,0,gamesPerRound,6),5,FALSE)</f>
        <v>#VALUE!</v>
      </c>
      <c r="G492" s="46" t="e">
        <f ca="1">VLOOKUP($C492,OFFSET(ResultsInput!$B$2,($B492-1)*gamesPerRound,0,gamesPerRound,6),6,FALSE)</f>
        <v>#VALUE!</v>
      </c>
      <c r="H492" s="87" t="str">
        <f t="shared" ca="1" si="25"/>
        <v/>
      </c>
    </row>
    <row r="493" spans="1:8" x14ac:dyDescent="0.2">
      <c r="A493" s="47">
        <f t="shared" si="28"/>
        <v>491</v>
      </c>
      <c r="B493" s="32" t="str">
        <f t="shared" si="29"/>
        <v/>
      </c>
      <c r="C493" s="32">
        <f t="shared" si="30"/>
        <v>12</v>
      </c>
      <c r="D493" s="1" t="str">
        <f ca="1">IF($B493&gt;rounds,"",OFFSET(AllPairings!D$1,startRow-1+$A493,0))</f>
        <v/>
      </c>
      <c r="E493" s="1" t="str">
        <f ca="1">IF($B493&gt;rounds,"",OFFSET(AllPairings!E$1,startRow-1+$A493,0))</f>
        <v/>
      </c>
      <c r="F493" s="46" t="e">
        <f ca="1">VLOOKUP($C493,OFFSET(ResultsInput!$B$2,($B493-1)*gamesPerRound,0,gamesPerRound,6),5,FALSE)</f>
        <v>#VALUE!</v>
      </c>
      <c r="G493" s="46" t="e">
        <f ca="1">VLOOKUP($C493,OFFSET(ResultsInput!$B$2,($B493-1)*gamesPerRound,0,gamesPerRound,6),6,FALSE)</f>
        <v>#VALUE!</v>
      </c>
      <c r="H493" s="87" t="str">
        <f t="shared" ca="1" si="25"/>
        <v/>
      </c>
    </row>
    <row r="494" spans="1:8" x14ac:dyDescent="0.2">
      <c r="A494" s="47">
        <f t="shared" si="28"/>
        <v>492</v>
      </c>
      <c r="B494" s="32" t="str">
        <f t="shared" si="29"/>
        <v/>
      </c>
      <c r="C494" s="32">
        <f t="shared" si="30"/>
        <v>13</v>
      </c>
      <c r="D494" s="1" t="str">
        <f ca="1">IF($B494&gt;rounds,"",OFFSET(AllPairings!D$1,startRow-1+$A494,0))</f>
        <v/>
      </c>
      <c r="E494" s="1" t="str">
        <f ca="1">IF($B494&gt;rounds,"",OFFSET(AllPairings!E$1,startRow-1+$A494,0))</f>
        <v/>
      </c>
      <c r="F494" s="46" t="e">
        <f ca="1">VLOOKUP($C494,OFFSET(ResultsInput!$B$2,($B494-1)*gamesPerRound,0,gamesPerRound,6),5,FALSE)</f>
        <v>#VALUE!</v>
      </c>
      <c r="G494" s="46" t="e">
        <f ca="1">VLOOKUP($C494,OFFSET(ResultsInput!$B$2,($B494-1)*gamesPerRound,0,gamesPerRound,6),6,FALSE)</f>
        <v>#VALUE!</v>
      </c>
      <c r="H494" s="87" t="str">
        <f t="shared" ca="1" si="25"/>
        <v/>
      </c>
    </row>
    <row r="495" spans="1:8" x14ac:dyDescent="0.2">
      <c r="A495" s="47">
        <f t="shared" si="28"/>
        <v>493</v>
      </c>
      <c r="B495" s="32" t="str">
        <f t="shared" si="29"/>
        <v/>
      </c>
      <c r="C495" s="32">
        <f t="shared" si="30"/>
        <v>14</v>
      </c>
      <c r="D495" s="1" t="str">
        <f ca="1">IF($B495&gt;rounds,"",OFFSET(AllPairings!D$1,startRow-1+$A495,0))</f>
        <v/>
      </c>
      <c r="E495" s="1" t="str">
        <f ca="1">IF($B495&gt;rounds,"",OFFSET(AllPairings!E$1,startRow-1+$A495,0))</f>
        <v/>
      </c>
      <c r="F495" s="46" t="e">
        <f ca="1">VLOOKUP($C495,OFFSET(ResultsInput!$B$2,($B495-1)*gamesPerRound,0,gamesPerRound,6),5,FALSE)</f>
        <v>#VALUE!</v>
      </c>
      <c r="G495" s="46" t="e">
        <f ca="1">VLOOKUP($C495,OFFSET(ResultsInput!$B$2,($B495-1)*gamesPerRound,0,gamesPerRound,6),6,FALSE)</f>
        <v>#VALUE!</v>
      </c>
      <c r="H495" s="87" t="str">
        <f t="shared" ca="1" si="25"/>
        <v/>
      </c>
    </row>
    <row r="496" spans="1:8" x14ac:dyDescent="0.2">
      <c r="A496" s="47">
        <f t="shared" si="28"/>
        <v>494</v>
      </c>
      <c r="B496" s="32" t="str">
        <f t="shared" si="29"/>
        <v/>
      </c>
      <c r="C496" s="32">
        <f t="shared" si="30"/>
        <v>15</v>
      </c>
      <c r="D496" s="1" t="str">
        <f ca="1">IF($B496&gt;rounds,"",OFFSET(AllPairings!D$1,startRow-1+$A496,0))</f>
        <v/>
      </c>
      <c r="E496" s="1" t="str">
        <f ca="1">IF($B496&gt;rounds,"",OFFSET(AllPairings!E$1,startRow-1+$A496,0))</f>
        <v/>
      </c>
      <c r="F496" s="46" t="e">
        <f ca="1">VLOOKUP($C496,OFFSET(ResultsInput!$B$2,($B496-1)*gamesPerRound,0,gamesPerRound,6),5,FALSE)</f>
        <v>#VALUE!</v>
      </c>
      <c r="G496" s="46" t="e">
        <f ca="1">VLOOKUP($C496,OFFSET(ResultsInput!$B$2,($B496-1)*gamesPerRound,0,gamesPerRound,6),6,FALSE)</f>
        <v>#VALUE!</v>
      </c>
      <c r="H496" s="87" t="str">
        <f t="shared" ca="1" si="25"/>
        <v/>
      </c>
    </row>
    <row r="497" spans="1:8" x14ac:dyDescent="0.2">
      <c r="A497" s="47">
        <f t="shared" si="28"/>
        <v>495</v>
      </c>
      <c r="B497" s="32" t="str">
        <f t="shared" si="29"/>
        <v/>
      </c>
      <c r="C497" s="32">
        <f t="shared" si="30"/>
        <v>16</v>
      </c>
      <c r="D497" s="1" t="str">
        <f ca="1">IF($B497&gt;rounds,"",OFFSET(AllPairings!D$1,startRow-1+$A497,0))</f>
        <v/>
      </c>
      <c r="E497" s="1" t="str">
        <f ca="1">IF($B497&gt;rounds,"",OFFSET(AllPairings!E$1,startRow-1+$A497,0))</f>
        <v/>
      </c>
      <c r="F497" s="46" t="e">
        <f ca="1">VLOOKUP($C497,OFFSET(ResultsInput!$B$2,($B497-1)*gamesPerRound,0,gamesPerRound,6),5,FALSE)</f>
        <v>#VALUE!</v>
      </c>
      <c r="G497" s="46" t="e">
        <f ca="1">VLOOKUP($C497,OFFSET(ResultsInput!$B$2,($B497-1)*gamesPerRound,0,gamesPerRound,6),6,FALSE)</f>
        <v>#VALUE!</v>
      </c>
      <c r="H497" s="87" t="str">
        <f t="shared" ca="1" si="25"/>
        <v/>
      </c>
    </row>
    <row r="498" spans="1:8" x14ac:dyDescent="0.2">
      <c r="A498" s="47">
        <f t="shared" si="28"/>
        <v>496</v>
      </c>
      <c r="B498" s="32" t="str">
        <f t="shared" si="29"/>
        <v/>
      </c>
      <c r="C498" s="32">
        <f t="shared" si="30"/>
        <v>17</v>
      </c>
      <c r="D498" s="1" t="str">
        <f ca="1">IF($B498&gt;rounds,"",OFFSET(AllPairings!D$1,startRow-1+$A498,0))</f>
        <v/>
      </c>
      <c r="E498" s="1" t="str">
        <f ca="1">IF($B498&gt;rounds,"",OFFSET(AllPairings!E$1,startRow-1+$A498,0))</f>
        <v/>
      </c>
      <c r="F498" s="46" t="e">
        <f ca="1">VLOOKUP($C498,OFFSET(ResultsInput!$B$2,($B498-1)*gamesPerRound,0,gamesPerRound,6),5,FALSE)</f>
        <v>#VALUE!</v>
      </c>
      <c r="G498" s="46" t="e">
        <f ca="1">VLOOKUP($C498,OFFSET(ResultsInput!$B$2,($B498-1)*gamesPerRound,0,gamesPerRound,6),6,FALSE)</f>
        <v>#VALUE!</v>
      </c>
      <c r="H498" s="87" t="str">
        <f t="shared" ca="1" si="25"/>
        <v/>
      </c>
    </row>
    <row r="499" spans="1:8" x14ac:dyDescent="0.2">
      <c r="A499" s="47">
        <f t="shared" si="28"/>
        <v>497</v>
      </c>
      <c r="B499" s="32" t="str">
        <f t="shared" si="29"/>
        <v/>
      </c>
      <c r="C499" s="32">
        <f t="shared" si="30"/>
        <v>18</v>
      </c>
      <c r="D499" s="1" t="str">
        <f ca="1">IF($B499&gt;rounds,"",OFFSET(AllPairings!D$1,startRow-1+$A499,0))</f>
        <v/>
      </c>
      <c r="E499" s="1" t="str">
        <f ca="1">IF($B499&gt;rounds,"",OFFSET(AllPairings!E$1,startRow-1+$A499,0))</f>
        <v/>
      </c>
      <c r="F499" s="46" t="e">
        <f ca="1">VLOOKUP($C499,OFFSET(ResultsInput!$B$2,($B499-1)*gamesPerRound,0,gamesPerRound,6),5,FALSE)</f>
        <v>#VALUE!</v>
      </c>
      <c r="G499" s="46" t="e">
        <f ca="1">VLOOKUP($C499,OFFSET(ResultsInput!$B$2,($B499-1)*gamesPerRound,0,gamesPerRound,6),6,FALSE)</f>
        <v>#VALUE!</v>
      </c>
      <c r="H499" s="87" t="str">
        <f t="shared" ca="1" si="25"/>
        <v/>
      </c>
    </row>
    <row r="500" spans="1:8" x14ac:dyDescent="0.2">
      <c r="A500" s="47">
        <f t="shared" si="28"/>
        <v>498</v>
      </c>
      <c r="B500" s="32" t="str">
        <f t="shared" si="29"/>
        <v/>
      </c>
      <c r="C500" s="32">
        <f t="shared" si="30"/>
        <v>19</v>
      </c>
      <c r="D500" s="1" t="str">
        <f ca="1">IF($B500&gt;rounds,"",OFFSET(AllPairings!D$1,startRow-1+$A500,0))</f>
        <v/>
      </c>
      <c r="E500" s="1" t="str">
        <f ca="1">IF($B500&gt;rounds,"",OFFSET(AllPairings!E$1,startRow-1+$A500,0))</f>
        <v/>
      </c>
      <c r="F500" s="46" t="e">
        <f ca="1">VLOOKUP($C500,OFFSET(ResultsInput!$B$2,($B500-1)*gamesPerRound,0,gamesPerRound,6),5,FALSE)</f>
        <v>#VALUE!</v>
      </c>
      <c r="G500" s="46" t="e">
        <f ca="1">VLOOKUP($C500,OFFSET(ResultsInput!$B$2,($B500-1)*gamesPerRound,0,gamesPerRound,6),6,FALSE)</f>
        <v>#VALUE!</v>
      </c>
      <c r="H500" s="87" t="str">
        <f t="shared" ca="1" si="25"/>
        <v/>
      </c>
    </row>
    <row r="501" spans="1:8" x14ac:dyDescent="0.2">
      <c r="A501" s="47">
        <f t="shared" si="28"/>
        <v>499</v>
      </c>
      <c r="B501" s="32" t="str">
        <f t="shared" si="29"/>
        <v/>
      </c>
      <c r="C501" s="32">
        <f t="shared" si="30"/>
        <v>20</v>
      </c>
      <c r="D501" s="1" t="str">
        <f ca="1">IF($B501&gt;rounds,"",OFFSET(AllPairings!D$1,startRow-1+$A501,0))</f>
        <v/>
      </c>
      <c r="E501" s="1" t="str">
        <f ca="1">IF($B501&gt;rounds,"",OFFSET(AllPairings!E$1,startRow-1+$A501,0))</f>
        <v/>
      </c>
      <c r="F501" s="46" t="e">
        <f ca="1">VLOOKUP($C501,OFFSET(ResultsInput!$B$2,($B501-1)*gamesPerRound,0,gamesPerRound,6),5,FALSE)</f>
        <v>#VALUE!</v>
      </c>
      <c r="G501" s="46" t="e">
        <f ca="1">VLOOKUP($C501,OFFSET(ResultsInput!$B$2,($B501-1)*gamesPerRound,0,gamesPerRound,6),6,FALSE)</f>
        <v>#VALUE!</v>
      </c>
      <c r="H501" s="87" t="str">
        <f t="shared" ca="1" si="25"/>
        <v/>
      </c>
    </row>
    <row r="502" spans="1:8" x14ac:dyDescent="0.2">
      <c r="A502" s="47">
        <f t="shared" si="28"/>
        <v>500</v>
      </c>
      <c r="B502" s="32" t="str">
        <f t="shared" si="29"/>
        <v/>
      </c>
      <c r="C502" s="32">
        <f t="shared" si="30"/>
        <v>21</v>
      </c>
      <c r="D502" s="1" t="str">
        <f ca="1">IF($B502&gt;rounds,"",OFFSET(AllPairings!D$1,startRow-1+$A502,0))</f>
        <v/>
      </c>
      <c r="E502" s="1" t="str">
        <f ca="1">IF($B502&gt;rounds,"",OFFSET(AllPairings!E$1,startRow-1+$A502,0))</f>
        <v/>
      </c>
      <c r="F502" s="46" t="e">
        <f ca="1">VLOOKUP($C502,OFFSET(ResultsInput!$B$2,($B502-1)*gamesPerRound,0,gamesPerRound,6),5,FALSE)</f>
        <v>#VALUE!</v>
      </c>
      <c r="G502" s="46" t="e">
        <f ca="1">VLOOKUP($C502,OFFSET(ResultsInput!$B$2,($B502-1)*gamesPerRound,0,gamesPerRound,6),6,FALSE)</f>
        <v>#VALUE!</v>
      </c>
      <c r="H502" s="87" t="str">
        <f t="shared" ca="1" si="25"/>
        <v/>
      </c>
    </row>
    <row r="503" spans="1:8" x14ac:dyDescent="0.2">
      <c r="A503" s="47">
        <f t="shared" si="28"/>
        <v>501</v>
      </c>
      <c r="B503" s="32" t="str">
        <f t="shared" si="29"/>
        <v/>
      </c>
      <c r="C503" s="32">
        <f t="shared" si="30"/>
        <v>22</v>
      </c>
      <c r="D503" s="1" t="str">
        <f ca="1">IF($B503&gt;rounds,"",OFFSET(AllPairings!D$1,startRow-1+$A503,0))</f>
        <v/>
      </c>
      <c r="E503" s="1" t="str">
        <f ca="1">IF($B503&gt;rounds,"",OFFSET(AllPairings!E$1,startRow-1+$A503,0))</f>
        <v/>
      </c>
      <c r="F503" s="46" t="e">
        <f ca="1">VLOOKUP($C503,OFFSET(ResultsInput!$B$2,($B503-1)*gamesPerRound,0,gamesPerRound,6),5,FALSE)</f>
        <v>#VALUE!</v>
      </c>
      <c r="G503" s="46" t="e">
        <f ca="1">VLOOKUP($C503,OFFSET(ResultsInput!$B$2,($B503-1)*gamesPerRound,0,gamesPerRound,6),6,FALSE)</f>
        <v>#VALUE!</v>
      </c>
      <c r="H503" s="87" t="str">
        <f t="shared" ca="1" si="25"/>
        <v/>
      </c>
    </row>
    <row r="504" spans="1:8" x14ac:dyDescent="0.2">
      <c r="A504" s="47">
        <f t="shared" si="28"/>
        <v>502</v>
      </c>
      <c r="B504" s="32" t="str">
        <f t="shared" si="29"/>
        <v/>
      </c>
      <c r="C504" s="32">
        <f t="shared" si="30"/>
        <v>23</v>
      </c>
      <c r="D504" s="1" t="str">
        <f ca="1">IF($B504&gt;rounds,"",OFFSET(AllPairings!D$1,startRow-1+$A504,0))</f>
        <v/>
      </c>
      <c r="E504" s="1" t="str">
        <f ca="1">IF($B504&gt;rounds,"",OFFSET(AllPairings!E$1,startRow-1+$A504,0))</f>
        <v/>
      </c>
      <c r="F504" s="46" t="e">
        <f ca="1">VLOOKUP($C504,OFFSET(ResultsInput!$B$2,($B504-1)*gamesPerRound,0,gamesPerRound,6),5,FALSE)</f>
        <v>#VALUE!</v>
      </c>
      <c r="G504" s="46" t="e">
        <f ca="1">VLOOKUP($C504,OFFSET(ResultsInput!$B$2,($B504-1)*gamesPerRound,0,gamesPerRound,6),6,FALSE)</f>
        <v>#VALUE!</v>
      </c>
      <c r="H504" s="87" t="str">
        <f t="shared" ca="1" si="25"/>
        <v/>
      </c>
    </row>
    <row r="505" spans="1:8" x14ac:dyDescent="0.2">
      <c r="A505" s="47">
        <f t="shared" si="28"/>
        <v>503</v>
      </c>
      <c r="B505" s="32" t="str">
        <f t="shared" si="29"/>
        <v/>
      </c>
      <c r="C505" s="32">
        <f t="shared" si="30"/>
        <v>24</v>
      </c>
      <c r="D505" s="1" t="str">
        <f ca="1">IF($B505&gt;rounds,"",OFFSET(AllPairings!D$1,startRow-1+$A505,0))</f>
        <v/>
      </c>
      <c r="E505" s="1" t="str">
        <f ca="1">IF($B505&gt;rounds,"",OFFSET(AllPairings!E$1,startRow-1+$A505,0))</f>
        <v/>
      </c>
      <c r="F505" s="46" t="e">
        <f ca="1">VLOOKUP($C505,OFFSET(ResultsInput!$B$2,($B505-1)*gamesPerRound,0,gamesPerRound,6),5,FALSE)</f>
        <v>#VALUE!</v>
      </c>
      <c r="G505" s="46" t="e">
        <f ca="1">VLOOKUP($C505,OFFSET(ResultsInput!$B$2,($B505-1)*gamesPerRound,0,gamesPerRound,6),6,FALSE)</f>
        <v>#VALUE!</v>
      </c>
      <c r="H505" s="87" t="str">
        <f t="shared" ca="1" si="25"/>
        <v/>
      </c>
    </row>
    <row r="506" spans="1:8" x14ac:dyDescent="0.2">
      <c r="A506" s="47">
        <f t="shared" si="28"/>
        <v>504</v>
      </c>
      <c r="B506" s="32" t="str">
        <f t="shared" si="29"/>
        <v/>
      </c>
      <c r="C506" s="32">
        <f t="shared" si="30"/>
        <v>25</v>
      </c>
      <c r="D506" s="1" t="str">
        <f ca="1">IF($B506&gt;rounds,"",OFFSET(AllPairings!D$1,startRow-1+$A506,0))</f>
        <v/>
      </c>
      <c r="E506" s="1" t="str">
        <f ca="1">IF($B506&gt;rounds,"",OFFSET(AllPairings!E$1,startRow-1+$A506,0))</f>
        <v/>
      </c>
      <c r="F506" s="46" t="e">
        <f ca="1">VLOOKUP($C506,OFFSET(ResultsInput!$B$2,($B506-1)*gamesPerRound,0,gamesPerRound,6),5,FALSE)</f>
        <v>#VALUE!</v>
      </c>
      <c r="G506" s="46" t="e">
        <f ca="1">VLOOKUP($C506,OFFSET(ResultsInput!$B$2,($B506-1)*gamesPerRound,0,gamesPerRound,6),6,FALSE)</f>
        <v>#VALUE!</v>
      </c>
      <c r="H506" s="87" t="str">
        <f t="shared" ca="1" si="25"/>
        <v/>
      </c>
    </row>
    <row r="507" spans="1:8" x14ac:dyDescent="0.2">
      <c r="A507" s="47">
        <f t="shared" si="28"/>
        <v>505</v>
      </c>
      <c r="B507" s="32" t="str">
        <f t="shared" si="29"/>
        <v/>
      </c>
      <c r="C507" s="32">
        <f t="shared" si="30"/>
        <v>26</v>
      </c>
      <c r="D507" s="1" t="str">
        <f ca="1">IF($B507&gt;rounds,"",OFFSET(AllPairings!D$1,startRow-1+$A507,0))</f>
        <v/>
      </c>
      <c r="E507" s="1" t="str">
        <f ca="1">IF($B507&gt;rounds,"",OFFSET(AllPairings!E$1,startRow-1+$A507,0))</f>
        <v/>
      </c>
      <c r="F507" s="46" t="e">
        <f ca="1">VLOOKUP($C507,OFFSET(ResultsInput!$B$2,($B507-1)*gamesPerRound,0,gamesPerRound,6),5,FALSE)</f>
        <v>#VALUE!</v>
      </c>
      <c r="G507" s="46" t="e">
        <f ca="1">VLOOKUP($C507,OFFSET(ResultsInput!$B$2,($B507-1)*gamesPerRound,0,gamesPerRound,6),6,FALSE)</f>
        <v>#VALUE!</v>
      </c>
      <c r="H507" s="87" t="str">
        <f t="shared" ca="1" si="25"/>
        <v/>
      </c>
    </row>
    <row r="508" spans="1:8" x14ac:dyDescent="0.2">
      <c r="A508" s="47">
        <f t="shared" si="28"/>
        <v>506</v>
      </c>
      <c r="B508" s="32" t="str">
        <f t="shared" si="29"/>
        <v/>
      </c>
      <c r="C508" s="32">
        <f t="shared" si="30"/>
        <v>27</v>
      </c>
      <c r="D508" s="1" t="str">
        <f ca="1">IF($B508&gt;rounds,"",OFFSET(AllPairings!D$1,startRow-1+$A508,0))</f>
        <v/>
      </c>
      <c r="E508" s="1" t="str">
        <f ca="1">IF($B508&gt;rounds,"",OFFSET(AllPairings!E$1,startRow-1+$A508,0))</f>
        <v/>
      </c>
      <c r="F508" s="46" t="e">
        <f ca="1">VLOOKUP($C508,OFFSET(ResultsInput!$B$2,($B508-1)*gamesPerRound,0,gamesPerRound,6),5,FALSE)</f>
        <v>#VALUE!</v>
      </c>
      <c r="G508" s="46" t="e">
        <f ca="1">VLOOKUP($C508,OFFSET(ResultsInput!$B$2,($B508-1)*gamesPerRound,0,gamesPerRound,6),6,FALSE)</f>
        <v>#VALUE!</v>
      </c>
      <c r="H508" s="87" t="str">
        <f t="shared" ca="1" si="25"/>
        <v/>
      </c>
    </row>
    <row r="509" spans="1:8" x14ac:dyDescent="0.2">
      <c r="A509" s="47">
        <f t="shared" si="28"/>
        <v>507</v>
      </c>
      <c r="B509" s="32" t="str">
        <f t="shared" si="29"/>
        <v/>
      </c>
      <c r="C509" s="32">
        <f t="shared" si="30"/>
        <v>28</v>
      </c>
      <c r="D509" s="1" t="str">
        <f ca="1">IF($B509&gt;rounds,"",OFFSET(AllPairings!D$1,startRow-1+$A509,0))</f>
        <v/>
      </c>
      <c r="E509" s="1" t="str">
        <f ca="1">IF($B509&gt;rounds,"",OFFSET(AllPairings!E$1,startRow-1+$A509,0))</f>
        <v/>
      </c>
      <c r="F509" s="46" t="e">
        <f ca="1">VLOOKUP($C509,OFFSET(ResultsInput!$B$2,($B509-1)*gamesPerRound,0,gamesPerRound,6),5,FALSE)</f>
        <v>#VALUE!</v>
      </c>
      <c r="G509" s="46" t="e">
        <f ca="1">VLOOKUP($C509,OFFSET(ResultsInput!$B$2,($B509-1)*gamesPerRound,0,gamesPerRound,6),6,FALSE)</f>
        <v>#VALUE!</v>
      </c>
      <c r="H509" s="87" t="str">
        <f t="shared" ca="1" si="25"/>
        <v/>
      </c>
    </row>
    <row r="510" spans="1:8" x14ac:dyDescent="0.2">
      <c r="A510" s="47">
        <f t="shared" si="28"/>
        <v>508</v>
      </c>
      <c r="B510" s="32" t="str">
        <f t="shared" si="29"/>
        <v/>
      </c>
      <c r="C510" s="32">
        <f t="shared" si="30"/>
        <v>29</v>
      </c>
      <c r="D510" s="1" t="str">
        <f ca="1">IF($B510&gt;rounds,"",OFFSET(AllPairings!D$1,startRow-1+$A510,0))</f>
        <v/>
      </c>
      <c r="E510" s="1" t="str">
        <f ca="1">IF($B510&gt;rounds,"",OFFSET(AllPairings!E$1,startRow-1+$A510,0))</f>
        <v/>
      </c>
      <c r="F510" s="46" t="e">
        <f ca="1">VLOOKUP($C510,OFFSET(ResultsInput!$B$2,($B510-1)*gamesPerRound,0,gamesPerRound,6),5,FALSE)</f>
        <v>#VALUE!</v>
      </c>
      <c r="G510" s="46" t="e">
        <f ca="1">VLOOKUP($C510,OFFSET(ResultsInput!$B$2,($B510-1)*gamesPerRound,0,gamesPerRound,6),6,FALSE)</f>
        <v>#VALUE!</v>
      </c>
      <c r="H510" s="87" t="str">
        <f t="shared" ca="1" si="25"/>
        <v/>
      </c>
    </row>
    <row r="511" spans="1:8" x14ac:dyDescent="0.2">
      <c r="A511" s="47">
        <f t="shared" si="28"/>
        <v>509</v>
      </c>
      <c r="B511" s="32" t="str">
        <f t="shared" si="29"/>
        <v/>
      </c>
      <c r="C511" s="32">
        <f t="shared" si="30"/>
        <v>30</v>
      </c>
      <c r="D511" s="1" t="str">
        <f ca="1">IF($B511&gt;rounds,"",OFFSET(AllPairings!D$1,startRow-1+$A511,0))</f>
        <v/>
      </c>
      <c r="E511" s="1" t="str">
        <f ca="1">IF($B511&gt;rounds,"",OFFSET(AllPairings!E$1,startRow-1+$A511,0))</f>
        <v/>
      </c>
      <c r="F511" s="46" t="e">
        <f ca="1">VLOOKUP($C511,OFFSET(ResultsInput!$B$2,($B511-1)*gamesPerRound,0,gamesPerRound,6),5,FALSE)</f>
        <v>#VALUE!</v>
      </c>
      <c r="G511" s="46" t="e">
        <f ca="1">VLOOKUP($C511,OFFSET(ResultsInput!$B$2,($B511-1)*gamesPerRound,0,gamesPerRound,6),6,FALSE)</f>
        <v>#VALUE!</v>
      </c>
      <c r="H511" s="87" t="str">
        <f t="shared" ca="1" si="25"/>
        <v/>
      </c>
    </row>
    <row r="512" spans="1:8" x14ac:dyDescent="0.2">
      <c r="A512" s="47">
        <f t="shared" si="28"/>
        <v>510</v>
      </c>
      <c r="B512" s="32" t="str">
        <f t="shared" si="29"/>
        <v/>
      </c>
      <c r="C512" s="32">
        <f t="shared" si="30"/>
        <v>31</v>
      </c>
      <c r="D512" s="1" t="str">
        <f ca="1">IF($B512&gt;rounds,"",OFFSET(AllPairings!D$1,startRow-1+$A512,0))</f>
        <v/>
      </c>
      <c r="E512" s="1" t="str">
        <f ca="1">IF($B512&gt;rounds,"",OFFSET(AllPairings!E$1,startRow-1+$A512,0))</f>
        <v/>
      </c>
      <c r="F512" s="46" t="e">
        <f ca="1">VLOOKUP($C512,OFFSET(ResultsInput!$B$2,($B512-1)*gamesPerRound,0,gamesPerRound,6),5,FALSE)</f>
        <v>#VALUE!</v>
      </c>
      <c r="G512" s="46" t="e">
        <f ca="1">VLOOKUP($C512,OFFSET(ResultsInput!$B$2,($B512-1)*gamesPerRound,0,gamesPerRound,6),6,FALSE)</f>
        <v>#VALUE!</v>
      </c>
      <c r="H512" s="87" t="str">
        <f t="shared" ca="1" si="25"/>
        <v/>
      </c>
    </row>
    <row r="513" spans="1:8" x14ac:dyDescent="0.2">
      <c r="A513" s="47">
        <f t="shared" si="28"/>
        <v>511</v>
      </c>
      <c r="B513" s="32" t="str">
        <f t="shared" si="29"/>
        <v/>
      </c>
      <c r="C513" s="32">
        <f t="shared" si="30"/>
        <v>32</v>
      </c>
      <c r="D513" s="1" t="str">
        <f ca="1">IF($B513&gt;rounds,"",OFFSET(AllPairings!D$1,startRow-1+$A513,0))</f>
        <v/>
      </c>
      <c r="E513" s="1" t="str">
        <f ca="1">IF($B513&gt;rounds,"",OFFSET(AllPairings!E$1,startRow-1+$A513,0))</f>
        <v/>
      </c>
      <c r="F513" s="46" t="e">
        <f ca="1">VLOOKUP($C513,OFFSET(ResultsInput!$B$2,($B513-1)*gamesPerRound,0,gamesPerRound,6),5,FALSE)</f>
        <v>#VALUE!</v>
      </c>
      <c r="G513" s="46" t="e">
        <f ca="1">VLOOKUP($C513,OFFSET(ResultsInput!$B$2,($B513-1)*gamesPerRound,0,gamesPerRound,6),6,FALSE)</f>
        <v>#VALUE!</v>
      </c>
      <c r="H513" s="87" t="str">
        <f t="shared" ca="1" si="25"/>
        <v/>
      </c>
    </row>
    <row r="514" spans="1:8" x14ac:dyDescent="0.2">
      <c r="A514" s="47">
        <f t="shared" si="28"/>
        <v>512</v>
      </c>
      <c r="B514" s="32" t="str">
        <f t="shared" si="29"/>
        <v/>
      </c>
      <c r="C514" s="32">
        <f t="shared" si="30"/>
        <v>33</v>
      </c>
      <c r="D514" s="1" t="str">
        <f ca="1">IF($B514&gt;rounds,"",OFFSET(AllPairings!D$1,startRow-1+$A514,0))</f>
        <v/>
      </c>
      <c r="E514" s="1" t="str">
        <f ca="1">IF($B514&gt;rounds,"",OFFSET(AllPairings!E$1,startRow-1+$A514,0))</f>
        <v/>
      </c>
      <c r="F514" s="46" t="e">
        <f ca="1">VLOOKUP($C514,OFFSET(ResultsInput!$B$2,($B514-1)*gamesPerRound,0,gamesPerRound,6),5,FALSE)</f>
        <v>#VALUE!</v>
      </c>
      <c r="G514" s="46" t="e">
        <f ca="1">VLOOKUP($C514,OFFSET(ResultsInput!$B$2,($B514-1)*gamesPerRound,0,gamesPerRound,6),6,FALSE)</f>
        <v>#VALUE!</v>
      </c>
      <c r="H514" s="87" t="str">
        <f t="shared" ca="1" si="25"/>
        <v/>
      </c>
    </row>
    <row r="515" spans="1:8" x14ac:dyDescent="0.2">
      <c r="A515" s="47">
        <f t="shared" si="28"/>
        <v>513</v>
      </c>
      <c r="B515" s="32" t="str">
        <f t="shared" si="29"/>
        <v/>
      </c>
      <c r="C515" s="32">
        <f t="shared" si="30"/>
        <v>34</v>
      </c>
      <c r="D515" s="1" t="str">
        <f ca="1">IF($B515&gt;rounds,"",OFFSET(AllPairings!D$1,startRow-1+$A515,0))</f>
        <v/>
      </c>
      <c r="E515" s="1" t="str">
        <f ca="1">IF($B515&gt;rounds,"",OFFSET(AllPairings!E$1,startRow-1+$A515,0))</f>
        <v/>
      </c>
      <c r="F515" s="46" t="e">
        <f ca="1">VLOOKUP($C515,OFFSET(ResultsInput!$B$2,($B515-1)*gamesPerRound,0,gamesPerRound,6),5,FALSE)</f>
        <v>#VALUE!</v>
      </c>
      <c r="G515" s="46" t="e">
        <f ca="1">VLOOKUP($C515,OFFSET(ResultsInput!$B$2,($B515-1)*gamesPerRound,0,gamesPerRound,6),6,FALSE)</f>
        <v>#VALUE!</v>
      </c>
      <c r="H515" s="87" t="str">
        <f t="shared" ref="H515:H578" ca="1" si="31">D515</f>
        <v/>
      </c>
    </row>
    <row r="516" spans="1:8" x14ac:dyDescent="0.2">
      <c r="A516" s="47">
        <f t="shared" si="28"/>
        <v>514</v>
      </c>
      <c r="B516" s="32" t="str">
        <f t="shared" si="29"/>
        <v/>
      </c>
      <c r="C516" s="32">
        <f t="shared" si="30"/>
        <v>35</v>
      </c>
      <c r="D516" s="1" t="str">
        <f ca="1">IF($B516&gt;rounds,"",OFFSET(AllPairings!D$1,startRow-1+$A516,0))</f>
        <v/>
      </c>
      <c r="E516" s="1" t="str">
        <f ca="1">IF($B516&gt;rounds,"",OFFSET(AllPairings!E$1,startRow-1+$A516,0))</f>
        <v/>
      </c>
      <c r="F516" s="46" t="e">
        <f ca="1">VLOOKUP($C516,OFFSET(ResultsInput!$B$2,($B516-1)*gamesPerRound,0,gamesPerRound,6),5,FALSE)</f>
        <v>#VALUE!</v>
      </c>
      <c r="G516" s="46" t="e">
        <f ca="1">VLOOKUP($C516,OFFSET(ResultsInput!$B$2,($B516-1)*gamesPerRound,0,gamesPerRound,6),6,FALSE)</f>
        <v>#VALUE!</v>
      </c>
      <c r="H516" s="87" t="str">
        <f t="shared" ca="1" si="31"/>
        <v/>
      </c>
    </row>
    <row r="517" spans="1:8" x14ac:dyDescent="0.2">
      <c r="A517" s="47">
        <f t="shared" si="28"/>
        <v>515</v>
      </c>
      <c r="B517" s="32" t="str">
        <f t="shared" si="29"/>
        <v/>
      </c>
      <c r="C517" s="32">
        <f t="shared" si="30"/>
        <v>36</v>
      </c>
      <c r="D517" s="1" t="str">
        <f ca="1">IF($B517&gt;rounds,"",OFFSET(AllPairings!D$1,startRow-1+$A517,0))</f>
        <v/>
      </c>
      <c r="E517" s="1" t="str">
        <f ca="1">IF($B517&gt;rounds,"",OFFSET(AllPairings!E$1,startRow-1+$A517,0))</f>
        <v/>
      </c>
      <c r="F517" s="46" t="e">
        <f ca="1">VLOOKUP($C517,OFFSET(ResultsInput!$B$2,($B517-1)*gamesPerRound,0,gamesPerRound,6),5,FALSE)</f>
        <v>#VALUE!</v>
      </c>
      <c r="G517" s="46" t="e">
        <f ca="1">VLOOKUP($C517,OFFSET(ResultsInput!$B$2,($B517-1)*gamesPerRound,0,gamesPerRound,6),6,FALSE)</f>
        <v>#VALUE!</v>
      </c>
      <c r="H517" s="87" t="str">
        <f t="shared" ca="1" si="31"/>
        <v/>
      </c>
    </row>
    <row r="518" spans="1:8" x14ac:dyDescent="0.2">
      <c r="A518" s="47">
        <f t="shared" si="28"/>
        <v>516</v>
      </c>
      <c r="B518" s="32" t="str">
        <f t="shared" si="29"/>
        <v/>
      </c>
      <c r="C518" s="32">
        <f t="shared" si="30"/>
        <v>37</v>
      </c>
      <c r="D518" s="1" t="str">
        <f ca="1">IF($B518&gt;rounds,"",OFFSET(AllPairings!D$1,startRow-1+$A518,0))</f>
        <v/>
      </c>
      <c r="E518" s="1" t="str">
        <f ca="1">IF($B518&gt;rounds,"",OFFSET(AllPairings!E$1,startRow-1+$A518,0))</f>
        <v/>
      </c>
      <c r="F518" s="46" t="e">
        <f ca="1">VLOOKUP($C518,OFFSET(ResultsInput!$B$2,($B518-1)*gamesPerRound,0,gamesPerRound,6),5,FALSE)</f>
        <v>#VALUE!</v>
      </c>
      <c r="G518" s="46" t="e">
        <f ca="1">VLOOKUP($C518,OFFSET(ResultsInput!$B$2,($B518-1)*gamesPerRound,0,gamesPerRound,6),6,FALSE)</f>
        <v>#VALUE!</v>
      </c>
      <c r="H518" s="87" t="str">
        <f t="shared" ca="1" si="31"/>
        <v/>
      </c>
    </row>
    <row r="519" spans="1:8" x14ac:dyDescent="0.2">
      <c r="A519" s="47">
        <f t="shared" si="28"/>
        <v>517</v>
      </c>
      <c r="B519" s="32" t="str">
        <f t="shared" si="29"/>
        <v/>
      </c>
      <c r="C519" s="32">
        <f t="shared" si="30"/>
        <v>38</v>
      </c>
      <c r="D519" s="1" t="str">
        <f ca="1">IF($B519&gt;rounds,"",OFFSET(AllPairings!D$1,startRow-1+$A519,0))</f>
        <v/>
      </c>
      <c r="E519" s="1" t="str">
        <f ca="1">IF($B519&gt;rounds,"",OFFSET(AllPairings!E$1,startRow-1+$A519,0))</f>
        <v/>
      </c>
      <c r="F519" s="46" t="e">
        <f ca="1">VLOOKUP($C519,OFFSET(ResultsInput!$B$2,($B519-1)*gamesPerRound,0,gamesPerRound,6),5,FALSE)</f>
        <v>#VALUE!</v>
      </c>
      <c r="G519" s="46" t="e">
        <f ca="1">VLOOKUP($C519,OFFSET(ResultsInput!$B$2,($B519-1)*gamesPerRound,0,gamesPerRound,6),6,FALSE)</f>
        <v>#VALUE!</v>
      </c>
      <c r="H519" s="87" t="str">
        <f t="shared" ca="1" si="31"/>
        <v/>
      </c>
    </row>
    <row r="520" spans="1:8" x14ac:dyDescent="0.2">
      <c r="A520" s="47">
        <f t="shared" si="28"/>
        <v>518</v>
      </c>
      <c r="B520" s="32" t="str">
        <f t="shared" si="29"/>
        <v/>
      </c>
      <c r="C520" s="32">
        <f t="shared" si="30"/>
        <v>39</v>
      </c>
      <c r="D520" s="1" t="str">
        <f ca="1">IF($B520&gt;rounds,"",OFFSET(AllPairings!D$1,startRow-1+$A520,0))</f>
        <v/>
      </c>
      <c r="E520" s="1" t="str">
        <f ca="1">IF($B520&gt;rounds,"",OFFSET(AllPairings!E$1,startRow-1+$A520,0))</f>
        <v/>
      </c>
      <c r="F520" s="46" t="e">
        <f ca="1">VLOOKUP($C520,OFFSET(ResultsInput!$B$2,($B520-1)*gamesPerRound,0,gamesPerRound,6),5,FALSE)</f>
        <v>#VALUE!</v>
      </c>
      <c r="G520" s="46" t="e">
        <f ca="1">VLOOKUP($C520,OFFSET(ResultsInput!$B$2,($B520-1)*gamesPerRound,0,gamesPerRound,6),6,FALSE)</f>
        <v>#VALUE!</v>
      </c>
      <c r="H520" s="87" t="str">
        <f t="shared" ca="1" si="31"/>
        <v/>
      </c>
    </row>
    <row r="521" spans="1:8" x14ac:dyDescent="0.2">
      <c r="A521" s="47">
        <f t="shared" si="28"/>
        <v>519</v>
      </c>
      <c r="B521" s="32" t="str">
        <f t="shared" si="29"/>
        <v/>
      </c>
      <c r="C521" s="32">
        <f t="shared" si="30"/>
        <v>40</v>
      </c>
      <c r="D521" s="1" t="str">
        <f ca="1">IF($B521&gt;rounds,"",OFFSET(AllPairings!D$1,startRow-1+$A521,0))</f>
        <v/>
      </c>
      <c r="E521" s="1" t="str">
        <f ca="1">IF($B521&gt;rounds,"",OFFSET(AllPairings!E$1,startRow-1+$A521,0))</f>
        <v/>
      </c>
      <c r="F521" s="46" t="e">
        <f ca="1">VLOOKUP($C521,OFFSET(ResultsInput!$B$2,($B521-1)*gamesPerRound,0,gamesPerRound,6),5,FALSE)</f>
        <v>#VALUE!</v>
      </c>
      <c r="G521" s="46" t="e">
        <f ca="1">VLOOKUP($C521,OFFSET(ResultsInput!$B$2,($B521-1)*gamesPerRound,0,gamesPerRound,6),6,FALSE)</f>
        <v>#VALUE!</v>
      </c>
      <c r="H521" s="87" t="str">
        <f t="shared" ca="1" si="31"/>
        <v/>
      </c>
    </row>
    <row r="522" spans="1:8" x14ac:dyDescent="0.2">
      <c r="A522" s="47">
        <f t="shared" si="28"/>
        <v>520</v>
      </c>
      <c r="B522" s="32" t="str">
        <f t="shared" si="29"/>
        <v/>
      </c>
      <c r="C522" s="32">
        <f t="shared" si="30"/>
        <v>41</v>
      </c>
      <c r="D522" s="1" t="str">
        <f ca="1">IF($B522&gt;rounds,"",OFFSET(AllPairings!D$1,startRow-1+$A522,0))</f>
        <v/>
      </c>
      <c r="E522" s="1" t="str">
        <f ca="1">IF($B522&gt;rounds,"",OFFSET(AllPairings!E$1,startRow-1+$A522,0))</f>
        <v/>
      </c>
      <c r="F522" s="46" t="e">
        <f ca="1">VLOOKUP($C522,OFFSET(ResultsInput!$B$2,($B522-1)*gamesPerRound,0,gamesPerRound,6),5,FALSE)</f>
        <v>#VALUE!</v>
      </c>
      <c r="G522" s="46" t="e">
        <f ca="1">VLOOKUP($C522,OFFSET(ResultsInput!$B$2,($B522-1)*gamesPerRound,0,gamesPerRound,6),6,FALSE)</f>
        <v>#VALUE!</v>
      </c>
      <c r="H522" s="87" t="str">
        <f t="shared" ca="1" si="31"/>
        <v/>
      </c>
    </row>
    <row r="523" spans="1:8" x14ac:dyDescent="0.2">
      <c r="A523" s="47">
        <f t="shared" si="28"/>
        <v>521</v>
      </c>
      <c r="B523" s="32" t="str">
        <f t="shared" si="29"/>
        <v/>
      </c>
      <c r="C523" s="32">
        <f t="shared" si="30"/>
        <v>42</v>
      </c>
      <c r="D523" s="1" t="str">
        <f ca="1">IF($B523&gt;rounds,"",OFFSET(AllPairings!D$1,startRow-1+$A523,0))</f>
        <v/>
      </c>
      <c r="E523" s="1" t="str">
        <f ca="1">IF($B523&gt;rounds,"",OFFSET(AllPairings!E$1,startRow-1+$A523,0))</f>
        <v/>
      </c>
      <c r="F523" s="46" t="e">
        <f ca="1">VLOOKUP($C523,OFFSET(ResultsInput!$B$2,($B523-1)*gamesPerRound,0,gamesPerRound,6),5,FALSE)</f>
        <v>#VALUE!</v>
      </c>
      <c r="G523" s="46" t="e">
        <f ca="1">VLOOKUP($C523,OFFSET(ResultsInput!$B$2,($B523-1)*gamesPerRound,0,gamesPerRound,6),6,FALSE)</f>
        <v>#VALUE!</v>
      </c>
      <c r="H523" s="87" t="str">
        <f t="shared" ca="1" si="31"/>
        <v/>
      </c>
    </row>
    <row r="524" spans="1:8" x14ac:dyDescent="0.2">
      <c r="A524" s="47">
        <f t="shared" si="28"/>
        <v>522</v>
      </c>
      <c r="B524" s="32" t="str">
        <f t="shared" si="29"/>
        <v/>
      </c>
      <c r="C524" s="32">
        <f t="shared" si="30"/>
        <v>43</v>
      </c>
      <c r="D524" s="1" t="str">
        <f ca="1">IF($B524&gt;rounds,"",OFFSET(AllPairings!D$1,startRow-1+$A524,0))</f>
        <v/>
      </c>
      <c r="E524" s="1" t="str">
        <f ca="1">IF($B524&gt;rounds,"",OFFSET(AllPairings!E$1,startRow-1+$A524,0))</f>
        <v/>
      </c>
      <c r="F524" s="46" t="e">
        <f ca="1">VLOOKUP($C524,OFFSET(ResultsInput!$B$2,($B524-1)*gamesPerRound,0,gamesPerRound,6),5,FALSE)</f>
        <v>#VALUE!</v>
      </c>
      <c r="G524" s="46" t="e">
        <f ca="1">VLOOKUP($C524,OFFSET(ResultsInput!$B$2,($B524-1)*gamesPerRound,0,gamesPerRound,6),6,FALSE)</f>
        <v>#VALUE!</v>
      </c>
      <c r="H524" s="87" t="str">
        <f t="shared" ca="1" si="31"/>
        <v/>
      </c>
    </row>
    <row r="525" spans="1:8" x14ac:dyDescent="0.2">
      <c r="A525" s="47">
        <f t="shared" si="28"/>
        <v>523</v>
      </c>
      <c r="B525" s="32" t="str">
        <f t="shared" si="29"/>
        <v/>
      </c>
      <c r="C525" s="32">
        <f t="shared" si="30"/>
        <v>44</v>
      </c>
      <c r="D525" s="1" t="str">
        <f ca="1">IF($B525&gt;rounds,"",OFFSET(AllPairings!D$1,startRow-1+$A525,0))</f>
        <v/>
      </c>
      <c r="E525" s="1" t="str">
        <f ca="1">IF($B525&gt;rounds,"",OFFSET(AllPairings!E$1,startRow-1+$A525,0))</f>
        <v/>
      </c>
      <c r="F525" s="46" t="e">
        <f ca="1">VLOOKUP($C525,OFFSET(ResultsInput!$B$2,($B525-1)*gamesPerRound,0,gamesPerRound,6),5,FALSE)</f>
        <v>#VALUE!</v>
      </c>
      <c r="G525" s="46" t="e">
        <f ca="1">VLOOKUP($C525,OFFSET(ResultsInput!$B$2,($B525-1)*gamesPerRound,0,gamesPerRound,6),6,FALSE)</f>
        <v>#VALUE!</v>
      </c>
      <c r="H525" s="87" t="str">
        <f t="shared" ca="1" si="31"/>
        <v/>
      </c>
    </row>
    <row r="526" spans="1:8" x14ac:dyDescent="0.2">
      <c r="A526" s="47">
        <f t="shared" si="28"/>
        <v>524</v>
      </c>
      <c r="B526" s="32" t="str">
        <f t="shared" si="29"/>
        <v/>
      </c>
      <c r="C526" s="32">
        <f t="shared" si="30"/>
        <v>45</v>
      </c>
      <c r="D526" s="1" t="str">
        <f ca="1">IF($B526&gt;rounds,"",OFFSET(AllPairings!D$1,startRow-1+$A526,0))</f>
        <v/>
      </c>
      <c r="E526" s="1" t="str">
        <f ca="1">IF($B526&gt;rounds,"",OFFSET(AllPairings!E$1,startRow-1+$A526,0))</f>
        <v/>
      </c>
      <c r="F526" s="46" t="e">
        <f ca="1">VLOOKUP($C526,OFFSET(ResultsInput!$B$2,($B526-1)*gamesPerRound,0,gamesPerRound,6),5,FALSE)</f>
        <v>#VALUE!</v>
      </c>
      <c r="G526" s="46" t="e">
        <f ca="1">VLOOKUP($C526,OFFSET(ResultsInput!$B$2,($B526-1)*gamesPerRound,0,gamesPerRound,6),6,FALSE)</f>
        <v>#VALUE!</v>
      </c>
      <c r="H526" s="87" t="str">
        <f t="shared" ca="1" si="31"/>
        <v/>
      </c>
    </row>
    <row r="527" spans="1:8" x14ac:dyDescent="0.2">
      <c r="A527" s="47">
        <f t="shared" si="28"/>
        <v>525</v>
      </c>
      <c r="B527" s="32" t="str">
        <f t="shared" si="29"/>
        <v/>
      </c>
      <c r="C527" s="32">
        <f t="shared" si="30"/>
        <v>46</v>
      </c>
      <c r="D527" s="1" t="str">
        <f ca="1">IF($B527&gt;rounds,"",OFFSET(AllPairings!D$1,startRow-1+$A527,0))</f>
        <v/>
      </c>
      <c r="E527" s="1" t="str">
        <f ca="1">IF($B527&gt;rounds,"",OFFSET(AllPairings!E$1,startRow-1+$A527,0))</f>
        <v/>
      </c>
      <c r="F527" s="46" t="e">
        <f ca="1">VLOOKUP($C527,OFFSET(ResultsInput!$B$2,($B527-1)*gamesPerRound,0,gamesPerRound,6),5,FALSE)</f>
        <v>#VALUE!</v>
      </c>
      <c r="G527" s="46" t="e">
        <f ca="1">VLOOKUP($C527,OFFSET(ResultsInput!$B$2,($B527-1)*gamesPerRound,0,gamesPerRound,6),6,FALSE)</f>
        <v>#VALUE!</v>
      </c>
      <c r="H527" s="87" t="str">
        <f t="shared" ca="1" si="31"/>
        <v/>
      </c>
    </row>
    <row r="528" spans="1:8" x14ac:dyDescent="0.2">
      <c r="A528" s="47">
        <f t="shared" si="28"/>
        <v>526</v>
      </c>
      <c r="B528" s="32" t="str">
        <f t="shared" si="29"/>
        <v/>
      </c>
      <c r="C528" s="32">
        <f t="shared" si="30"/>
        <v>47</v>
      </c>
      <c r="D528" s="1" t="str">
        <f ca="1">IF($B528&gt;rounds,"",OFFSET(AllPairings!D$1,startRow-1+$A528,0))</f>
        <v/>
      </c>
      <c r="E528" s="1" t="str">
        <f ca="1">IF($B528&gt;rounds,"",OFFSET(AllPairings!E$1,startRow-1+$A528,0))</f>
        <v/>
      </c>
      <c r="F528" s="46" t="e">
        <f ca="1">VLOOKUP($C528,OFFSET(ResultsInput!$B$2,($B528-1)*gamesPerRound,0,gamesPerRound,6),5,FALSE)</f>
        <v>#VALUE!</v>
      </c>
      <c r="G528" s="46" t="e">
        <f ca="1">VLOOKUP($C528,OFFSET(ResultsInput!$B$2,($B528-1)*gamesPerRound,0,gamesPerRound,6),6,FALSE)</f>
        <v>#VALUE!</v>
      </c>
      <c r="H528" s="87" t="str">
        <f t="shared" ca="1" si="31"/>
        <v/>
      </c>
    </row>
    <row r="529" spans="1:8" x14ac:dyDescent="0.2">
      <c r="A529" s="47">
        <f t="shared" si="28"/>
        <v>527</v>
      </c>
      <c r="B529" s="32" t="str">
        <f t="shared" si="29"/>
        <v/>
      </c>
      <c r="C529" s="32">
        <f t="shared" si="30"/>
        <v>48</v>
      </c>
      <c r="D529" s="1" t="str">
        <f ca="1">IF($B529&gt;rounds,"",OFFSET(AllPairings!D$1,startRow-1+$A529,0))</f>
        <v/>
      </c>
      <c r="E529" s="1" t="str">
        <f ca="1">IF($B529&gt;rounds,"",OFFSET(AllPairings!E$1,startRow-1+$A529,0))</f>
        <v/>
      </c>
      <c r="F529" s="46" t="e">
        <f ca="1">VLOOKUP($C529,OFFSET(ResultsInput!$B$2,($B529-1)*gamesPerRound,0,gamesPerRound,6),5,FALSE)</f>
        <v>#VALUE!</v>
      </c>
      <c r="G529" s="46" t="e">
        <f ca="1">VLOOKUP($C529,OFFSET(ResultsInput!$B$2,($B529-1)*gamesPerRound,0,gamesPerRound,6),6,FALSE)</f>
        <v>#VALUE!</v>
      </c>
      <c r="H529" s="87" t="str">
        <f t="shared" ca="1" si="31"/>
        <v/>
      </c>
    </row>
    <row r="530" spans="1:8" x14ac:dyDescent="0.2">
      <c r="A530" s="47">
        <f t="shared" si="28"/>
        <v>528</v>
      </c>
      <c r="B530" s="32" t="str">
        <f t="shared" si="29"/>
        <v/>
      </c>
      <c r="C530" s="32">
        <f t="shared" si="30"/>
        <v>1</v>
      </c>
      <c r="D530" s="1" t="str">
        <f ca="1">IF($B530&gt;rounds,"",OFFSET(AllPairings!D$1,startRow-1+$A530,0))</f>
        <v/>
      </c>
      <c r="E530" s="1" t="str">
        <f ca="1">IF($B530&gt;rounds,"",OFFSET(AllPairings!E$1,startRow-1+$A530,0))</f>
        <v/>
      </c>
      <c r="F530" s="46" t="e">
        <f ca="1">VLOOKUP($C530,OFFSET(ResultsInput!$B$2,($B530-1)*gamesPerRound,0,gamesPerRound,6),5,FALSE)</f>
        <v>#VALUE!</v>
      </c>
      <c r="G530" s="46" t="e">
        <f ca="1">VLOOKUP($C530,OFFSET(ResultsInput!$B$2,($B530-1)*gamesPerRound,0,gamesPerRound,6),6,FALSE)</f>
        <v>#VALUE!</v>
      </c>
      <c r="H530" s="87" t="str">
        <f t="shared" ca="1" si="31"/>
        <v/>
      </c>
    </row>
    <row r="531" spans="1:8" x14ac:dyDescent="0.2">
      <c r="A531" s="47">
        <f t="shared" si="28"/>
        <v>529</v>
      </c>
      <c r="B531" s="32" t="str">
        <f t="shared" si="29"/>
        <v/>
      </c>
      <c r="C531" s="32">
        <f t="shared" si="30"/>
        <v>2</v>
      </c>
      <c r="D531" s="1" t="str">
        <f ca="1">IF($B531&gt;rounds,"",OFFSET(AllPairings!D$1,startRow-1+$A531,0))</f>
        <v/>
      </c>
      <c r="E531" s="1" t="str">
        <f ca="1">IF($B531&gt;rounds,"",OFFSET(AllPairings!E$1,startRow-1+$A531,0))</f>
        <v/>
      </c>
      <c r="F531" s="46" t="e">
        <f ca="1">VLOOKUP($C531,OFFSET(ResultsInput!$B$2,($B531-1)*gamesPerRound,0,gamesPerRound,6),5,FALSE)</f>
        <v>#VALUE!</v>
      </c>
      <c r="G531" s="46" t="e">
        <f ca="1">VLOOKUP($C531,OFFSET(ResultsInput!$B$2,($B531-1)*gamesPerRound,0,gamesPerRound,6),6,FALSE)</f>
        <v>#VALUE!</v>
      </c>
      <c r="H531" s="87" t="str">
        <f t="shared" ca="1" si="31"/>
        <v/>
      </c>
    </row>
    <row r="532" spans="1:8" x14ac:dyDescent="0.2">
      <c r="A532" s="47">
        <f t="shared" si="28"/>
        <v>530</v>
      </c>
      <c r="B532" s="32" t="str">
        <f t="shared" si="29"/>
        <v/>
      </c>
      <c r="C532" s="32">
        <f t="shared" si="30"/>
        <v>3</v>
      </c>
      <c r="D532" s="1" t="str">
        <f ca="1">IF($B532&gt;rounds,"",OFFSET(AllPairings!D$1,startRow-1+$A532,0))</f>
        <v/>
      </c>
      <c r="E532" s="1" t="str">
        <f ca="1">IF($B532&gt;rounds,"",OFFSET(AllPairings!E$1,startRow-1+$A532,0))</f>
        <v/>
      </c>
      <c r="F532" s="46" t="e">
        <f ca="1">VLOOKUP($C532,OFFSET(ResultsInput!$B$2,($B532-1)*gamesPerRound,0,gamesPerRound,6),5,FALSE)</f>
        <v>#VALUE!</v>
      </c>
      <c r="G532" s="46" t="e">
        <f ca="1">VLOOKUP($C532,OFFSET(ResultsInput!$B$2,($B532-1)*gamesPerRound,0,gamesPerRound,6),6,FALSE)</f>
        <v>#VALUE!</v>
      </c>
      <c r="H532" s="87" t="str">
        <f t="shared" ca="1" si="31"/>
        <v/>
      </c>
    </row>
    <row r="533" spans="1:8" x14ac:dyDescent="0.2">
      <c r="A533" s="47">
        <f t="shared" si="28"/>
        <v>531</v>
      </c>
      <c r="B533" s="32" t="str">
        <f t="shared" si="29"/>
        <v/>
      </c>
      <c r="C533" s="32">
        <f t="shared" si="30"/>
        <v>4</v>
      </c>
      <c r="D533" s="1" t="str">
        <f ca="1">IF($B533&gt;rounds,"",OFFSET(AllPairings!D$1,startRow-1+$A533,0))</f>
        <v/>
      </c>
      <c r="E533" s="1" t="str">
        <f ca="1">IF($B533&gt;rounds,"",OFFSET(AllPairings!E$1,startRow-1+$A533,0))</f>
        <v/>
      </c>
      <c r="F533" s="46" t="e">
        <f ca="1">VLOOKUP($C533,OFFSET(ResultsInput!$B$2,($B533-1)*gamesPerRound,0,gamesPerRound,6),5,FALSE)</f>
        <v>#VALUE!</v>
      </c>
      <c r="G533" s="46" t="e">
        <f ca="1">VLOOKUP($C533,OFFSET(ResultsInput!$B$2,($B533-1)*gamesPerRound,0,gamesPerRound,6),6,FALSE)</f>
        <v>#VALUE!</v>
      </c>
      <c r="H533" s="87" t="str">
        <f t="shared" ca="1" si="31"/>
        <v/>
      </c>
    </row>
    <row r="534" spans="1:8" x14ac:dyDescent="0.2">
      <c r="A534" s="47">
        <f t="shared" si="28"/>
        <v>532</v>
      </c>
      <c r="B534" s="32" t="str">
        <f t="shared" si="29"/>
        <v/>
      </c>
      <c r="C534" s="32">
        <f t="shared" si="30"/>
        <v>5</v>
      </c>
      <c r="D534" s="1" t="str">
        <f ca="1">IF($B534&gt;rounds,"",OFFSET(AllPairings!D$1,startRow-1+$A534,0))</f>
        <v/>
      </c>
      <c r="E534" s="1" t="str">
        <f ca="1">IF($B534&gt;rounds,"",OFFSET(AllPairings!E$1,startRow-1+$A534,0))</f>
        <v/>
      </c>
      <c r="F534" s="46" t="e">
        <f ca="1">VLOOKUP($C534,OFFSET(ResultsInput!$B$2,($B534-1)*gamesPerRound,0,gamesPerRound,6),5,FALSE)</f>
        <v>#VALUE!</v>
      </c>
      <c r="G534" s="46" t="e">
        <f ca="1">VLOOKUP($C534,OFFSET(ResultsInput!$B$2,($B534-1)*gamesPerRound,0,gamesPerRound,6),6,FALSE)</f>
        <v>#VALUE!</v>
      </c>
      <c r="H534" s="87" t="str">
        <f t="shared" ca="1" si="31"/>
        <v/>
      </c>
    </row>
    <row r="535" spans="1:8" x14ac:dyDescent="0.2">
      <c r="A535" s="47">
        <f t="shared" si="28"/>
        <v>533</v>
      </c>
      <c r="B535" s="32" t="str">
        <f t="shared" si="29"/>
        <v/>
      </c>
      <c r="C535" s="32">
        <f t="shared" si="30"/>
        <v>6</v>
      </c>
      <c r="D535" s="1" t="str">
        <f ca="1">IF($B535&gt;rounds,"",OFFSET(AllPairings!D$1,startRow-1+$A535,0))</f>
        <v/>
      </c>
      <c r="E535" s="1" t="str">
        <f ca="1">IF($B535&gt;rounds,"",OFFSET(AllPairings!E$1,startRow-1+$A535,0))</f>
        <v/>
      </c>
      <c r="F535" s="46" t="e">
        <f ca="1">VLOOKUP($C535,OFFSET(ResultsInput!$B$2,($B535-1)*gamesPerRound,0,gamesPerRound,6),5,FALSE)</f>
        <v>#VALUE!</v>
      </c>
      <c r="G535" s="46" t="e">
        <f ca="1">VLOOKUP($C535,OFFSET(ResultsInput!$B$2,($B535-1)*gamesPerRound,0,gamesPerRound,6),6,FALSE)</f>
        <v>#VALUE!</v>
      </c>
      <c r="H535" s="87" t="str">
        <f t="shared" ca="1" si="31"/>
        <v/>
      </c>
    </row>
    <row r="536" spans="1:8" x14ac:dyDescent="0.2">
      <c r="A536" s="47">
        <f t="shared" si="28"/>
        <v>534</v>
      </c>
      <c r="B536" s="32" t="str">
        <f t="shared" si="29"/>
        <v/>
      </c>
      <c r="C536" s="32">
        <f t="shared" si="30"/>
        <v>7</v>
      </c>
      <c r="D536" s="1" t="str">
        <f ca="1">IF($B536&gt;rounds,"",OFFSET(AllPairings!D$1,startRow-1+$A536,0))</f>
        <v/>
      </c>
      <c r="E536" s="1" t="str">
        <f ca="1">IF($B536&gt;rounds,"",OFFSET(AllPairings!E$1,startRow-1+$A536,0))</f>
        <v/>
      </c>
      <c r="F536" s="46" t="e">
        <f ca="1">VLOOKUP($C536,OFFSET(ResultsInput!$B$2,($B536-1)*gamesPerRound,0,gamesPerRound,6),5,FALSE)</f>
        <v>#VALUE!</v>
      </c>
      <c r="G536" s="46" t="e">
        <f ca="1">VLOOKUP($C536,OFFSET(ResultsInput!$B$2,($B536-1)*gamesPerRound,0,gamesPerRound,6),6,FALSE)</f>
        <v>#VALUE!</v>
      </c>
      <c r="H536" s="87" t="str">
        <f t="shared" ca="1" si="31"/>
        <v/>
      </c>
    </row>
    <row r="537" spans="1:8" x14ac:dyDescent="0.2">
      <c r="A537" s="47">
        <f t="shared" si="28"/>
        <v>535</v>
      </c>
      <c r="B537" s="32" t="str">
        <f t="shared" si="29"/>
        <v/>
      </c>
      <c r="C537" s="32">
        <f t="shared" si="30"/>
        <v>8</v>
      </c>
      <c r="D537" s="1" t="str">
        <f ca="1">IF($B537&gt;rounds,"",OFFSET(AllPairings!D$1,startRow-1+$A537,0))</f>
        <v/>
      </c>
      <c r="E537" s="1" t="str">
        <f ca="1">IF($B537&gt;rounds,"",OFFSET(AllPairings!E$1,startRow-1+$A537,0))</f>
        <v/>
      </c>
      <c r="F537" s="46" t="e">
        <f ca="1">VLOOKUP($C537,OFFSET(ResultsInput!$B$2,($B537-1)*gamesPerRound,0,gamesPerRound,6),5,FALSE)</f>
        <v>#VALUE!</v>
      </c>
      <c r="G537" s="46" t="e">
        <f ca="1">VLOOKUP($C537,OFFSET(ResultsInput!$B$2,($B537-1)*gamesPerRound,0,gamesPerRound,6),6,FALSE)</f>
        <v>#VALUE!</v>
      </c>
      <c r="H537" s="87" t="str">
        <f t="shared" ca="1" si="31"/>
        <v/>
      </c>
    </row>
    <row r="538" spans="1:8" x14ac:dyDescent="0.2">
      <c r="A538" s="47">
        <f t="shared" si="28"/>
        <v>536</v>
      </c>
      <c r="B538" s="32" t="str">
        <f t="shared" si="29"/>
        <v/>
      </c>
      <c r="C538" s="32">
        <f t="shared" si="30"/>
        <v>9</v>
      </c>
      <c r="D538" s="1" t="str">
        <f ca="1">IF($B538&gt;rounds,"",OFFSET(AllPairings!D$1,startRow-1+$A538,0))</f>
        <v/>
      </c>
      <c r="E538" s="1" t="str">
        <f ca="1">IF($B538&gt;rounds,"",OFFSET(AllPairings!E$1,startRow-1+$A538,0))</f>
        <v/>
      </c>
      <c r="F538" s="46" t="e">
        <f ca="1">VLOOKUP($C538,OFFSET(ResultsInput!$B$2,($B538-1)*gamesPerRound,0,gamesPerRound,6),5,FALSE)</f>
        <v>#VALUE!</v>
      </c>
      <c r="G538" s="46" t="e">
        <f ca="1">VLOOKUP($C538,OFFSET(ResultsInput!$B$2,($B538-1)*gamesPerRound,0,gamesPerRound,6),6,FALSE)</f>
        <v>#VALUE!</v>
      </c>
      <c r="H538" s="87" t="str">
        <f t="shared" ca="1" si="31"/>
        <v/>
      </c>
    </row>
    <row r="539" spans="1:8" x14ac:dyDescent="0.2">
      <c r="A539" s="47">
        <f t="shared" si="28"/>
        <v>537</v>
      </c>
      <c r="B539" s="32" t="str">
        <f t="shared" si="29"/>
        <v/>
      </c>
      <c r="C539" s="32">
        <f t="shared" si="30"/>
        <v>10</v>
      </c>
      <c r="D539" s="1" t="str">
        <f ca="1">IF($B539&gt;rounds,"",OFFSET(AllPairings!D$1,startRow-1+$A539,0))</f>
        <v/>
      </c>
      <c r="E539" s="1" t="str">
        <f ca="1">IF($B539&gt;rounds,"",OFFSET(AllPairings!E$1,startRow-1+$A539,0))</f>
        <v/>
      </c>
      <c r="F539" s="46" t="e">
        <f ca="1">VLOOKUP($C539,OFFSET(ResultsInput!$B$2,($B539-1)*gamesPerRound,0,gamesPerRound,6),5,FALSE)</f>
        <v>#VALUE!</v>
      </c>
      <c r="G539" s="46" t="e">
        <f ca="1">VLOOKUP($C539,OFFSET(ResultsInput!$B$2,($B539-1)*gamesPerRound,0,gamesPerRound,6),6,FALSE)</f>
        <v>#VALUE!</v>
      </c>
      <c r="H539" s="87" t="str">
        <f t="shared" ca="1" si="31"/>
        <v/>
      </c>
    </row>
    <row r="540" spans="1:8" x14ac:dyDescent="0.2">
      <c r="A540" s="47">
        <f t="shared" si="28"/>
        <v>538</v>
      </c>
      <c r="B540" s="32" t="str">
        <f t="shared" si="29"/>
        <v/>
      </c>
      <c r="C540" s="32">
        <f t="shared" si="30"/>
        <v>11</v>
      </c>
      <c r="D540" s="1" t="str">
        <f ca="1">IF($B540&gt;rounds,"",OFFSET(AllPairings!D$1,startRow-1+$A540,0))</f>
        <v/>
      </c>
      <c r="E540" s="1" t="str">
        <f ca="1">IF($B540&gt;rounds,"",OFFSET(AllPairings!E$1,startRow-1+$A540,0))</f>
        <v/>
      </c>
      <c r="F540" s="46" t="e">
        <f ca="1">VLOOKUP($C540,OFFSET(ResultsInput!$B$2,($B540-1)*gamesPerRound,0,gamesPerRound,6),5,FALSE)</f>
        <v>#VALUE!</v>
      </c>
      <c r="G540" s="46" t="e">
        <f ca="1">VLOOKUP($C540,OFFSET(ResultsInput!$B$2,($B540-1)*gamesPerRound,0,gamesPerRound,6),6,FALSE)</f>
        <v>#VALUE!</v>
      </c>
      <c r="H540" s="87" t="str">
        <f t="shared" ca="1" si="31"/>
        <v/>
      </c>
    </row>
    <row r="541" spans="1:8" x14ac:dyDescent="0.2">
      <c r="A541" s="47">
        <f t="shared" si="28"/>
        <v>539</v>
      </c>
      <c r="B541" s="32" t="str">
        <f t="shared" si="29"/>
        <v/>
      </c>
      <c r="C541" s="32">
        <f t="shared" si="30"/>
        <v>12</v>
      </c>
      <c r="D541" s="1" t="str">
        <f ca="1">IF($B541&gt;rounds,"",OFFSET(AllPairings!D$1,startRow-1+$A541,0))</f>
        <v/>
      </c>
      <c r="E541" s="1" t="str">
        <f ca="1">IF($B541&gt;rounds,"",OFFSET(AllPairings!E$1,startRow-1+$A541,0))</f>
        <v/>
      </c>
      <c r="F541" s="46" t="e">
        <f ca="1">VLOOKUP($C541,OFFSET(ResultsInput!$B$2,($B541-1)*gamesPerRound,0,gamesPerRound,6),5,FALSE)</f>
        <v>#VALUE!</v>
      </c>
      <c r="G541" s="46" t="e">
        <f ca="1">VLOOKUP($C541,OFFSET(ResultsInput!$B$2,($B541-1)*gamesPerRound,0,gamesPerRound,6),6,FALSE)</f>
        <v>#VALUE!</v>
      </c>
      <c r="H541" s="87" t="str">
        <f t="shared" ca="1" si="31"/>
        <v/>
      </c>
    </row>
    <row r="542" spans="1:8" x14ac:dyDescent="0.2">
      <c r="A542" s="47">
        <f t="shared" si="28"/>
        <v>540</v>
      </c>
      <c r="B542" s="32" t="str">
        <f t="shared" si="29"/>
        <v/>
      </c>
      <c r="C542" s="32">
        <f t="shared" si="30"/>
        <v>13</v>
      </c>
      <c r="D542" s="1" t="str">
        <f ca="1">IF($B542&gt;rounds,"",OFFSET(AllPairings!D$1,startRow-1+$A542,0))</f>
        <v/>
      </c>
      <c r="E542" s="1" t="str">
        <f ca="1">IF($B542&gt;rounds,"",OFFSET(AllPairings!E$1,startRow-1+$A542,0))</f>
        <v/>
      </c>
      <c r="F542" s="46" t="e">
        <f ca="1">VLOOKUP($C542,OFFSET(ResultsInput!$B$2,($B542-1)*gamesPerRound,0,gamesPerRound,6),5,FALSE)</f>
        <v>#VALUE!</v>
      </c>
      <c r="G542" s="46" t="e">
        <f ca="1">VLOOKUP($C542,OFFSET(ResultsInput!$B$2,($B542-1)*gamesPerRound,0,gamesPerRound,6),6,FALSE)</f>
        <v>#VALUE!</v>
      </c>
      <c r="H542" s="87" t="str">
        <f t="shared" ca="1" si="31"/>
        <v/>
      </c>
    </row>
    <row r="543" spans="1:8" x14ac:dyDescent="0.2">
      <c r="A543" s="47">
        <f t="shared" si="28"/>
        <v>541</v>
      </c>
      <c r="B543" s="32" t="str">
        <f t="shared" si="29"/>
        <v/>
      </c>
      <c r="C543" s="32">
        <f t="shared" si="30"/>
        <v>14</v>
      </c>
      <c r="D543" s="1" t="str">
        <f ca="1">IF($B543&gt;rounds,"",OFFSET(AllPairings!D$1,startRow-1+$A543,0))</f>
        <v/>
      </c>
      <c r="E543" s="1" t="str">
        <f ca="1">IF($B543&gt;rounds,"",OFFSET(AllPairings!E$1,startRow-1+$A543,0))</f>
        <v/>
      </c>
      <c r="F543" s="46" t="e">
        <f ca="1">VLOOKUP($C543,OFFSET(ResultsInput!$B$2,($B543-1)*gamesPerRound,0,gamesPerRound,6),5,FALSE)</f>
        <v>#VALUE!</v>
      </c>
      <c r="G543" s="46" t="e">
        <f ca="1">VLOOKUP($C543,OFFSET(ResultsInput!$B$2,($B543-1)*gamesPerRound,0,gamesPerRound,6),6,FALSE)</f>
        <v>#VALUE!</v>
      </c>
      <c r="H543" s="87" t="str">
        <f t="shared" ca="1" si="31"/>
        <v/>
      </c>
    </row>
    <row r="544" spans="1:8" x14ac:dyDescent="0.2">
      <c r="A544" s="47">
        <f t="shared" si="28"/>
        <v>542</v>
      </c>
      <c r="B544" s="32" t="str">
        <f t="shared" si="29"/>
        <v/>
      </c>
      <c r="C544" s="32">
        <f t="shared" si="30"/>
        <v>15</v>
      </c>
      <c r="D544" s="1" t="str">
        <f ca="1">IF($B544&gt;rounds,"",OFFSET(AllPairings!D$1,startRow-1+$A544,0))</f>
        <v/>
      </c>
      <c r="E544" s="1" t="str">
        <f ca="1">IF($B544&gt;rounds,"",OFFSET(AllPairings!E$1,startRow-1+$A544,0))</f>
        <v/>
      </c>
      <c r="F544" s="46" t="e">
        <f ca="1">VLOOKUP($C544,OFFSET(ResultsInput!$B$2,($B544-1)*gamesPerRound,0,gamesPerRound,6),5,FALSE)</f>
        <v>#VALUE!</v>
      </c>
      <c r="G544" s="46" t="e">
        <f ca="1">VLOOKUP($C544,OFFSET(ResultsInput!$B$2,($B544-1)*gamesPerRound,0,gamesPerRound,6),6,FALSE)</f>
        <v>#VALUE!</v>
      </c>
      <c r="H544" s="87" t="str">
        <f t="shared" ca="1" si="31"/>
        <v/>
      </c>
    </row>
    <row r="545" spans="1:8" x14ac:dyDescent="0.2">
      <c r="A545" s="47">
        <f t="shared" si="28"/>
        <v>543</v>
      </c>
      <c r="B545" s="32" t="str">
        <f t="shared" si="29"/>
        <v/>
      </c>
      <c r="C545" s="32">
        <f t="shared" si="30"/>
        <v>16</v>
      </c>
      <c r="D545" s="1" t="str">
        <f ca="1">IF($B545&gt;rounds,"",OFFSET(AllPairings!D$1,startRow-1+$A545,0))</f>
        <v/>
      </c>
      <c r="E545" s="1" t="str">
        <f ca="1">IF($B545&gt;rounds,"",OFFSET(AllPairings!E$1,startRow-1+$A545,0))</f>
        <v/>
      </c>
      <c r="F545" s="46" t="e">
        <f ca="1">VLOOKUP($C545,OFFSET(ResultsInput!$B$2,($B545-1)*gamesPerRound,0,gamesPerRound,6),5,FALSE)</f>
        <v>#VALUE!</v>
      </c>
      <c r="G545" s="46" t="e">
        <f ca="1">VLOOKUP($C545,OFFSET(ResultsInput!$B$2,($B545-1)*gamesPerRound,0,gamesPerRound,6),6,FALSE)</f>
        <v>#VALUE!</v>
      </c>
      <c r="H545" s="87" t="str">
        <f t="shared" ca="1" si="31"/>
        <v/>
      </c>
    </row>
    <row r="546" spans="1:8" x14ac:dyDescent="0.2">
      <c r="A546" s="47">
        <f t="shared" si="28"/>
        <v>544</v>
      </c>
      <c r="B546" s="32" t="str">
        <f t="shared" si="29"/>
        <v/>
      </c>
      <c r="C546" s="32">
        <f t="shared" si="30"/>
        <v>17</v>
      </c>
      <c r="D546" s="1" t="str">
        <f ca="1">IF($B546&gt;rounds,"",OFFSET(AllPairings!D$1,startRow-1+$A546,0))</f>
        <v/>
      </c>
      <c r="E546" s="1" t="str">
        <f ca="1">IF($B546&gt;rounds,"",OFFSET(AllPairings!E$1,startRow-1+$A546,0))</f>
        <v/>
      </c>
      <c r="F546" s="46" t="e">
        <f ca="1">VLOOKUP($C546,OFFSET(ResultsInput!$B$2,($B546-1)*gamesPerRound,0,gamesPerRound,6),5,FALSE)</f>
        <v>#VALUE!</v>
      </c>
      <c r="G546" s="46" t="e">
        <f ca="1">VLOOKUP($C546,OFFSET(ResultsInput!$B$2,($B546-1)*gamesPerRound,0,gamesPerRound,6),6,FALSE)</f>
        <v>#VALUE!</v>
      </c>
      <c r="H546" s="87" t="str">
        <f t="shared" ca="1" si="31"/>
        <v/>
      </c>
    </row>
    <row r="547" spans="1:8" x14ac:dyDescent="0.2">
      <c r="A547" s="47">
        <f t="shared" ref="A547:A610" si="32">A546+1</f>
        <v>545</v>
      </c>
      <c r="B547" s="32" t="str">
        <f t="shared" ref="B547:B601" si="33">IF(INT(A547/gamesPerRound)&lt;rounds,1+INT(A547/gamesPerRound),"")</f>
        <v/>
      </c>
      <c r="C547" s="32">
        <f t="shared" ref="C547:C601" si="34">1+MOD(A547,gamesPerRound)</f>
        <v>18</v>
      </c>
      <c r="D547" s="1" t="str">
        <f ca="1">IF($B547&gt;rounds,"",OFFSET(AllPairings!D$1,startRow-1+$A547,0))</f>
        <v/>
      </c>
      <c r="E547" s="1" t="str">
        <f ca="1">IF($B547&gt;rounds,"",OFFSET(AllPairings!E$1,startRow-1+$A547,0))</f>
        <v/>
      </c>
      <c r="F547" s="46" t="e">
        <f ca="1">VLOOKUP($C547,OFFSET(ResultsInput!$B$2,($B547-1)*gamesPerRound,0,gamesPerRound,6),5,FALSE)</f>
        <v>#VALUE!</v>
      </c>
      <c r="G547" s="46" t="e">
        <f ca="1">VLOOKUP($C547,OFFSET(ResultsInput!$B$2,($B547-1)*gamesPerRound,0,gamesPerRound,6),6,FALSE)</f>
        <v>#VALUE!</v>
      </c>
      <c r="H547" s="87" t="str">
        <f t="shared" ca="1" si="31"/>
        <v/>
      </c>
    </row>
    <row r="548" spans="1:8" x14ac:dyDescent="0.2">
      <c r="A548" s="47">
        <f t="shared" si="32"/>
        <v>546</v>
      </c>
      <c r="B548" s="32" t="str">
        <f t="shared" si="33"/>
        <v/>
      </c>
      <c r="C548" s="32">
        <f t="shared" si="34"/>
        <v>19</v>
      </c>
      <c r="D548" s="1" t="str">
        <f ca="1">IF($B548&gt;rounds,"",OFFSET(AllPairings!D$1,startRow-1+$A548,0))</f>
        <v/>
      </c>
      <c r="E548" s="1" t="str">
        <f ca="1">IF($B548&gt;rounds,"",OFFSET(AllPairings!E$1,startRow-1+$A548,0))</f>
        <v/>
      </c>
      <c r="F548" s="46" t="e">
        <f ca="1">VLOOKUP($C548,OFFSET(ResultsInput!$B$2,($B548-1)*gamesPerRound,0,gamesPerRound,6),5,FALSE)</f>
        <v>#VALUE!</v>
      </c>
      <c r="G548" s="46" t="e">
        <f ca="1">VLOOKUP($C548,OFFSET(ResultsInput!$B$2,($B548-1)*gamesPerRound,0,gamesPerRound,6),6,FALSE)</f>
        <v>#VALUE!</v>
      </c>
      <c r="H548" s="87" t="str">
        <f t="shared" ca="1" si="31"/>
        <v/>
      </c>
    </row>
    <row r="549" spans="1:8" x14ac:dyDescent="0.2">
      <c r="A549" s="47">
        <f t="shared" si="32"/>
        <v>547</v>
      </c>
      <c r="B549" s="32" t="str">
        <f t="shared" si="33"/>
        <v/>
      </c>
      <c r="C549" s="32">
        <f t="shared" si="34"/>
        <v>20</v>
      </c>
      <c r="D549" s="1" t="str">
        <f ca="1">IF($B549&gt;rounds,"",OFFSET(AllPairings!D$1,startRow-1+$A549,0))</f>
        <v/>
      </c>
      <c r="E549" s="1" t="str">
        <f ca="1">IF($B549&gt;rounds,"",OFFSET(AllPairings!E$1,startRow-1+$A549,0))</f>
        <v/>
      </c>
      <c r="F549" s="46" t="e">
        <f ca="1">VLOOKUP($C549,OFFSET(ResultsInput!$B$2,($B549-1)*gamesPerRound,0,gamesPerRound,6),5,FALSE)</f>
        <v>#VALUE!</v>
      </c>
      <c r="G549" s="46" t="e">
        <f ca="1">VLOOKUP($C549,OFFSET(ResultsInput!$B$2,($B549-1)*gamesPerRound,0,gamesPerRound,6),6,FALSE)</f>
        <v>#VALUE!</v>
      </c>
      <c r="H549" s="87" t="str">
        <f t="shared" ca="1" si="31"/>
        <v/>
      </c>
    </row>
    <row r="550" spans="1:8" x14ac:dyDescent="0.2">
      <c r="A550" s="47">
        <f t="shared" si="32"/>
        <v>548</v>
      </c>
      <c r="B550" s="32" t="str">
        <f t="shared" si="33"/>
        <v/>
      </c>
      <c r="C550" s="32">
        <f t="shared" si="34"/>
        <v>21</v>
      </c>
      <c r="D550" s="1" t="str">
        <f ca="1">IF($B550&gt;rounds,"",OFFSET(AllPairings!D$1,startRow-1+$A550,0))</f>
        <v/>
      </c>
      <c r="E550" s="1" t="str">
        <f ca="1">IF($B550&gt;rounds,"",OFFSET(AllPairings!E$1,startRow-1+$A550,0))</f>
        <v/>
      </c>
      <c r="F550" s="46" t="e">
        <f ca="1">VLOOKUP($C550,OFFSET(ResultsInput!$B$2,($B550-1)*gamesPerRound,0,gamesPerRound,6),5,FALSE)</f>
        <v>#VALUE!</v>
      </c>
      <c r="G550" s="46" t="e">
        <f ca="1">VLOOKUP($C550,OFFSET(ResultsInput!$B$2,($B550-1)*gamesPerRound,0,gamesPerRound,6),6,FALSE)</f>
        <v>#VALUE!</v>
      </c>
      <c r="H550" s="87" t="str">
        <f t="shared" ca="1" si="31"/>
        <v/>
      </c>
    </row>
    <row r="551" spans="1:8" x14ac:dyDescent="0.2">
      <c r="A551" s="47">
        <f t="shared" si="32"/>
        <v>549</v>
      </c>
      <c r="B551" s="32" t="str">
        <f t="shared" si="33"/>
        <v/>
      </c>
      <c r="C551" s="32">
        <f t="shared" si="34"/>
        <v>22</v>
      </c>
      <c r="D551" s="1" t="str">
        <f ca="1">IF($B551&gt;rounds,"",OFFSET(AllPairings!D$1,startRow-1+$A551,0))</f>
        <v/>
      </c>
      <c r="E551" s="1" t="str">
        <f ca="1">IF($B551&gt;rounds,"",OFFSET(AllPairings!E$1,startRow-1+$A551,0))</f>
        <v/>
      </c>
      <c r="F551" s="46" t="e">
        <f ca="1">VLOOKUP($C551,OFFSET(ResultsInput!$B$2,($B551-1)*gamesPerRound,0,gamesPerRound,6),5,FALSE)</f>
        <v>#VALUE!</v>
      </c>
      <c r="G551" s="46" t="e">
        <f ca="1">VLOOKUP($C551,OFFSET(ResultsInput!$B$2,($B551-1)*gamesPerRound,0,gamesPerRound,6),6,FALSE)</f>
        <v>#VALUE!</v>
      </c>
      <c r="H551" s="87" t="str">
        <f t="shared" ca="1" si="31"/>
        <v/>
      </c>
    </row>
    <row r="552" spans="1:8" x14ac:dyDescent="0.2">
      <c r="A552" s="47">
        <f t="shared" si="32"/>
        <v>550</v>
      </c>
      <c r="B552" s="32" t="str">
        <f t="shared" si="33"/>
        <v/>
      </c>
      <c r="C552" s="32">
        <f t="shared" si="34"/>
        <v>23</v>
      </c>
      <c r="D552" s="1" t="str">
        <f ca="1">IF($B552&gt;rounds,"",OFFSET(AllPairings!D$1,startRow-1+$A552,0))</f>
        <v/>
      </c>
      <c r="E552" s="1" t="str">
        <f ca="1">IF($B552&gt;rounds,"",OFFSET(AllPairings!E$1,startRow-1+$A552,0))</f>
        <v/>
      </c>
      <c r="F552" s="46" t="e">
        <f ca="1">VLOOKUP($C552,OFFSET(ResultsInput!$B$2,($B552-1)*gamesPerRound,0,gamesPerRound,6),5,FALSE)</f>
        <v>#VALUE!</v>
      </c>
      <c r="G552" s="46" t="e">
        <f ca="1">VLOOKUP($C552,OFFSET(ResultsInput!$B$2,($B552-1)*gamesPerRound,0,gamesPerRound,6),6,FALSE)</f>
        <v>#VALUE!</v>
      </c>
      <c r="H552" s="87" t="str">
        <f t="shared" ca="1" si="31"/>
        <v/>
      </c>
    </row>
    <row r="553" spans="1:8" x14ac:dyDescent="0.2">
      <c r="A553" s="47">
        <f t="shared" si="32"/>
        <v>551</v>
      </c>
      <c r="B553" s="32" t="str">
        <f t="shared" si="33"/>
        <v/>
      </c>
      <c r="C553" s="32">
        <f t="shared" si="34"/>
        <v>24</v>
      </c>
      <c r="D553" s="1" t="str">
        <f ca="1">IF($B553&gt;rounds,"",OFFSET(AllPairings!D$1,startRow-1+$A553,0))</f>
        <v/>
      </c>
      <c r="E553" s="1" t="str">
        <f ca="1">IF($B553&gt;rounds,"",OFFSET(AllPairings!E$1,startRow-1+$A553,0))</f>
        <v/>
      </c>
      <c r="F553" s="46" t="e">
        <f ca="1">VLOOKUP($C553,OFFSET(ResultsInput!$B$2,($B553-1)*gamesPerRound,0,gamesPerRound,6),5,FALSE)</f>
        <v>#VALUE!</v>
      </c>
      <c r="G553" s="46" t="e">
        <f ca="1">VLOOKUP($C553,OFFSET(ResultsInput!$B$2,($B553-1)*gamesPerRound,0,gamesPerRound,6),6,FALSE)</f>
        <v>#VALUE!</v>
      </c>
      <c r="H553" s="87" t="str">
        <f t="shared" ca="1" si="31"/>
        <v/>
      </c>
    </row>
    <row r="554" spans="1:8" x14ac:dyDescent="0.2">
      <c r="A554" s="47">
        <f t="shared" si="32"/>
        <v>552</v>
      </c>
      <c r="B554" s="32" t="str">
        <f t="shared" si="33"/>
        <v/>
      </c>
      <c r="C554" s="32">
        <f t="shared" si="34"/>
        <v>25</v>
      </c>
      <c r="D554" s="1" t="str">
        <f ca="1">IF($B554&gt;rounds,"",OFFSET(AllPairings!D$1,startRow-1+$A554,0))</f>
        <v/>
      </c>
      <c r="E554" s="1" t="str">
        <f ca="1">IF($B554&gt;rounds,"",OFFSET(AllPairings!E$1,startRow-1+$A554,0))</f>
        <v/>
      </c>
      <c r="F554" s="46" t="e">
        <f ca="1">VLOOKUP($C554,OFFSET(ResultsInput!$B$2,($B554-1)*gamesPerRound,0,gamesPerRound,6),5,FALSE)</f>
        <v>#VALUE!</v>
      </c>
      <c r="G554" s="46" t="e">
        <f ca="1">VLOOKUP($C554,OFFSET(ResultsInput!$B$2,($B554-1)*gamesPerRound,0,gamesPerRound,6),6,FALSE)</f>
        <v>#VALUE!</v>
      </c>
      <c r="H554" s="87" t="str">
        <f t="shared" ca="1" si="31"/>
        <v/>
      </c>
    </row>
    <row r="555" spans="1:8" x14ac:dyDescent="0.2">
      <c r="A555" s="47">
        <f t="shared" si="32"/>
        <v>553</v>
      </c>
      <c r="B555" s="32" t="str">
        <f t="shared" si="33"/>
        <v/>
      </c>
      <c r="C555" s="32">
        <f t="shared" si="34"/>
        <v>26</v>
      </c>
      <c r="D555" s="1" t="str">
        <f ca="1">IF($B555&gt;rounds,"",OFFSET(AllPairings!D$1,startRow-1+$A555,0))</f>
        <v/>
      </c>
      <c r="E555" s="1" t="str">
        <f ca="1">IF($B555&gt;rounds,"",OFFSET(AllPairings!E$1,startRow-1+$A555,0))</f>
        <v/>
      </c>
      <c r="F555" s="46" t="e">
        <f ca="1">VLOOKUP($C555,OFFSET(ResultsInput!$B$2,($B555-1)*gamesPerRound,0,gamesPerRound,6),5,FALSE)</f>
        <v>#VALUE!</v>
      </c>
      <c r="G555" s="46" t="e">
        <f ca="1">VLOOKUP($C555,OFFSET(ResultsInput!$B$2,($B555-1)*gamesPerRound,0,gamesPerRound,6),6,FALSE)</f>
        <v>#VALUE!</v>
      </c>
      <c r="H555" s="87" t="str">
        <f t="shared" ca="1" si="31"/>
        <v/>
      </c>
    </row>
    <row r="556" spans="1:8" x14ac:dyDescent="0.2">
      <c r="A556" s="47">
        <f t="shared" si="32"/>
        <v>554</v>
      </c>
      <c r="B556" s="32" t="str">
        <f t="shared" si="33"/>
        <v/>
      </c>
      <c r="C556" s="32">
        <f t="shared" si="34"/>
        <v>27</v>
      </c>
      <c r="D556" s="1" t="str">
        <f ca="1">IF($B556&gt;rounds,"",OFFSET(AllPairings!D$1,startRow-1+$A556,0))</f>
        <v/>
      </c>
      <c r="E556" s="1" t="str">
        <f ca="1">IF($B556&gt;rounds,"",OFFSET(AllPairings!E$1,startRow-1+$A556,0))</f>
        <v/>
      </c>
      <c r="F556" s="46" t="e">
        <f ca="1">VLOOKUP($C556,OFFSET(ResultsInput!$B$2,($B556-1)*gamesPerRound,0,gamesPerRound,6),5,FALSE)</f>
        <v>#VALUE!</v>
      </c>
      <c r="G556" s="46" t="e">
        <f ca="1">VLOOKUP($C556,OFFSET(ResultsInput!$B$2,($B556-1)*gamesPerRound,0,gamesPerRound,6),6,FALSE)</f>
        <v>#VALUE!</v>
      </c>
      <c r="H556" s="87" t="str">
        <f t="shared" ca="1" si="31"/>
        <v/>
      </c>
    </row>
    <row r="557" spans="1:8" x14ac:dyDescent="0.2">
      <c r="A557" s="47">
        <f t="shared" si="32"/>
        <v>555</v>
      </c>
      <c r="B557" s="32" t="str">
        <f t="shared" si="33"/>
        <v/>
      </c>
      <c r="C557" s="32">
        <f t="shared" si="34"/>
        <v>28</v>
      </c>
      <c r="D557" s="1" t="str">
        <f ca="1">IF($B557&gt;rounds,"",OFFSET(AllPairings!D$1,startRow-1+$A557,0))</f>
        <v/>
      </c>
      <c r="E557" s="1" t="str">
        <f ca="1">IF($B557&gt;rounds,"",OFFSET(AllPairings!E$1,startRow-1+$A557,0))</f>
        <v/>
      </c>
      <c r="F557" s="46" t="e">
        <f ca="1">VLOOKUP($C557,OFFSET(ResultsInput!$B$2,($B557-1)*gamesPerRound,0,gamesPerRound,6),5,FALSE)</f>
        <v>#VALUE!</v>
      </c>
      <c r="G557" s="46" t="e">
        <f ca="1">VLOOKUP($C557,OFFSET(ResultsInput!$B$2,($B557-1)*gamesPerRound,0,gamesPerRound,6),6,FALSE)</f>
        <v>#VALUE!</v>
      </c>
      <c r="H557" s="87" t="str">
        <f t="shared" ca="1" si="31"/>
        <v/>
      </c>
    </row>
    <row r="558" spans="1:8" x14ac:dyDescent="0.2">
      <c r="A558" s="47">
        <f t="shared" si="32"/>
        <v>556</v>
      </c>
      <c r="B558" s="32" t="str">
        <f t="shared" si="33"/>
        <v/>
      </c>
      <c r="C558" s="32">
        <f t="shared" si="34"/>
        <v>29</v>
      </c>
      <c r="D558" s="1" t="str">
        <f ca="1">IF($B558&gt;rounds,"",OFFSET(AllPairings!D$1,startRow-1+$A558,0))</f>
        <v/>
      </c>
      <c r="E558" s="1" t="str">
        <f ca="1">IF($B558&gt;rounds,"",OFFSET(AllPairings!E$1,startRow-1+$A558,0))</f>
        <v/>
      </c>
      <c r="F558" s="46" t="e">
        <f ca="1">VLOOKUP($C558,OFFSET(ResultsInput!$B$2,($B558-1)*gamesPerRound,0,gamesPerRound,6),5,FALSE)</f>
        <v>#VALUE!</v>
      </c>
      <c r="G558" s="46" t="e">
        <f ca="1">VLOOKUP($C558,OFFSET(ResultsInput!$B$2,($B558-1)*gamesPerRound,0,gamesPerRound,6),6,FALSE)</f>
        <v>#VALUE!</v>
      </c>
      <c r="H558" s="87" t="str">
        <f t="shared" ca="1" si="31"/>
        <v/>
      </c>
    </row>
    <row r="559" spans="1:8" x14ac:dyDescent="0.2">
      <c r="A559" s="47">
        <f t="shared" si="32"/>
        <v>557</v>
      </c>
      <c r="B559" s="32" t="str">
        <f t="shared" si="33"/>
        <v/>
      </c>
      <c r="C559" s="32">
        <f t="shared" si="34"/>
        <v>30</v>
      </c>
      <c r="D559" s="1" t="str">
        <f ca="1">IF($B559&gt;rounds,"",OFFSET(AllPairings!D$1,startRow-1+$A559,0))</f>
        <v/>
      </c>
      <c r="E559" s="1" t="str">
        <f ca="1">IF($B559&gt;rounds,"",OFFSET(AllPairings!E$1,startRow-1+$A559,0))</f>
        <v/>
      </c>
      <c r="F559" s="46" t="e">
        <f ca="1">VLOOKUP($C559,OFFSET(ResultsInput!$B$2,($B559-1)*gamesPerRound,0,gamesPerRound,6),5,FALSE)</f>
        <v>#VALUE!</v>
      </c>
      <c r="G559" s="46" t="e">
        <f ca="1">VLOOKUP($C559,OFFSET(ResultsInput!$B$2,($B559-1)*gamesPerRound,0,gamesPerRound,6),6,FALSE)</f>
        <v>#VALUE!</v>
      </c>
      <c r="H559" s="87" t="str">
        <f t="shared" ca="1" si="31"/>
        <v/>
      </c>
    </row>
    <row r="560" spans="1:8" x14ac:dyDescent="0.2">
      <c r="A560" s="47">
        <f t="shared" si="32"/>
        <v>558</v>
      </c>
      <c r="B560" s="32" t="str">
        <f t="shared" si="33"/>
        <v/>
      </c>
      <c r="C560" s="32">
        <f t="shared" si="34"/>
        <v>31</v>
      </c>
      <c r="D560" s="1" t="str">
        <f ca="1">IF($B560&gt;rounds,"",OFFSET(AllPairings!D$1,startRow-1+$A560,0))</f>
        <v/>
      </c>
      <c r="E560" s="1" t="str">
        <f ca="1">IF($B560&gt;rounds,"",OFFSET(AllPairings!E$1,startRow-1+$A560,0))</f>
        <v/>
      </c>
      <c r="F560" s="46" t="e">
        <f ca="1">VLOOKUP($C560,OFFSET(ResultsInput!$B$2,($B560-1)*gamesPerRound,0,gamesPerRound,6),5,FALSE)</f>
        <v>#VALUE!</v>
      </c>
      <c r="G560" s="46" t="e">
        <f ca="1">VLOOKUP($C560,OFFSET(ResultsInput!$B$2,($B560-1)*gamesPerRound,0,gamesPerRound,6),6,FALSE)</f>
        <v>#VALUE!</v>
      </c>
      <c r="H560" s="87" t="str">
        <f t="shared" ca="1" si="31"/>
        <v/>
      </c>
    </row>
    <row r="561" spans="1:8" x14ac:dyDescent="0.2">
      <c r="A561" s="47">
        <f t="shared" si="32"/>
        <v>559</v>
      </c>
      <c r="B561" s="32" t="str">
        <f t="shared" si="33"/>
        <v/>
      </c>
      <c r="C561" s="32">
        <f t="shared" si="34"/>
        <v>32</v>
      </c>
      <c r="D561" s="1" t="str">
        <f ca="1">IF($B561&gt;rounds,"",OFFSET(AllPairings!D$1,startRow-1+$A561,0))</f>
        <v/>
      </c>
      <c r="E561" s="1" t="str">
        <f ca="1">IF($B561&gt;rounds,"",OFFSET(AllPairings!E$1,startRow-1+$A561,0))</f>
        <v/>
      </c>
      <c r="F561" s="46" t="e">
        <f ca="1">VLOOKUP($C561,OFFSET(ResultsInput!$B$2,($B561-1)*gamesPerRound,0,gamesPerRound,6),5,FALSE)</f>
        <v>#VALUE!</v>
      </c>
      <c r="G561" s="46" t="e">
        <f ca="1">VLOOKUP($C561,OFFSET(ResultsInput!$B$2,($B561-1)*gamesPerRound,0,gamesPerRound,6),6,FALSE)</f>
        <v>#VALUE!</v>
      </c>
      <c r="H561" s="87" t="str">
        <f t="shared" ca="1" si="31"/>
        <v/>
      </c>
    </row>
    <row r="562" spans="1:8" x14ac:dyDescent="0.2">
      <c r="A562" s="47">
        <f t="shared" si="32"/>
        <v>560</v>
      </c>
      <c r="B562" s="32" t="str">
        <f t="shared" si="33"/>
        <v/>
      </c>
      <c r="C562" s="32">
        <f t="shared" si="34"/>
        <v>33</v>
      </c>
      <c r="D562" s="1" t="str">
        <f ca="1">IF($B562&gt;rounds,"",OFFSET(AllPairings!D$1,startRow-1+$A562,0))</f>
        <v/>
      </c>
      <c r="E562" s="1" t="str">
        <f ca="1">IF($B562&gt;rounds,"",OFFSET(AllPairings!E$1,startRow-1+$A562,0))</f>
        <v/>
      </c>
      <c r="F562" s="46" t="e">
        <f ca="1">VLOOKUP($C562,OFFSET(ResultsInput!$B$2,($B562-1)*gamesPerRound,0,gamesPerRound,6),5,FALSE)</f>
        <v>#VALUE!</v>
      </c>
      <c r="G562" s="46" t="e">
        <f ca="1">VLOOKUP($C562,OFFSET(ResultsInput!$B$2,($B562-1)*gamesPerRound,0,gamesPerRound,6),6,FALSE)</f>
        <v>#VALUE!</v>
      </c>
      <c r="H562" s="87" t="str">
        <f t="shared" ca="1" si="31"/>
        <v/>
      </c>
    </row>
    <row r="563" spans="1:8" x14ac:dyDescent="0.2">
      <c r="A563" s="47">
        <f t="shared" si="32"/>
        <v>561</v>
      </c>
      <c r="B563" s="32" t="str">
        <f t="shared" si="33"/>
        <v/>
      </c>
      <c r="C563" s="32">
        <f t="shared" si="34"/>
        <v>34</v>
      </c>
      <c r="D563" s="1" t="str">
        <f ca="1">IF($B563&gt;rounds,"",OFFSET(AllPairings!D$1,startRow-1+$A563,0))</f>
        <v/>
      </c>
      <c r="E563" s="1" t="str">
        <f ca="1">IF($B563&gt;rounds,"",OFFSET(AllPairings!E$1,startRow-1+$A563,0))</f>
        <v/>
      </c>
      <c r="F563" s="46" t="e">
        <f ca="1">VLOOKUP($C563,OFFSET(ResultsInput!$B$2,($B563-1)*gamesPerRound,0,gamesPerRound,6),5,FALSE)</f>
        <v>#VALUE!</v>
      </c>
      <c r="G563" s="46" t="e">
        <f ca="1">VLOOKUP($C563,OFFSET(ResultsInput!$B$2,($B563-1)*gamesPerRound,0,gamesPerRound,6),6,FALSE)</f>
        <v>#VALUE!</v>
      </c>
      <c r="H563" s="87" t="str">
        <f t="shared" ca="1" si="31"/>
        <v/>
      </c>
    </row>
    <row r="564" spans="1:8" x14ac:dyDescent="0.2">
      <c r="A564" s="47">
        <f t="shared" si="32"/>
        <v>562</v>
      </c>
      <c r="B564" s="32" t="str">
        <f t="shared" si="33"/>
        <v/>
      </c>
      <c r="C564" s="32">
        <f t="shared" si="34"/>
        <v>35</v>
      </c>
      <c r="D564" s="1" t="str">
        <f ca="1">IF($B564&gt;rounds,"",OFFSET(AllPairings!D$1,startRow-1+$A564,0))</f>
        <v/>
      </c>
      <c r="E564" s="1" t="str">
        <f ca="1">IF($B564&gt;rounds,"",OFFSET(AllPairings!E$1,startRow-1+$A564,0))</f>
        <v/>
      </c>
      <c r="F564" s="46" t="e">
        <f ca="1">VLOOKUP($C564,OFFSET(ResultsInput!$B$2,($B564-1)*gamesPerRound,0,gamesPerRound,6),5,FALSE)</f>
        <v>#VALUE!</v>
      </c>
      <c r="G564" s="46" t="e">
        <f ca="1">VLOOKUP($C564,OFFSET(ResultsInput!$B$2,($B564-1)*gamesPerRound,0,gamesPerRound,6),6,FALSE)</f>
        <v>#VALUE!</v>
      </c>
      <c r="H564" s="87" t="str">
        <f t="shared" ca="1" si="31"/>
        <v/>
      </c>
    </row>
    <row r="565" spans="1:8" x14ac:dyDescent="0.2">
      <c r="A565" s="47">
        <f t="shared" si="32"/>
        <v>563</v>
      </c>
      <c r="B565" s="32" t="str">
        <f t="shared" si="33"/>
        <v/>
      </c>
      <c r="C565" s="32">
        <f t="shared" si="34"/>
        <v>36</v>
      </c>
      <c r="D565" s="1" t="str">
        <f ca="1">IF($B565&gt;rounds,"",OFFSET(AllPairings!D$1,startRow-1+$A565,0))</f>
        <v/>
      </c>
      <c r="E565" s="1" t="str">
        <f ca="1">IF($B565&gt;rounds,"",OFFSET(AllPairings!E$1,startRow-1+$A565,0))</f>
        <v/>
      </c>
      <c r="F565" s="46" t="e">
        <f ca="1">VLOOKUP($C565,OFFSET(ResultsInput!$B$2,($B565-1)*gamesPerRound,0,gamesPerRound,6),5,FALSE)</f>
        <v>#VALUE!</v>
      </c>
      <c r="G565" s="46" t="e">
        <f ca="1">VLOOKUP($C565,OFFSET(ResultsInput!$B$2,($B565-1)*gamesPerRound,0,gamesPerRound,6),6,FALSE)</f>
        <v>#VALUE!</v>
      </c>
      <c r="H565" s="87" t="str">
        <f t="shared" ca="1" si="31"/>
        <v/>
      </c>
    </row>
    <row r="566" spans="1:8" x14ac:dyDescent="0.2">
      <c r="A566" s="47">
        <f t="shared" si="32"/>
        <v>564</v>
      </c>
      <c r="B566" s="32" t="str">
        <f t="shared" si="33"/>
        <v/>
      </c>
      <c r="C566" s="32">
        <f t="shared" si="34"/>
        <v>37</v>
      </c>
      <c r="D566" s="1" t="str">
        <f ca="1">IF($B566&gt;rounds,"",OFFSET(AllPairings!D$1,startRow-1+$A566,0))</f>
        <v/>
      </c>
      <c r="E566" s="1" t="str">
        <f ca="1">IF($B566&gt;rounds,"",OFFSET(AllPairings!E$1,startRow-1+$A566,0))</f>
        <v/>
      </c>
      <c r="F566" s="46" t="e">
        <f ca="1">VLOOKUP($C566,OFFSET(ResultsInput!$B$2,($B566-1)*gamesPerRound,0,gamesPerRound,6),5,FALSE)</f>
        <v>#VALUE!</v>
      </c>
      <c r="G566" s="46" t="e">
        <f ca="1">VLOOKUP($C566,OFFSET(ResultsInput!$B$2,($B566-1)*gamesPerRound,0,gamesPerRound,6),6,FALSE)</f>
        <v>#VALUE!</v>
      </c>
      <c r="H566" s="87" t="str">
        <f t="shared" ca="1" si="31"/>
        <v/>
      </c>
    </row>
    <row r="567" spans="1:8" x14ac:dyDescent="0.2">
      <c r="A567" s="47">
        <f t="shared" si="32"/>
        <v>565</v>
      </c>
      <c r="B567" s="32" t="str">
        <f t="shared" si="33"/>
        <v/>
      </c>
      <c r="C567" s="32">
        <f t="shared" si="34"/>
        <v>38</v>
      </c>
      <c r="D567" s="1" t="str">
        <f ca="1">IF($B567&gt;rounds,"",OFFSET(AllPairings!D$1,startRow-1+$A567,0))</f>
        <v/>
      </c>
      <c r="E567" s="1" t="str">
        <f ca="1">IF($B567&gt;rounds,"",OFFSET(AllPairings!E$1,startRow-1+$A567,0))</f>
        <v/>
      </c>
      <c r="F567" s="46" t="e">
        <f ca="1">VLOOKUP($C567,OFFSET(ResultsInput!$B$2,($B567-1)*gamesPerRound,0,gamesPerRound,6),5,FALSE)</f>
        <v>#VALUE!</v>
      </c>
      <c r="G567" s="46" t="e">
        <f ca="1">VLOOKUP($C567,OFFSET(ResultsInput!$B$2,($B567-1)*gamesPerRound,0,gamesPerRound,6),6,FALSE)</f>
        <v>#VALUE!</v>
      </c>
      <c r="H567" s="87" t="str">
        <f t="shared" ca="1" si="31"/>
        <v/>
      </c>
    </row>
    <row r="568" spans="1:8" x14ac:dyDescent="0.2">
      <c r="A568" s="47">
        <f t="shared" si="32"/>
        <v>566</v>
      </c>
      <c r="B568" s="32" t="str">
        <f t="shared" si="33"/>
        <v/>
      </c>
      <c r="C568" s="32">
        <f t="shared" si="34"/>
        <v>39</v>
      </c>
      <c r="D568" s="1" t="str">
        <f ca="1">IF($B568&gt;rounds,"",OFFSET(AllPairings!D$1,startRow-1+$A568,0))</f>
        <v/>
      </c>
      <c r="E568" s="1" t="str">
        <f ca="1">IF($B568&gt;rounds,"",OFFSET(AllPairings!E$1,startRow-1+$A568,0))</f>
        <v/>
      </c>
      <c r="F568" s="46" t="e">
        <f ca="1">VLOOKUP($C568,OFFSET(ResultsInput!$B$2,($B568-1)*gamesPerRound,0,gamesPerRound,6),5,FALSE)</f>
        <v>#VALUE!</v>
      </c>
      <c r="G568" s="46" t="e">
        <f ca="1">VLOOKUP($C568,OFFSET(ResultsInput!$B$2,($B568-1)*gamesPerRound,0,gamesPerRound,6),6,FALSE)</f>
        <v>#VALUE!</v>
      </c>
      <c r="H568" s="87" t="str">
        <f t="shared" ca="1" si="31"/>
        <v/>
      </c>
    </row>
    <row r="569" spans="1:8" x14ac:dyDescent="0.2">
      <c r="A569" s="47">
        <f t="shared" si="32"/>
        <v>567</v>
      </c>
      <c r="B569" s="32" t="str">
        <f t="shared" si="33"/>
        <v/>
      </c>
      <c r="C569" s="32">
        <f t="shared" si="34"/>
        <v>40</v>
      </c>
      <c r="D569" s="1" t="str">
        <f ca="1">IF($B569&gt;rounds,"",OFFSET(AllPairings!D$1,startRow-1+$A569,0))</f>
        <v/>
      </c>
      <c r="E569" s="1" t="str">
        <f ca="1">IF($B569&gt;rounds,"",OFFSET(AllPairings!E$1,startRow-1+$A569,0))</f>
        <v/>
      </c>
      <c r="F569" s="46" t="e">
        <f ca="1">VLOOKUP($C569,OFFSET(ResultsInput!$B$2,($B569-1)*gamesPerRound,0,gamesPerRound,6),5,FALSE)</f>
        <v>#VALUE!</v>
      </c>
      <c r="G569" s="46" t="e">
        <f ca="1">VLOOKUP($C569,OFFSET(ResultsInput!$B$2,($B569-1)*gamesPerRound,0,gamesPerRound,6),6,FALSE)</f>
        <v>#VALUE!</v>
      </c>
      <c r="H569" s="87" t="str">
        <f t="shared" ca="1" si="31"/>
        <v/>
      </c>
    </row>
    <row r="570" spans="1:8" x14ac:dyDescent="0.2">
      <c r="A570" s="47">
        <f t="shared" si="32"/>
        <v>568</v>
      </c>
      <c r="B570" s="32" t="str">
        <f t="shared" si="33"/>
        <v/>
      </c>
      <c r="C570" s="32">
        <f t="shared" si="34"/>
        <v>41</v>
      </c>
      <c r="D570" s="1" t="str">
        <f ca="1">IF($B570&gt;rounds,"",OFFSET(AllPairings!D$1,startRow-1+$A570,0))</f>
        <v/>
      </c>
      <c r="E570" s="1" t="str">
        <f ca="1">IF($B570&gt;rounds,"",OFFSET(AllPairings!E$1,startRow-1+$A570,0))</f>
        <v/>
      </c>
      <c r="F570" s="46" t="e">
        <f ca="1">VLOOKUP($C570,OFFSET(ResultsInput!$B$2,($B570-1)*gamesPerRound,0,gamesPerRound,6),5,FALSE)</f>
        <v>#VALUE!</v>
      </c>
      <c r="G570" s="46" t="e">
        <f ca="1">VLOOKUP($C570,OFFSET(ResultsInput!$B$2,($B570-1)*gamesPerRound,0,gamesPerRound,6),6,FALSE)</f>
        <v>#VALUE!</v>
      </c>
      <c r="H570" s="87" t="str">
        <f t="shared" ca="1" si="31"/>
        <v/>
      </c>
    </row>
    <row r="571" spans="1:8" x14ac:dyDescent="0.2">
      <c r="A571" s="47">
        <f t="shared" si="32"/>
        <v>569</v>
      </c>
      <c r="B571" s="32" t="str">
        <f t="shared" si="33"/>
        <v/>
      </c>
      <c r="C571" s="32">
        <f t="shared" si="34"/>
        <v>42</v>
      </c>
      <c r="D571" s="1" t="str">
        <f ca="1">IF($B571&gt;rounds,"",OFFSET(AllPairings!D$1,startRow-1+$A571,0))</f>
        <v/>
      </c>
      <c r="E571" s="1" t="str">
        <f ca="1">IF($B571&gt;rounds,"",OFFSET(AllPairings!E$1,startRow-1+$A571,0))</f>
        <v/>
      </c>
      <c r="F571" s="46" t="e">
        <f ca="1">VLOOKUP($C571,OFFSET(ResultsInput!$B$2,($B571-1)*gamesPerRound,0,gamesPerRound,6),5,FALSE)</f>
        <v>#VALUE!</v>
      </c>
      <c r="G571" s="46" t="e">
        <f ca="1">VLOOKUP($C571,OFFSET(ResultsInput!$B$2,($B571-1)*gamesPerRound,0,gamesPerRound,6),6,FALSE)</f>
        <v>#VALUE!</v>
      </c>
      <c r="H571" s="87" t="str">
        <f t="shared" ca="1" si="31"/>
        <v/>
      </c>
    </row>
    <row r="572" spans="1:8" x14ac:dyDescent="0.2">
      <c r="A572" s="47">
        <f t="shared" si="32"/>
        <v>570</v>
      </c>
      <c r="B572" s="32" t="str">
        <f t="shared" si="33"/>
        <v/>
      </c>
      <c r="C572" s="32">
        <f t="shared" si="34"/>
        <v>43</v>
      </c>
      <c r="D572" s="1" t="str">
        <f ca="1">IF($B572&gt;rounds,"",OFFSET(AllPairings!D$1,startRow-1+$A572,0))</f>
        <v/>
      </c>
      <c r="E572" s="1" t="str">
        <f ca="1">IF($B572&gt;rounds,"",OFFSET(AllPairings!E$1,startRow-1+$A572,0))</f>
        <v/>
      </c>
      <c r="F572" s="46" t="e">
        <f ca="1">VLOOKUP($C572,OFFSET(ResultsInput!$B$2,($B572-1)*gamesPerRound,0,gamesPerRound,6),5,FALSE)</f>
        <v>#VALUE!</v>
      </c>
      <c r="G572" s="46" t="e">
        <f ca="1">VLOOKUP($C572,OFFSET(ResultsInput!$B$2,($B572-1)*gamesPerRound,0,gamesPerRound,6),6,FALSE)</f>
        <v>#VALUE!</v>
      </c>
      <c r="H572" s="87" t="str">
        <f t="shared" ca="1" si="31"/>
        <v/>
      </c>
    </row>
    <row r="573" spans="1:8" x14ac:dyDescent="0.2">
      <c r="A573" s="47">
        <f t="shared" si="32"/>
        <v>571</v>
      </c>
      <c r="B573" s="32" t="str">
        <f t="shared" si="33"/>
        <v/>
      </c>
      <c r="C573" s="32">
        <f t="shared" si="34"/>
        <v>44</v>
      </c>
      <c r="D573" s="1" t="str">
        <f ca="1">IF($B573&gt;rounds,"",OFFSET(AllPairings!D$1,startRow-1+$A573,0))</f>
        <v/>
      </c>
      <c r="E573" s="1" t="str">
        <f ca="1">IF($B573&gt;rounds,"",OFFSET(AllPairings!E$1,startRow-1+$A573,0))</f>
        <v/>
      </c>
      <c r="F573" s="46" t="e">
        <f ca="1">VLOOKUP($C573,OFFSET(ResultsInput!$B$2,($B573-1)*gamesPerRound,0,gamesPerRound,6),5,FALSE)</f>
        <v>#VALUE!</v>
      </c>
      <c r="G573" s="46" t="e">
        <f ca="1">VLOOKUP($C573,OFFSET(ResultsInput!$B$2,($B573-1)*gamesPerRound,0,gamesPerRound,6),6,FALSE)</f>
        <v>#VALUE!</v>
      </c>
      <c r="H573" s="87" t="str">
        <f t="shared" ca="1" si="31"/>
        <v/>
      </c>
    </row>
    <row r="574" spans="1:8" x14ac:dyDescent="0.2">
      <c r="A574" s="47">
        <f t="shared" si="32"/>
        <v>572</v>
      </c>
      <c r="B574" s="32" t="str">
        <f t="shared" si="33"/>
        <v/>
      </c>
      <c r="C574" s="32">
        <f t="shared" si="34"/>
        <v>45</v>
      </c>
      <c r="D574" s="1" t="str">
        <f ca="1">IF($B574&gt;rounds,"",OFFSET(AllPairings!D$1,startRow-1+$A574,0))</f>
        <v/>
      </c>
      <c r="E574" s="1" t="str">
        <f ca="1">IF($B574&gt;rounds,"",OFFSET(AllPairings!E$1,startRow-1+$A574,0))</f>
        <v/>
      </c>
      <c r="F574" s="46" t="e">
        <f ca="1">VLOOKUP($C574,OFFSET(ResultsInput!$B$2,($B574-1)*gamesPerRound,0,gamesPerRound,6),5,FALSE)</f>
        <v>#VALUE!</v>
      </c>
      <c r="G574" s="46" t="e">
        <f ca="1">VLOOKUP($C574,OFFSET(ResultsInput!$B$2,($B574-1)*gamesPerRound,0,gamesPerRound,6),6,FALSE)</f>
        <v>#VALUE!</v>
      </c>
      <c r="H574" s="87" t="str">
        <f t="shared" ca="1" si="31"/>
        <v/>
      </c>
    </row>
    <row r="575" spans="1:8" x14ac:dyDescent="0.2">
      <c r="A575" s="47">
        <f t="shared" si="32"/>
        <v>573</v>
      </c>
      <c r="B575" s="32" t="str">
        <f t="shared" si="33"/>
        <v/>
      </c>
      <c r="C575" s="32">
        <f t="shared" si="34"/>
        <v>46</v>
      </c>
      <c r="D575" s="1" t="str">
        <f ca="1">IF($B575&gt;rounds,"",OFFSET(AllPairings!D$1,startRow-1+$A575,0))</f>
        <v/>
      </c>
      <c r="E575" s="1" t="str">
        <f ca="1">IF($B575&gt;rounds,"",OFFSET(AllPairings!E$1,startRow-1+$A575,0))</f>
        <v/>
      </c>
      <c r="F575" s="46" t="e">
        <f ca="1">VLOOKUP($C575,OFFSET(ResultsInput!$B$2,($B575-1)*gamesPerRound,0,gamesPerRound,6),5,FALSE)</f>
        <v>#VALUE!</v>
      </c>
      <c r="G575" s="46" t="e">
        <f ca="1">VLOOKUP($C575,OFFSET(ResultsInput!$B$2,($B575-1)*gamesPerRound,0,gamesPerRound,6),6,FALSE)</f>
        <v>#VALUE!</v>
      </c>
      <c r="H575" s="87" t="str">
        <f t="shared" ca="1" si="31"/>
        <v/>
      </c>
    </row>
    <row r="576" spans="1:8" x14ac:dyDescent="0.2">
      <c r="A576" s="47">
        <f t="shared" si="32"/>
        <v>574</v>
      </c>
      <c r="B576" s="32" t="str">
        <f t="shared" si="33"/>
        <v/>
      </c>
      <c r="C576" s="32">
        <f t="shared" si="34"/>
        <v>47</v>
      </c>
      <c r="D576" s="1" t="str">
        <f ca="1">IF($B576&gt;rounds,"",OFFSET(AllPairings!D$1,startRow-1+$A576,0))</f>
        <v/>
      </c>
      <c r="E576" s="1" t="str">
        <f ca="1">IF($B576&gt;rounds,"",OFFSET(AllPairings!E$1,startRow-1+$A576,0))</f>
        <v/>
      </c>
      <c r="F576" s="46" t="e">
        <f ca="1">VLOOKUP($C576,OFFSET(ResultsInput!$B$2,($B576-1)*gamesPerRound,0,gamesPerRound,6),5,FALSE)</f>
        <v>#VALUE!</v>
      </c>
      <c r="G576" s="46" t="e">
        <f ca="1">VLOOKUP($C576,OFFSET(ResultsInput!$B$2,($B576-1)*gamesPerRound,0,gamesPerRound,6),6,FALSE)</f>
        <v>#VALUE!</v>
      </c>
      <c r="H576" s="87" t="str">
        <f t="shared" ca="1" si="31"/>
        <v/>
      </c>
    </row>
    <row r="577" spans="1:8" x14ac:dyDescent="0.2">
      <c r="A577" s="47">
        <f t="shared" si="32"/>
        <v>575</v>
      </c>
      <c r="B577" s="32" t="str">
        <f t="shared" si="33"/>
        <v/>
      </c>
      <c r="C577" s="32">
        <f t="shared" si="34"/>
        <v>48</v>
      </c>
      <c r="D577" s="1" t="str">
        <f ca="1">IF($B577&gt;rounds,"",OFFSET(AllPairings!D$1,startRow-1+$A577,0))</f>
        <v/>
      </c>
      <c r="E577" s="1" t="str">
        <f ca="1">IF($B577&gt;rounds,"",OFFSET(AllPairings!E$1,startRow-1+$A577,0))</f>
        <v/>
      </c>
      <c r="F577" s="46" t="e">
        <f ca="1">VLOOKUP($C577,OFFSET(ResultsInput!$B$2,($B577-1)*gamesPerRound,0,gamesPerRound,6),5,FALSE)</f>
        <v>#VALUE!</v>
      </c>
      <c r="G577" s="46" t="e">
        <f ca="1">VLOOKUP($C577,OFFSET(ResultsInput!$B$2,($B577-1)*gamesPerRound,0,gamesPerRound,6),6,FALSE)</f>
        <v>#VALUE!</v>
      </c>
      <c r="H577" s="87" t="str">
        <f t="shared" ca="1" si="31"/>
        <v/>
      </c>
    </row>
    <row r="578" spans="1:8" x14ac:dyDescent="0.2">
      <c r="A578" s="47">
        <f t="shared" si="32"/>
        <v>576</v>
      </c>
      <c r="B578" s="32" t="str">
        <f t="shared" si="33"/>
        <v/>
      </c>
      <c r="C578" s="32">
        <f t="shared" si="34"/>
        <v>1</v>
      </c>
      <c r="D578" s="1" t="str">
        <f ca="1">IF($B578&gt;rounds,"",OFFSET(AllPairings!D$1,startRow-1+$A578,0))</f>
        <v/>
      </c>
      <c r="E578" s="1" t="str">
        <f ca="1">IF($B578&gt;rounds,"",OFFSET(AllPairings!E$1,startRow-1+$A578,0))</f>
        <v/>
      </c>
      <c r="F578" s="46" t="e">
        <f ca="1">VLOOKUP($C578,OFFSET(ResultsInput!$B$2,($B578-1)*gamesPerRound,0,gamesPerRound,6),5,FALSE)</f>
        <v>#VALUE!</v>
      </c>
      <c r="G578" s="46" t="e">
        <f ca="1">VLOOKUP($C578,OFFSET(ResultsInput!$B$2,($B578-1)*gamesPerRound,0,gamesPerRound,6),6,FALSE)</f>
        <v>#VALUE!</v>
      </c>
      <c r="H578" s="87" t="str">
        <f t="shared" ca="1" si="31"/>
        <v/>
      </c>
    </row>
    <row r="579" spans="1:8" x14ac:dyDescent="0.2">
      <c r="A579" s="47">
        <f t="shared" si="32"/>
        <v>577</v>
      </c>
      <c r="B579" s="32" t="str">
        <f t="shared" si="33"/>
        <v/>
      </c>
      <c r="C579" s="32">
        <f t="shared" si="34"/>
        <v>2</v>
      </c>
      <c r="D579" s="1" t="str">
        <f ca="1">IF($B579&gt;rounds,"",OFFSET(AllPairings!D$1,startRow-1+$A579,0))</f>
        <v/>
      </c>
      <c r="E579" s="1" t="str">
        <f ca="1">IF($B579&gt;rounds,"",OFFSET(AllPairings!E$1,startRow-1+$A579,0))</f>
        <v/>
      </c>
      <c r="F579" s="46" t="e">
        <f ca="1">VLOOKUP($C579,OFFSET(ResultsInput!$B$2,($B579-1)*gamesPerRound,0,gamesPerRound,6),5,FALSE)</f>
        <v>#VALUE!</v>
      </c>
      <c r="G579" s="46" t="e">
        <f ca="1">VLOOKUP($C579,OFFSET(ResultsInput!$B$2,($B579-1)*gamesPerRound,0,gamesPerRound,6),6,FALSE)</f>
        <v>#VALUE!</v>
      </c>
      <c r="H579" s="87" t="str">
        <f t="shared" ref="H579:H601" ca="1" si="35">D579</f>
        <v/>
      </c>
    </row>
    <row r="580" spans="1:8" x14ac:dyDescent="0.2">
      <c r="A580" s="47">
        <f t="shared" si="32"/>
        <v>578</v>
      </c>
      <c r="B580" s="32" t="str">
        <f t="shared" si="33"/>
        <v/>
      </c>
      <c r="C580" s="32">
        <f t="shared" si="34"/>
        <v>3</v>
      </c>
      <c r="D580" s="1" t="str">
        <f ca="1">IF($B580&gt;rounds,"",OFFSET(AllPairings!D$1,startRow-1+$A580,0))</f>
        <v/>
      </c>
      <c r="E580" s="1" t="str">
        <f ca="1">IF($B580&gt;rounds,"",OFFSET(AllPairings!E$1,startRow-1+$A580,0))</f>
        <v/>
      </c>
      <c r="F580" s="46" t="e">
        <f ca="1">VLOOKUP($C580,OFFSET(ResultsInput!$B$2,($B580-1)*gamesPerRound,0,gamesPerRound,6),5,FALSE)</f>
        <v>#VALUE!</v>
      </c>
      <c r="G580" s="46" t="e">
        <f ca="1">VLOOKUP($C580,OFFSET(ResultsInput!$B$2,($B580-1)*gamesPerRound,0,gamesPerRound,6),6,FALSE)</f>
        <v>#VALUE!</v>
      </c>
      <c r="H580" s="87" t="str">
        <f t="shared" ca="1" si="35"/>
        <v/>
      </c>
    </row>
    <row r="581" spans="1:8" x14ac:dyDescent="0.2">
      <c r="A581" s="47">
        <f t="shared" si="32"/>
        <v>579</v>
      </c>
      <c r="B581" s="32" t="str">
        <f t="shared" si="33"/>
        <v/>
      </c>
      <c r="C581" s="32">
        <f t="shared" si="34"/>
        <v>4</v>
      </c>
      <c r="D581" s="1" t="str">
        <f ca="1">IF($B581&gt;rounds,"",OFFSET(AllPairings!D$1,startRow-1+$A581,0))</f>
        <v/>
      </c>
      <c r="E581" s="1" t="str">
        <f ca="1">IF($B581&gt;rounds,"",OFFSET(AllPairings!E$1,startRow-1+$A581,0))</f>
        <v/>
      </c>
      <c r="F581" s="46" t="e">
        <f ca="1">VLOOKUP($C581,OFFSET(ResultsInput!$B$2,($B581-1)*gamesPerRound,0,gamesPerRound,6),5,FALSE)</f>
        <v>#VALUE!</v>
      </c>
      <c r="G581" s="46" t="e">
        <f ca="1">VLOOKUP($C581,OFFSET(ResultsInput!$B$2,($B581-1)*gamesPerRound,0,gamesPerRound,6),6,FALSE)</f>
        <v>#VALUE!</v>
      </c>
      <c r="H581" s="87" t="str">
        <f t="shared" ca="1" si="35"/>
        <v/>
      </c>
    </row>
    <row r="582" spans="1:8" x14ac:dyDescent="0.2">
      <c r="A582" s="47">
        <f t="shared" si="32"/>
        <v>580</v>
      </c>
      <c r="B582" s="32" t="str">
        <f t="shared" si="33"/>
        <v/>
      </c>
      <c r="C582" s="32">
        <f t="shared" si="34"/>
        <v>5</v>
      </c>
      <c r="D582" s="1" t="str">
        <f ca="1">IF($B582&gt;rounds,"",OFFSET(AllPairings!D$1,startRow-1+$A582,0))</f>
        <v/>
      </c>
      <c r="E582" s="1" t="str">
        <f ca="1">IF($B582&gt;rounds,"",OFFSET(AllPairings!E$1,startRow-1+$A582,0))</f>
        <v/>
      </c>
      <c r="F582" s="46" t="e">
        <f ca="1">VLOOKUP($C582,OFFSET(ResultsInput!$B$2,($B582-1)*gamesPerRound,0,gamesPerRound,6),5,FALSE)</f>
        <v>#VALUE!</v>
      </c>
      <c r="G582" s="46" t="e">
        <f ca="1">VLOOKUP($C582,OFFSET(ResultsInput!$B$2,($B582-1)*gamesPerRound,0,gamesPerRound,6),6,FALSE)</f>
        <v>#VALUE!</v>
      </c>
      <c r="H582" s="87" t="str">
        <f t="shared" ca="1" si="35"/>
        <v/>
      </c>
    </row>
    <row r="583" spans="1:8" x14ac:dyDescent="0.2">
      <c r="A583" s="47">
        <f t="shared" si="32"/>
        <v>581</v>
      </c>
      <c r="B583" s="32" t="str">
        <f t="shared" si="33"/>
        <v/>
      </c>
      <c r="C583" s="32">
        <f t="shared" si="34"/>
        <v>6</v>
      </c>
      <c r="D583" s="1" t="str">
        <f ca="1">IF($B583&gt;rounds,"",OFFSET(AllPairings!D$1,startRow-1+$A583,0))</f>
        <v/>
      </c>
      <c r="E583" s="1" t="str">
        <f ca="1">IF($B583&gt;rounds,"",OFFSET(AllPairings!E$1,startRow-1+$A583,0))</f>
        <v/>
      </c>
      <c r="F583" s="46" t="e">
        <f ca="1">VLOOKUP($C583,OFFSET(ResultsInput!$B$2,($B583-1)*gamesPerRound,0,gamesPerRound,6),5,FALSE)</f>
        <v>#VALUE!</v>
      </c>
      <c r="G583" s="46" t="e">
        <f ca="1">VLOOKUP($C583,OFFSET(ResultsInput!$B$2,($B583-1)*gamesPerRound,0,gamesPerRound,6),6,FALSE)</f>
        <v>#VALUE!</v>
      </c>
      <c r="H583" s="87" t="str">
        <f t="shared" ca="1" si="35"/>
        <v/>
      </c>
    </row>
    <row r="584" spans="1:8" x14ac:dyDescent="0.2">
      <c r="A584" s="47">
        <f t="shared" si="32"/>
        <v>582</v>
      </c>
      <c r="B584" s="32" t="str">
        <f t="shared" si="33"/>
        <v/>
      </c>
      <c r="C584" s="32">
        <f t="shared" si="34"/>
        <v>7</v>
      </c>
      <c r="D584" s="1" t="str">
        <f ca="1">IF($B584&gt;rounds,"",OFFSET(AllPairings!D$1,startRow-1+$A584,0))</f>
        <v/>
      </c>
      <c r="E584" s="1" t="str">
        <f ca="1">IF($B584&gt;rounds,"",OFFSET(AllPairings!E$1,startRow-1+$A584,0))</f>
        <v/>
      </c>
      <c r="F584" s="46" t="e">
        <f ca="1">VLOOKUP($C584,OFFSET(ResultsInput!$B$2,($B584-1)*gamesPerRound,0,gamesPerRound,6),5,FALSE)</f>
        <v>#VALUE!</v>
      </c>
      <c r="G584" s="46" t="e">
        <f ca="1">VLOOKUP($C584,OFFSET(ResultsInput!$B$2,($B584-1)*gamesPerRound,0,gamesPerRound,6),6,FALSE)</f>
        <v>#VALUE!</v>
      </c>
      <c r="H584" s="87" t="str">
        <f t="shared" ca="1" si="35"/>
        <v/>
      </c>
    </row>
    <row r="585" spans="1:8" x14ac:dyDescent="0.2">
      <c r="A585" s="47">
        <f t="shared" si="32"/>
        <v>583</v>
      </c>
      <c r="B585" s="32" t="str">
        <f t="shared" si="33"/>
        <v/>
      </c>
      <c r="C585" s="32">
        <f t="shared" si="34"/>
        <v>8</v>
      </c>
      <c r="D585" s="1" t="str">
        <f ca="1">IF($B585&gt;rounds,"",OFFSET(AllPairings!D$1,startRow-1+$A585,0))</f>
        <v/>
      </c>
      <c r="E585" s="1" t="str">
        <f ca="1">IF($B585&gt;rounds,"",OFFSET(AllPairings!E$1,startRow-1+$A585,0))</f>
        <v/>
      </c>
      <c r="F585" s="46" t="e">
        <f ca="1">VLOOKUP($C585,OFFSET(ResultsInput!$B$2,($B585-1)*gamesPerRound,0,gamesPerRound,6),5,FALSE)</f>
        <v>#VALUE!</v>
      </c>
      <c r="G585" s="46" t="e">
        <f ca="1">VLOOKUP($C585,OFFSET(ResultsInput!$B$2,($B585-1)*gamesPerRound,0,gamesPerRound,6),6,FALSE)</f>
        <v>#VALUE!</v>
      </c>
      <c r="H585" s="87" t="str">
        <f t="shared" ca="1" si="35"/>
        <v/>
      </c>
    </row>
    <row r="586" spans="1:8" x14ac:dyDescent="0.2">
      <c r="A586" s="47">
        <f t="shared" si="32"/>
        <v>584</v>
      </c>
      <c r="B586" s="32" t="str">
        <f t="shared" si="33"/>
        <v/>
      </c>
      <c r="C586" s="32">
        <f t="shared" si="34"/>
        <v>9</v>
      </c>
      <c r="D586" s="1" t="str">
        <f ca="1">IF($B586&gt;rounds,"",OFFSET(AllPairings!D$1,startRow-1+$A586,0))</f>
        <v/>
      </c>
      <c r="E586" s="1" t="str">
        <f ca="1">IF($B586&gt;rounds,"",OFFSET(AllPairings!E$1,startRow-1+$A586,0))</f>
        <v/>
      </c>
      <c r="F586" s="46" t="e">
        <f ca="1">VLOOKUP($C586,OFFSET(ResultsInput!$B$2,($B586-1)*gamesPerRound,0,gamesPerRound,6),5,FALSE)</f>
        <v>#VALUE!</v>
      </c>
      <c r="G586" s="46" t="e">
        <f ca="1">VLOOKUP($C586,OFFSET(ResultsInput!$B$2,($B586-1)*gamesPerRound,0,gamesPerRound,6),6,FALSE)</f>
        <v>#VALUE!</v>
      </c>
      <c r="H586" s="87" t="str">
        <f t="shared" ca="1" si="35"/>
        <v/>
      </c>
    </row>
    <row r="587" spans="1:8" x14ac:dyDescent="0.2">
      <c r="A587" s="47">
        <f t="shared" si="32"/>
        <v>585</v>
      </c>
      <c r="B587" s="32" t="str">
        <f t="shared" si="33"/>
        <v/>
      </c>
      <c r="C587" s="32">
        <f t="shared" si="34"/>
        <v>10</v>
      </c>
      <c r="D587" s="1" t="str">
        <f ca="1">IF($B587&gt;rounds,"",OFFSET(AllPairings!D$1,startRow-1+$A587,0))</f>
        <v/>
      </c>
      <c r="E587" s="1" t="str">
        <f ca="1">IF($B587&gt;rounds,"",OFFSET(AllPairings!E$1,startRow-1+$A587,0))</f>
        <v/>
      </c>
      <c r="F587" s="46" t="e">
        <f ca="1">VLOOKUP($C587,OFFSET(ResultsInput!$B$2,($B587-1)*gamesPerRound,0,gamesPerRound,6),5,FALSE)</f>
        <v>#VALUE!</v>
      </c>
      <c r="G587" s="46" t="e">
        <f ca="1">VLOOKUP($C587,OFFSET(ResultsInput!$B$2,($B587-1)*gamesPerRound,0,gamesPerRound,6),6,FALSE)</f>
        <v>#VALUE!</v>
      </c>
      <c r="H587" s="87" t="str">
        <f t="shared" ca="1" si="35"/>
        <v/>
      </c>
    </row>
    <row r="588" spans="1:8" x14ac:dyDescent="0.2">
      <c r="A588" s="47">
        <f t="shared" si="32"/>
        <v>586</v>
      </c>
      <c r="B588" s="32" t="str">
        <f t="shared" si="33"/>
        <v/>
      </c>
      <c r="C588" s="32">
        <f t="shared" si="34"/>
        <v>11</v>
      </c>
      <c r="D588" s="1" t="str">
        <f ca="1">IF($B588&gt;rounds,"",OFFSET(AllPairings!D$1,startRow-1+$A588,0))</f>
        <v/>
      </c>
      <c r="E588" s="1" t="str">
        <f ca="1">IF($B588&gt;rounds,"",OFFSET(AllPairings!E$1,startRow-1+$A588,0))</f>
        <v/>
      </c>
      <c r="F588" s="46" t="e">
        <f ca="1">VLOOKUP($C588,OFFSET(ResultsInput!$B$2,($B588-1)*gamesPerRound,0,gamesPerRound,6),5,FALSE)</f>
        <v>#VALUE!</v>
      </c>
      <c r="G588" s="46" t="e">
        <f ca="1">VLOOKUP($C588,OFFSET(ResultsInput!$B$2,($B588-1)*gamesPerRound,0,gamesPerRound,6),6,FALSE)</f>
        <v>#VALUE!</v>
      </c>
      <c r="H588" s="87" t="str">
        <f t="shared" ca="1" si="35"/>
        <v/>
      </c>
    </row>
    <row r="589" spans="1:8" x14ac:dyDescent="0.2">
      <c r="A589" s="47">
        <f t="shared" si="32"/>
        <v>587</v>
      </c>
      <c r="B589" s="32" t="str">
        <f t="shared" si="33"/>
        <v/>
      </c>
      <c r="C589" s="32">
        <f t="shared" si="34"/>
        <v>12</v>
      </c>
      <c r="D589" s="1" t="str">
        <f ca="1">IF($B589&gt;rounds,"",OFFSET(AllPairings!D$1,startRow-1+$A589,0))</f>
        <v/>
      </c>
      <c r="E589" s="1" t="str">
        <f ca="1">IF($B589&gt;rounds,"",OFFSET(AllPairings!E$1,startRow-1+$A589,0))</f>
        <v/>
      </c>
      <c r="F589" s="46" t="e">
        <f ca="1">VLOOKUP($C589,OFFSET(ResultsInput!$B$2,($B589-1)*gamesPerRound,0,gamesPerRound,6),5,FALSE)</f>
        <v>#VALUE!</v>
      </c>
      <c r="G589" s="46" t="e">
        <f ca="1">VLOOKUP($C589,OFFSET(ResultsInput!$B$2,($B589-1)*gamesPerRound,0,gamesPerRound,6),6,FALSE)</f>
        <v>#VALUE!</v>
      </c>
      <c r="H589" s="87" t="str">
        <f t="shared" ca="1" si="35"/>
        <v/>
      </c>
    </row>
    <row r="590" spans="1:8" x14ac:dyDescent="0.2">
      <c r="A590" s="47">
        <f t="shared" si="32"/>
        <v>588</v>
      </c>
      <c r="B590" s="32" t="str">
        <f t="shared" si="33"/>
        <v/>
      </c>
      <c r="C590" s="32">
        <f t="shared" si="34"/>
        <v>13</v>
      </c>
      <c r="D590" s="1" t="str">
        <f ca="1">IF($B590&gt;rounds,"",OFFSET(AllPairings!D$1,startRow-1+$A590,0))</f>
        <v/>
      </c>
      <c r="E590" s="1" t="str">
        <f ca="1">IF($B590&gt;rounds,"",OFFSET(AllPairings!E$1,startRow-1+$A590,0))</f>
        <v/>
      </c>
      <c r="F590" s="46" t="e">
        <f ca="1">VLOOKUP($C590,OFFSET(ResultsInput!$B$2,($B590-1)*gamesPerRound,0,gamesPerRound,6),5,FALSE)</f>
        <v>#VALUE!</v>
      </c>
      <c r="G590" s="46" t="e">
        <f ca="1">VLOOKUP($C590,OFFSET(ResultsInput!$B$2,($B590-1)*gamesPerRound,0,gamesPerRound,6),6,FALSE)</f>
        <v>#VALUE!</v>
      </c>
      <c r="H590" s="87" t="str">
        <f t="shared" ca="1" si="35"/>
        <v/>
      </c>
    </row>
    <row r="591" spans="1:8" x14ac:dyDescent="0.2">
      <c r="A591" s="47">
        <f t="shared" si="32"/>
        <v>589</v>
      </c>
      <c r="B591" s="32" t="str">
        <f t="shared" si="33"/>
        <v/>
      </c>
      <c r="C591" s="32">
        <f t="shared" si="34"/>
        <v>14</v>
      </c>
      <c r="D591" s="1" t="str">
        <f ca="1">IF($B591&gt;rounds,"",OFFSET(AllPairings!D$1,startRow-1+$A591,0))</f>
        <v/>
      </c>
      <c r="E591" s="1" t="str">
        <f ca="1">IF($B591&gt;rounds,"",OFFSET(AllPairings!E$1,startRow-1+$A591,0))</f>
        <v/>
      </c>
      <c r="F591" s="46" t="e">
        <f ca="1">VLOOKUP($C591,OFFSET(ResultsInput!$B$2,($B591-1)*gamesPerRound,0,gamesPerRound,6),5,FALSE)</f>
        <v>#VALUE!</v>
      </c>
      <c r="G591" s="46" t="e">
        <f ca="1">VLOOKUP($C591,OFFSET(ResultsInput!$B$2,($B591-1)*gamesPerRound,0,gamesPerRound,6),6,FALSE)</f>
        <v>#VALUE!</v>
      </c>
      <c r="H591" s="87" t="str">
        <f t="shared" ca="1" si="35"/>
        <v/>
      </c>
    </row>
    <row r="592" spans="1:8" x14ac:dyDescent="0.2">
      <c r="A592" s="47">
        <f t="shared" si="32"/>
        <v>590</v>
      </c>
      <c r="B592" s="32" t="str">
        <f t="shared" si="33"/>
        <v/>
      </c>
      <c r="C592" s="32">
        <f t="shared" si="34"/>
        <v>15</v>
      </c>
      <c r="D592" s="1" t="str">
        <f ca="1">IF($B592&gt;rounds,"",OFFSET(AllPairings!D$1,startRow-1+$A592,0))</f>
        <v/>
      </c>
      <c r="E592" s="1" t="str">
        <f ca="1">IF($B592&gt;rounds,"",OFFSET(AllPairings!E$1,startRow-1+$A592,0))</f>
        <v/>
      </c>
      <c r="F592" s="46" t="e">
        <f ca="1">VLOOKUP($C592,OFFSET(ResultsInput!$B$2,($B592-1)*gamesPerRound,0,gamesPerRound,6),5,FALSE)</f>
        <v>#VALUE!</v>
      </c>
      <c r="G592" s="46" t="e">
        <f ca="1">VLOOKUP($C592,OFFSET(ResultsInput!$B$2,($B592-1)*gamesPerRound,0,gamesPerRound,6),6,FALSE)</f>
        <v>#VALUE!</v>
      </c>
      <c r="H592" s="87" t="str">
        <f t="shared" ca="1" si="35"/>
        <v/>
      </c>
    </row>
    <row r="593" spans="1:8" x14ac:dyDescent="0.2">
      <c r="A593" s="47">
        <f t="shared" si="32"/>
        <v>591</v>
      </c>
      <c r="B593" s="32" t="str">
        <f t="shared" si="33"/>
        <v/>
      </c>
      <c r="C593" s="32">
        <f t="shared" si="34"/>
        <v>16</v>
      </c>
      <c r="D593" s="1" t="str">
        <f ca="1">IF($B593&gt;rounds,"",OFFSET(AllPairings!D$1,startRow-1+$A593,0))</f>
        <v/>
      </c>
      <c r="E593" s="1" t="str">
        <f ca="1">IF($B593&gt;rounds,"",OFFSET(AllPairings!E$1,startRow-1+$A593,0))</f>
        <v/>
      </c>
      <c r="F593" s="46" t="e">
        <f ca="1">VLOOKUP($C593,OFFSET(ResultsInput!$B$2,($B593-1)*gamesPerRound,0,gamesPerRound,6),5,FALSE)</f>
        <v>#VALUE!</v>
      </c>
      <c r="G593" s="46" t="e">
        <f ca="1">VLOOKUP($C593,OFFSET(ResultsInput!$B$2,($B593-1)*gamesPerRound,0,gamesPerRound,6),6,FALSE)</f>
        <v>#VALUE!</v>
      </c>
      <c r="H593" s="87" t="str">
        <f t="shared" ca="1" si="35"/>
        <v/>
      </c>
    </row>
    <row r="594" spans="1:8" x14ac:dyDescent="0.2">
      <c r="A594" s="47">
        <f t="shared" si="32"/>
        <v>592</v>
      </c>
      <c r="B594" s="32" t="str">
        <f t="shared" si="33"/>
        <v/>
      </c>
      <c r="C594" s="32">
        <f t="shared" si="34"/>
        <v>17</v>
      </c>
      <c r="D594" s="1" t="str">
        <f ca="1">IF($B594&gt;rounds,"",OFFSET(AllPairings!D$1,startRow-1+$A594,0))</f>
        <v/>
      </c>
      <c r="E594" s="1" t="str">
        <f ca="1">IF($B594&gt;rounds,"",OFFSET(AllPairings!E$1,startRow-1+$A594,0))</f>
        <v/>
      </c>
      <c r="F594" s="46" t="e">
        <f ca="1">VLOOKUP($C594,OFFSET(ResultsInput!$B$2,($B594-1)*gamesPerRound,0,gamesPerRound,6),5,FALSE)</f>
        <v>#VALUE!</v>
      </c>
      <c r="G594" s="46" t="e">
        <f ca="1">VLOOKUP($C594,OFFSET(ResultsInput!$B$2,($B594-1)*gamesPerRound,0,gamesPerRound,6),6,FALSE)</f>
        <v>#VALUE!</v>
      </c>
      <c r="H594" s="87" t="str">
        <f t="shared" ca="1" si="35"/>
        <v/>
      </c>
    </row>
    <row r="595" spans="1:8" x14ac:dyDescent="0.2">
      <c r="A595" s="47">
        <f t="shared" si="32"/>
        <v>593</v>
      </c>
      <c r="B595" s="32" t="str">
        <f t="shared" si="33"/>
        <v/>
      </c>
      <c r="C595" s="32">
        <f t="shared" si="34"/>
        <v>18</v>
      </c>
      <c r="D595" s="1" t="str">
        <f ca="1">IF($B595&gt;rounds,"",OFFSET(AllPairings!D$1,startRow-1+$A595,0))</f>
        <v/>
      </c>
      <c r="E595" s="1" t="str">
        <f ca="1">IF($B595&gt;rounds,"",OFFSET(AllPairings!E$1,startRow-1+$A595,0))</f>
        <v/>
      </c>
      <c r="F595" s="46" t="e">
        <f ca="1">VLOOKUP($C595,OFFSET(ResultsInput!$B$2,($B595-1)*gamesPerRound,0,gamesPerRound,6),5,FALSE)</f>
        <v>#VALUE!</v>
      </c>
      <c r="G595" s="46" t="e">
        <f ca="1">VLOOKUP($C595,OFFSET(ResultsInput!$B$2,($B595-1)*gamesPerRound,0,gamesPerRound,6),6,FALSE)</f>
        <v>#VALUE!</v>
      </c>
      <c r="H595" s="87" t="str">
        <f t="shared" ca="1" si="35"/>
        <v/>
      </c>
    </row>
    <row r="596" spans="1:8" x14ac:dyDescent="0.2">
      <c r="A596" s="47">
        <f t="shared" si="32"/>
        <v>594</v>
      </c>
      <c r="B596" s="32" t="str">
        <f t="shared" si="33"/>
        <v/>
      </c>
      <c r="C596" s="32">
        <f t="shared" si="34"/>
        <v>19</v>
      </c>
      <c r="D596" s="1" t="str">
        <f ca="1">IF($B596&gt;rounds,"",OFFSET(AllPairings!D$1,startRow-1+$A596,0))</f>
        <v/>
      </c>
      <c r="E596" s="1" t="str">
        <f ca="1">IF($B596&gt;rounds,"",OFFSET(AllPairings!E$1,startRow-1+$A596,0))</f>
        <v/>
      </c>
      <c r="F596" s="46" t="e">
        <f ca="1">VLOOKUP($C596,OFFSET(ResultsInput!$B$2,($B596-1)*gamesPerRound,0,gamesPerRound,6),5,FALSE)</f>
        <v>#VALUE!</v>
      </c>
      <c r="G596" s="46" t="e">
        <f ca="1">VLOOKUP($C596,OFFSET(ResultsInput!$B$2,($B596-1)*gamesPerRound,0,gamesPerRound,6),6,FALSE)</f>
        <v>#VALUE!</v>
      </c>
      <c r="H596" s="87" t="str">
        <f t="shared" ca="1" si="35"/>
        <v/>
      </c>
    </row>
    <row r="597" spans="1:8" x14ac:dyDescent="0.2">
      <c r="A597" s="47">
        <f t="shared" si="32"/>
        <v>595</v>
      </c>
      <c r="B597" s="32" t="str">
        <f t="shared" si="33"/>
        <v/>
      </c>
      <c r="C597" s="32">
        <f t="shared" si="34"/>
        <v>20</v>
      </c>
      <c r="D597" s="1" t="str">
        <f ca="1">IF($B597&gt;rounds,"",OFFSET(AllPairings!D$1,startRow-1+$A597,0))</f>
        <v/>
      </c>
      <c r="E597" s="1" t="str">
        <f ca="1">IF($B597&gt;rounds,"",OFFSET(AllPairings!E$1,startRow-1+$A597,0))</f>
        <v/>
      </c>
      <c r="F597" s="46" t="e">
        <f ca="1">VLOOKUP($C597,OFFSET(ResultsInput!$B$2,($B597-1)*gamesPerRound,0,gamesPerRound,6),5,FALSE)</f>
        <v>#VALUE!</v>
      </c>
      <c r="G597" s="46" t="e">
        <f ca="1">VLOOKUP($C597,OFFSET(ResultsInput!$B$2,($B597-1)*gamesPerRound,0,gamesPerRound,6),6,FALSE)</f>
        <v>#VALUE!</v>
      </c>
      <c r="H597" s="87" t="str">
        <f t="shared" ca="1" si="35"/>
        <v/>
      </c>
    </row>
    <row r="598" spans="1:8" x14ac:dyDescent="0.2">
      <c r="A598" s="47">
        <f t="shared" si="32"/>
        <v>596</v>
      </c>
      <c r="B598" s="32" t="str">
        <f t="shared" si="33"/>
        <v/>
      </c>
      <c r="C598" s="32">
        <f t="shared" si="34"/>
        <v>21</v>
      </c>
      <c r="D598" s="1" t="str">
        <f ca="1">IF($B598&gt;rounds,"",OFFSET(AllPairings!D$1,startRow-1+$A598,0))</f>
        <v/>
      </c>
      <c r="E598" s="1" t="str">
        <f ca="1">IF($B598&gt;rounds,"",OFFSET(AllPairings!E$1,startRow-1+$A598,0))</f>
        <v/>
      </c>
      <c r="F598" s="46" t="e">
        <f ca="1">VLOOKUP($C598,OFFSET(ResultsInput!$B$2,($B598-1)*gamesPerRound,0,gamesPerRound,6),5,FALSE)</f>
        <v>#VALUE!</v>
      </c>
      <c r="G598" s="46" t="e">
        <f ca="1">VLOOKUP($C598,OFFSET(ResultsInput!$B$2,($B598-1)*gamesPerRound,0,gamesPerRound,6),6,FALSE)</f>
        <v>#VALUE!</v>
      </c>
      <c r="H598" s="87" t="str">
        <f t="shared" ca="1" si="35"/>
        <v/>
      </c>
    </row>
    <row r="599" spans="1:8" x14ac:dyDescent="0.2">
      <c r="A599" s="47">
        <f t="shared" si="32"/>
        <v>597</v>
      </c>
      <c r="B599" s="32" t="str">
        <f t="shared" si="33"/>
        <v/>
      </c>
      <c r="C599" s="32">
        <f t="shared" si="34"/>
        <v>22</v>
      </c>
      <c r="D599" s="1" t="str">
        <f ca="1">IF($B599&gt;rounds,"",OFFSET(AllPairings!D$1,startRow-1+$A599,0))</f>
        <v/>
      </c>
      <c r="E599" s="1" t="str">
        <f ca="1">IF($B599&gt;rounds,"",OFFSET(AllPairings!E$1,startRow-1+$A599,0))</f>
        <v/>
      </c>
      <c r="F599" s="46" t="e">
        <f ca="1">VLOOKUP($C599,OFFSET(ResultsInput!$B$2,($B599-1)*gamesPerRound,0,gamesPerRound,6),5,FALSE)</f>
        <v>#VALUE!</v>
      </c>
      <c r="G599" s="46" t="e">
        <f ca="1">VLOOKUP($C599,OFFSET(ResultsInput!$B$2,($B599-1)*gamesPerRound,0,gamesPerRound,6),6,FALSE)</f>
        <v>#VALUE!</v>
      </c>
      <c r="H599" s="87" t="str">
        <f t="shared" ca="1" si="35"/>
        <v/>
      </c>
    </row>
    <row r="600" spans="1:8" x14ac:dyDescent="0.2">
      <c r="A600" s="47">
        <f t="shared" si="32"/>
        <v>598</v>
      </c>
      <c r="B600" s="32" t="str">
        <f t="shared" si="33"/>
        <v/>
      </c>
      <c r="C600" s="32">
        <f t="shared" si="34"/>
        <v>23</v>
      </c>
      <c r="D600" s="1" t="str">
        <f ca="1">IF($B600&gt;rounds,"",OFFSET(AllPairings!D$1,startRow-1+$A600,0))</f>
        <v/>
      </c>
      <c r="E600" s="1" t="str">
        <f ca="1">IF($B600&gt;rounds,"",OFFSET(AllPairings!E$1,startRow-1+$A600,0))</f>
        <v/>
      </c>
      <c r="F600" s="46" t="e">
        <f ca="1">VLOOKUP($C600,OFFSET(ResultsInput!$B$2,($B600-1)*gamesPerRound,0,gamesPerRound,6),5,FALSE)</f>
        <v>#VALUE!</v>
      </c>
      <c r="G600" s="46" t="e">
        <f ca="1">VLOOKUP($C600,OFFSET(ResultsInput!$B$2,($B600-1)*gamesPerRound,0,gamesPerRound,6),6,FALSE)</f>
        <v>#VALUE!</v>
      </c>
      <c r="H600" s="87" t="str">
        <f t="shared" ca="1" si="35"/>
        <v/>
      </c>
    </row>
    <row r="601" spans="1:8" x14ac:dyDescent="0.2">
      <c r="A601" s="47">
        <f t="shared" si="32"/>
        <v>599</v>
      </c>
      <c r="B601" s="32" t="str">
        <f t="shared" si="33"/>
        <v/>
      </c>
      <c r="C601" s="32">
        <f t="shared" si="34"/>
        <v>24</v>
      </c>
      <c r="D601" s="1" t="str">
        <f ca="1">IF($B601&gt;rounds,"",OFFSET(AllPairings!D$1,startRow-1+$A601,0))</f>
        <v/>
      </c>
      <c r="E601" s="1" t="str">
        <f ca="1">IF($B601&gt;rounds,"",OFFSET(AllPairings!E$1,startRow-1+$A601,0))</f>
        <v/>
      </c>
      <c r="F601" s="46" t="e">
        <f ca="1">VLOOKUP($C601,OFFSET(ResultsInput!$B$2,($B601-1)*gamesPerRound,0,gamesPerRound,6),5,FALSE)</f>
        <v>#VALUE!</v>
      </c>
      <c r="G601" s="46" t="e">
        <f ca="1">VLOOKUP($C601,OFFSET(ResultsInput!$B$2,($B601-1)*gamesPerRound,0,gamesPerRound,6),6,FALSE)</f>
        <v>#VALUE!</v>
      </c>
      <c r="H601" s="87" t="str">
        <f t="shared" ca="1" si="35"/>
        <v/>
      </c>
    </row>
    <row r="602" spans="1:8" x14ac:dyDescent="0.2">
      <c r="A602" s="47">
        <f t="shared" si="32"/>
        <v>600</v>
      </c>
      <c r="B602" s="32" t="str">
        <f t="shared" ref="B602:B665" si="36">IF(INT(A602/gamesPerRound)&lt;rounds,1+INT(A602/gamesPerRound),"")</f>
        <v/>
      </c>
      <c r="C602" s="32">
        <f t="shared" ref="C602:C665" si="37">1+MOD(A602,gamesPerRound)</f>
        <v>25</v>
      </c>
      <c r="D602" s="1" t="str">
        <f ca="1">IF($B602&gt;rounds,"",OFFSET(AllPairings!D$1,startRow-1+$A602,0))</f>
        <v/>
      </c>
      <c r="E602" s="1" t="str">
        <f ca="1">IF($B602&gt;rounds,"",OFFSET(AllPairings!E$1,startRow-1+$A602,0))</f>
        <v/>
      </c>
      <c r="F602" s="46" t="e">
        <f ca="1">VLOOKUP($C602,OFFSET(ResultsInput!$B$2,($B602-1)*gamesPerRound,0,gamesPerRound,6),5,FALSE)</f>
        <v>#VALUE!</v>
      </c>
      <c r="G602" s="46" t="e">
        <f ca="1">VLOOKUP($C602,OFFSET(ResultsInput!$B$2,($B602-1)*gamesPerRound,0,gamesPerRound,6),6,FALSE)</f>
        <v>#VALUE!</v>
      </c>
      <c r="H602" s="87" t="str">
        <f t="shared" ref="H602:H665" ca="1" si="38">D602</f>
        <v/>
      </c>
    </row>
    <row r="603" spans="1:8" x14ac:dyDescent="0.2">
      <c r="A603" s="47">
        <f t="shared" si="32"/>
        <v>601</v>
      </c>
      <c r="B603" s="32" t="str">
        <f t="shared" si="36"/>
        <v/>
      </c>
      <c r="C603" s="32">
        <f t="shared" si="37"/>
        <v>26</v>
      </c>
      <c r="D603" s="1" t="str">
        <f ca="1">IF($B603&gt;rounds,"",OFFSET(AllPairings!D$1,startRow-1+$A603,0))</f>
        <v/>
      </c>
      <c r="E603" s="1" t="str">
        <f ca="1">IF($B603&gt;rounds,"",OFFSET(AllPairings!E$1,startRow-1+$A603,0))</f>
        <v/>
      </c>
      <c r="F603" s="46" t="e">
        <f ca="1">VLOOKUP($C603,OFFSET(ResultsInput!$B$2,($B603-1)*gamesPerRound,0,gamesPerRound,6),5,FALSE)</f>
        <v>#VALUE!</v>
      </c>
      <c r="G603" s="46" t="e">
        <f ca="1">VLOOKUP($C603,OFFSET(ResultsInput!$B$2,($B603-1)*gamesPerRound,0,gamesPerRound,6),6,FALSE)</f>
        <v>#VALUE!</v>
      </c>
      <c r="H603" s="87" t="str">
        <f t="shared" ca="1" si="38"/>
        <v/>
      </c>
    </row>
    <row r="604" spans="1:8" x14ac:dyDescent="0.2">
      <c r="A604" s="47">
        <f t="shared" si="32"/>
        <v>602</v>
      </c>
      <c r="B604" s="32" t="str">
        <f t="shared" si="36"/>
        <v/>
      </c>
      <c r="C604" s="32">
        <f t="shared" si="37"/>
        <v>27</v>
      </c>
      <c r="D604" s="1" t="str">
        <f ca="1">IF($B604&gt;rounds,"",OFFSET(AllPairings!D$1,startRow-1+$A604,0))</f>
        <v/>
      </c>
      <c r="E604" s="1" t="str">
        <f ca="1">IF($B604&gt;rounds,"",OFFSET(AllPairings!E$1,startRow-1+$A604,0))</f>
        <v/>
      </c>
      <c r="F604" s="46" t="e">
        <f ca="1">VLOOKUP($C604,OFFSET(ResultsInput!$B$2,($B604-1)*gamesPerRound,0,gamesPerRound,6),5,FALSE)</f>
        <v>#VALUE!</v>
      </c>
      <c r="G604" s="46" t="e">
        <f ca="1">VLOOKUP($C604,OFFSET(ResultsInput!$B$2,($B604-1)*gamesPerRound,0,gamesPerRound,6),6,FALSE)</f>
        <v>#VALUE!</v>
      </c>
      <c r="H604" s="87" t="str">
        <f t="shared" ca="1" si="38"/>
        <v/>
      </c>
    </row>
    <row r="605" spans="1:8" x14ac:dyDescent="0.2">
      <c r="A605" s="47">
        <f t="shared" si="32"/>
        <v>603</v>
      </c>
      <c r="B605" s="32" t="str">
        <f t="shared" si="36"/>
        <v/>
      </c>
      <c r="C605" s="32">
        <f t="shared" si="37"/>
        <v>28</v>
      </c>
      <c r="D605" s="1" t="str">
        <f ca="1">IF($B605&gt;rounds,"",OFFSET(AllPairings!D$1,startRow-1+$A605,0))</f>
        <v/>
      </c>
      <c r="E605" s="1" t="str">
        <f ca="1">IF($B605&gt;rounds,"",OFFSET(AllPairings!E$1,startRow-1+$A605,0))</f>
        <v/>
      </c>
      <c r="F605" s="46" t="e">
        <f ca="1">VLOOKUP($C605,OFFSET(ResultsInput!$B$2,($B605-1)*gamesPerRound,0,gamesPerRound,6),5,FALSE)</f>
        <v>#VALUE!</v>
      </c>
      <c r="G605" s="46" t="e">
        <f ca="1">VLOOKUP($C605,OFFSET(ResultsInput!$B$2,($B605-1)*gamesPerRound,0,gamesPerRound,6),6,FALSE)</f>
        <v>#VALUE!</v>
      </c>
      <c r="H605" s="87" t="str">
        <f t="shared" ca="1" si="38"/>
        <v/>
      </c>
    </row>
    <row r="606" spans="1:8" x14ac:dyDescent="0.2">
      <c r="A606" s="47">
        <f t="shared" si="32"/>
        <v>604</v>
      </c>
      <c r="B606" s="32" t="str">
        <f t="shared" si="36"/>
        <v/>
      </c>
      <c r="C606" s="32">
        <f t="shared" si="37"/>
        <v>29</v>
      </c>
      <c r="D606" s="1" t="str">
        <f ca="1">IF($B606&gt;rounds,"",OFFSET(AllPairings!D$1,startRow-1+$A606,0))</f>
        <v/>
      </c>
      <c r="E606" s="1" t="str">
        <f ca="1">IF($B606&gt;rounds,"",OFFSET(AllPairings!E$1,startRow-1+$A606,0))</f>
        <v/>
      </c>
      <c r="F606" s="46" t="e">
        <f ca="1">VLOOKUP($C606,OFFSET(ResultsInput!$B$2,($B606-1)*gamesPerRound,0,gamesPerRound,6),5,FALSE)</f>
        <v>#VALUE!</v>
      </c>
      <c r="G606" s="46" t="e">
        <f ca="1">VLOOKUP($C606,OFFSET(ResultsInput!$B$2,($B606-1)*gamesPerRound,0,gamesPerRound,6),6,FALSE)</f>
        <v>#VALUE!</v>
      </c>
      <c r="H606" s="87" t="str">
        <f t="shared" ca="1" si="38"/>
        <v/>
      </c>
    </row>
    <row r="607" spans="1:8" x14ac:dyDescent="0.2">
      <c r="A607" s="47">
        <f t="shared" si="32"/>
        <v>605</v>
      </c>
      <c r="B607" s="32" t="str">
        <f t="shared" si="36"/>
        <v/>
      </c>
      <c r="C607" s="32">
        <f t="shared" si="37"/>
        <v>30</v>
      </c>
      <c r="D607" s="1" t="str">
        <f ca="1">IF($B607&gt;rounds,"",OFFSET(AllPairings!D$1,startRow-1+$A607,0))</f>
        <v/>
      </c>
      <c r="E607" s="1" t="str">
        <f ca="1">IF($B607&gt;rounds,"",OFFSET(AllPairings!E$1,startRow-1+$A607,0))</f>
        <v/>
      </c>
      <c r="F607" s="46" t="e">
        <f ca="1">VLOOKUP($C607,OFFSET(ResultsInput!$B$2,($B607-1)*gamesPerRound,0,gamesPerRound,6),5,FALSE)</f>
        <v>#VALUE!</v>
      </c>
      <c r="G607" s="46" t="e">
        <f ca="1">VLOOKUP($C607,OFFSET(ResultsInput!$B$2,($B607-1)*gamesPerRound,0,gamesPerRound,6),6,FALSE)</f>
        <v>#VALUE!</v>
      </c>
      <c r="H607" s="87" t="str">
        <f t="shared" ca="1" si="38"/>
        <v/>
      </c>
    </row>
    <row r="608" spans="1:8" x14ac:dyDescent="0.2">
      <c r="A608" s="47">
        <f t="shared" si="32"/>
        <v>606</v>
      </c>
      <c r="B608" s="32" t="str">
        <f t="shared" si="36"/>
        <v/>
      </c>
      <c r="C608" s="32">
        <f t="shared" si="37"/>
        <v>31</v>
      </c>
      <c r="D608" s="1" t="str">
        <f ca="1">IF($B608&gt;rounds,"",OFFSET(AllPairings!D$1,startRow-1+$A608,0))</f>
        <v/>
      </c>
      <c r="E608" s="1" t="str">
        <f ca="1">IF($B608&gt;rounds,"",OFFSET(AllPairings!E$1,startRow-1+$A608,0))</f>
        <v/>
      </c>
      <c r="F608" s="46" t="e">
        <f ca="1">VLOOKUP($C608,OFFSET(ResultsInput!$B$2,($B608-1)*gamesPerRound,0,gamesPerRound,6),5,FALSE)</f>
        <v>#VALUE!</v>
      </c>
      <c r="G608" s="46" t="e">
        <f ca="1">VLOOKUP($C608,OFFSET(ResultsInput!$B$2,($B608-1)*gamesPerRound,0,gamesPerRound,6),6,FALSE)</f>
        <v>#VALUE!</v>
      </c>
      <c r="H608" s="87" t="str">
        <f t="shared" ca="1" si="38"/>
        <v/>
      </c>
    </row>
    <row r="609" spans="1:8" x14ac:dyDescent="0.2">
      <c r="A609" s="47">
        <f t="shared" si="32"/>
        <v>607</v>
      </c>
      <c r="B609" s="32" t="str">
        <f t="shared" si="36"/>
        <v/>
      </c>
      <c r="C609" s="32">
        <f t="shared" si="37"/>
        <v>32</v>
      </c>
      <c r="D609" s="1" t="str">
        <f ca="1">IF($B609&gt;rounds,"",OFFSET(AllPairings!D$1,startRow-1+$A609,0))</f>
        <v/>
      </c>
      <c r="E609" s="1" t="str">
        <f ca="1">IF($B609&gt;rounds,"",OFFSET(AllPairings!E$1,startRow-1+$A609,0))</f>
        <v/>
      </c>
      <c r="F609" s="46" t="e">
        <f ca="1">VLOOKUP($C609,OFFSET(ResultsInput!$B$2,($B609-1)*gamesPerRound,0,gamesPerRound,6),5,FALSE)</f>
        <v>#VALUE!</v>
      </c>
      <c r="G609" s="46" t="e">
        <f ca="1">VLOOKUP($C609,OFFSET(ResultsInput!$B$2,($B609-1)*gamesPerRound,0,gamesPerRound,6),6,FALSE)</f>
        <v>#VALUE!</v>
      </c>
      <c r="H609" s="87" t="str">
        <f t="shared" ca="1" si="38"/>
        <v/>
      </c>
    </row>
    <row r="610" spans="1:8" x14ac:dyDescent="0.2">
      <c r="A610" s="47">
        <f t="shared" si="32"/>
        <v>608</v>
      </c>
      <c r="B610" s="32" t="str">
        <f t="shared" si="36"/>
        <v/>
      </c>
      <c r="C610" s="32">
        <f t="shared" si="37"/>
        <v>33</v>
      </c>
      <c r="D610" s="1" t="str">
        <f ca="1">IF($B610&gt;rounds,"",OFFSET(AllPairings!D$1,startRow-1+$A610,0))</f>
        <v/>
      </c>
      <c r="E610" s="1" t="str">
        <f ca="1">IF($B610&gt;rounds,"",OFFSET(AllPairings!E$1,startRow-1+$A610,0))</f>
        <v/>
      </c>
      <c r="F610" s="46" t="e">
        <f ca="1">VLOOKUP($C610,OFFSET(ResultsInput!$B$2,($B610-1)*gamesPerRound,0,gamesPerRound,6),5,FALSE)</f>
        <v>#VALUE!</v>
      </c>
      <c r="G610" s="46" t="e">
        <f ca="1">VLOOKUP($C610,OFFSET(ResultsInput!$B$2,($B610-1)*gamesPerRound,0,gamesPerRound,6),6,FALSE)</f>
        <v>#VALUE!</v>
      </c>
      <c r="H610" s="87" t="str">
        <f t="shared" ca="1" si="38"/>
        <v/>
      </c>
    </row>
    <row r="611" spans="1:8" x14ac:dyDescent="0.2">
      <c r="A611" s="47">
        <f t="shared" ref="A611:A674" si="39">A610+1</f>
        <v>609</v>
      </c>
      <c r="B611" s="32" t="str">
        <f t="shared" si="36"/>
        <v/>
      </c>
      <c r="C611" s="32">
        <f t="shared" si="37"/>
        <v>34</v>
      </c>
      <c r="D611" s="1" t="str">
        <f ca="1">IF($B611&gt;rounds,"",OFFSET(AllPairings!D$1,startRow-1+$A611,0))</f>
        <v/>
      </c>
      <c r="E611" s="1" t="str">
        <f ca="1">IF($B611&gt;rounds,"",OFFSET(AllPairings!E$1,startRow-1+$A611,0))</f>
        <v/>
      </c>
      <c r="F611" s="46" t="e">
        <f ca="1">VLOOKUP($C611,OFFSET(ResultsInput!$B$2,($B611-1)*gamesPerRound,0,gamesPerRound,6),5,FALSE)</f>
        <v>#VALUE!</v>
      </c>
      <c r="G611" s="46" t="e">
        <f ca="1">VLOOKUP($C611,OFFSET(ResultsInput!$B$2,($B611-1)*gamesPerRound,0,gamesPerRound,6),6,FALSE)</f>
        <v>#VALUE!</v>
      </c>
      <c r="H611" s="87" t="str">
        <f t="shared" ca="1" si="38"/>
        <v/>
      </c>
    </row>
    <row r="612" spans="1:8" x14ac:dyDescent="0.2">
      <c r="A612" s="47">
        <f t="shared" si="39"/>
        <v>610</v>
      </c>
      <c r="B612" s="32" t="str">
        <f t="shared" si="36"/>
        <v/>
      </c>
      <c r="C612" s="32">
        <f t="shared" si="37"/>
        <v>35</v>
      </c>
      <c r="D612" s="1" t="str">
        <f ca="1">IF($B612&gt;rounds,"",OFFSET(AllPairings!D$1,startRow-1+$A612,0))</f>
        <v/>
      </c>
      <c r="E612" s="1" t="str">
        <f ca="1">IF($B612&gt;rounds,"",OFFSET(AllPairings!E$1,startRow-1+$A612,0))</f>
        <v/>
      </c>
      <c r="F612" s="46" t="e">
        <f ca="1">VLOOKUP($C612,OFFSET(ResultsInput!$B$2,($B612-1)*gamesPerRound,0,gamesPerRound,6),5,FALSE)</f>
        <v>#VALUE!</v>
      </c>
      <c r="G612" s="46" t="e">
        <f ca="1">VLOOKUP($C612,OFFSET(ResultsInput!$B$2,($B612-1)*gamesPerRound,0,gamesPerRound,6),6,FALSE)</f>
        <v>#VALUE!</v>
      </c>
      <c r="H612" s="87" t="str">
        <f t="shared" ca="1" si="38"/>
        <v/>
      </c>
    </row>
    <row r="613" spans="1:8" x14ac:dyDescent="0.2">
      <c r="A613" s="47">
        <f t="shared" si="39"/>
        <v>611</v>
      </c>
      <c r="B613" s="32" t="str">
        <f t="shared" si="36"/>
        <v/>
      </c>
      <c r="C613" s="32">
        <f t="shared" si="37"/>
        <v>36</v>
      </c>
      <c r="D613" s="1" t="str">
        <f ca="1">IF($B613&gt;rounds,"",OFFSET(AllPairings!D$1,startRow-1+$A613,0))</f>
        <v/>
      </c>
      <c r="E613" s="1" t="str">
        <f ca="1">IF($B613&gt;rounds,"",OFFSET(AllPairings!E$1,startRow-1+$A613,0))</f>
        <v/>
      </c>
      <c r="F613" s="46" t="e">
        <f ca="1">VLOOKUP($C613,OFFSET(ResultsInput!$B$2,($B613-1)*gamesPerRound,0,gamesPerRound,6),5,FALSE)</f>
        <v>#VALUE!</v>
      </c>
      <c r="G613" s="46" t="e">
        <f ca="1">VLOOKUP($C613,OFFSET(ResultsInput!$B$2,($B613-1)*gamesPerRound,0,gamesPerRound,6),6,FALSE)</f>
        <v>#VALUE!</v>
      </c>
      <c r="H613" s="87" t="str">
        <f t="shared" ca="1" si="38"/>
        <v/>
      </c>
    </row>
    <row r="614" spans="1:8" x14ac:dyDescent="0.2">
      <c r="A614" s="47">
        <f t="shared" si="39"/>
        <v>612</v>
      </c>
      <c r="B614" s="32" t="str">
        <f t="shared" si="36"/>
        <v/>
      </c>
      <c r="C614" s="32">
        <f t="shared" si="37"/>
        <v>37</v>
      </c>
      <c r="D614" s="1" t="str">
        <f ca="1">IF($B614&gt;rounds,"",OFFSET(AllPairings!D$1,startRow-1+$A614,0))</f>
        <v/>
      </c>
      <c r="E614" s="1" t="str">
        <f ca="1">IF($B614&gt;rounds,"",OFFSET(AllPairings!E$1,startRow-1+$A614,0))</f>
        <v/>
      </c>
      <c r="F614" s="46" t="e">
        <f ca="1">VLOOKUP($C614,OFFSET(ResultsInput!$B$2,($B614-1)*gamesPerRound,0,gamesPerRound,6),5,FALSE)</f>
        <v>#VALUE!</v>
      </c>
      <c r="G614" s="46" t="e">
        <f ca="1">VLOOKUP($C614,OFFSET(ResultsInput!$B$2,($B614-1)*gamesPerRound,0,gamesPerRound,6),6,FALSE)</f>
        <v>#VALUE!</v>
      </c>
      <c r="H614" s="87" t="str">
        <f t="shared" ca="1" si="38"/>
        <v/>
      </c>
    </row>
    <row r="615" spans="1:8" x14ac:dyDescent="0.2">
      <c r="A615" s="47">
        <f t="shared" si="39"/>
        <v>613</v>
      </c>
      <c r="B615" s="32" t="str">
        <f t="shared" si="36"/>
        <v/>
      </c>
      <c r="C615" s="32">
        <f t="shared" si="37"/>
        <v>38</v>
      </c>
      <c r="D615" s="1" t="str">
        <f ca="1">IF($B615&gt;rounds,"",OFFSET(AllPairings!D$1,startRow-1+$A615,0))</f>
        <v/>
      </c>
      <c r="E615" s="1" t="str">
        <f ca="1">IF($B615&gt;rounds,"",OFFSET(AllPairings!E$1,startRow-1+$A615,0))</f>
        <v/>
      </c>
      <c r="F615" s="46" t="e">
        <f ca="1">VLOOKUP($C615,OFFSET(ResultsInput!$B$2,($B615-1)*gamesPerRound,0,gamesPerRound,6),5,FALSE)</f>
        <v>#VALUE!</v>
      </c>
      <c r="G615" s="46" t="e">
        <f ca="1">VLOOKUP($C615,OFFSET(ResultsInput!$B$2,($B615-1)*gamesPerRound,0,gamesPerRound,6),6,FALSE)</f>
        <v>#VALUE!</v>
      </c>
      <c r="H615" s="87" t="str">
        <f t="shared" ca="1" si="38"/>
        <v/>
      </c>
    </row>
    <row r="616" spans="1:8" x14ac:dyDescent="0.2">
      <c r="A616" s="47">
        <f t="shared" si="39"/>
        <v>614</v>
      </c>
      <c r="B616" s="32" t="str">
        <f t="shared" si="36"/>
        <v/>
      </c>
      <c r="C616" s="32">
        <f t="shared" si="37"/>
        <v>39</v>
      </c>
      <c r="D616" s="1" t="str">
        <f ca="1">IF($B616&gt;rounds,"",OFFSET(AllPairings!D$1,startRow-1+$A616,0))</f>
        <v/>
      </c>
      <c r="E616" s="1" t="str">
        <f ca="1">IF($B616&gt;rounds,"",OFFSET(AllPairings!E$1,startRow-1+$A616,0))</f>
        <v/>
      </c>
      <c r="F616" s="46" t="e">
        <f ca="1">VLOOKUP($C616,OFFSET(ResultsInput!$B$2,($B616-1)*gamesPerRound,0,gamesPerRound,6),5,FALSE)</f>
        <v>#VALUE!</v>
      </c>
      <c r="G616" s="46" t="e">
        <f ca="1">VLOOKUP($C616,OFFSET(ResultsInput!$B$2,($B616-1)*gamesPerRound,0,gamesPerRound,6),6,FALSE)</f>
        <v>#VALUE!</v>
      </c>
      <c r="H616" s="87" t="str">
        <f t="shared" ca="1" si="38"/>
        <v/>
      </c>
    </row>
    <row r="617" spans="1:8" x14ac:dyDescent="0.2">
      <c r="A617" s="47">
        <f t="shared" si="39"/>
        <v>615</v>
      </c>
      <c r="B617" s="32" t="str">
        <f t="shared" si="36"/>
        <v/>
      </c>
      <c r="C617" s="32">
        <f t="shared" si="37"/>
        <v>40</v>
      </c>
      <c r="D617" s="1" t="str">
        <f ca="1">IF($B617&gt;rounds,"",OFFSET(AllPairings!D$1,startRow-1+$A617,0))</f>
        <v/>
      </c>
      <c r="E617" s="1" t="str">
        <f ca="1">IF($B617&gt;rounds,"",OFFSET(AllPairings!E$1,startRow-1+$A617,0))</f>
        <v/>
      </c>
      <c r="F617" s="46" t="e">
        <f ca="1">VLOOKUP($C617,OFFSET(ResultsInput!$B$2,($B617-1)*gamesPerRound,0,gamesPerRound,6),5,FALSE)</f>
        <v>#VALUE!</v>
      </c>
      <c r="G617" s="46" t="e">
        <f ca="1">VLOOKUP($C617,OFFSET(ResultsInput!$B$2,($B617-1)*gamesPerRound,0,gamesPerRound,6),6,FALSE)</f>
        <v>#VALUE!</v>
      </c>
      <c r="H617" s="87" t="str">
        <f t="shared" ca="1" si="38"/>
        <v/>
      </c>
    </row>
    <row r="618" spans="1:8" x14ac:dyDescent="0.2">
      <c r="A618" s="47">
        <f t="shared" si="39"/>
        <v>616</v>
      </c>
      <c r="B618" s="32" t="str">
        <f t="shared" si="36"/>
        <v/>
      </c>
      <c r="C618" s="32">
        <f t="shared" si="37"/>
        <v>41</v>
      </c>
      <c r="D618" s="1" t="str">
        <f ca="1">IF($B618&gt;rounds,"",OFFSET(AllPairings!D$1,startRow-1+$A618,0))</f>
        <v/>
      </c>
      <c r="E618" s="1" t="str">
        <f ca="1">IF($B618&gt;rounds,"",OFFSET(AllPairings!E$1,startRow-1+$A618,0))</f>
        <v/>
      </c>
      <c r="F618" s="46" t="e">
        <f ca="1">VLOOKUP($C618,OFFSET(ResultsInput!$B$2,($B618-1)*gamesPerRound,0,gamesPerRound,6),5,FALSE)</f>
        <v>#VALUE!</v>
      </c>
      <c r="G618" s="46" t="e">
        <f ca="1">VLOOKUP($C618,OFFSET(ResultsInput!$B$2,($B618-1)*gamesPerRound,0,gamesPerRound,6),6,FALSE)</f>
        <v>#VALUE!</v>
      </c>
      <c r="H618" s="87" t="str">
        <f t="shared" ca="1" si="38"/>
        <v/>
      </c>
    </row>
    <row r="619" spans="1:8" x14ac:dyDescent="0.2">
      <c r="A619" s="47">
        <f t="shared" si="39"/>
        <v>617</v>
      </c>
      <c r="B619" s="32" t="str">
        <f t="shared" si="36"/>
        <v/>
      </c>
      <c r="C619" s="32">
        <f t="shared" si="37"/>
        <v>42</v>
      </c>
      <c r="D619" s="1" t="str">
        <f ca="1">IF($B619&gt;rounds,"",OFFSET(AllPairings!D$1,startRow-1+$A619,0))</f>
        <v/>
      </c>
      <c r="E619" s="1" t="str">
        <f ca="1">IF($B619&gt;rounds,"",OFFSET(AllPairings!E$1,startRow-1+$A619,0))</f>
        <v/>
      </c>
      <c r="F619" s="46" t="e">
        <f ca="1">VLOOKUP($C619,OFFSET(ResultsInput!$B$2,($B619-1)*gamesPerRound,0,gamesPerRound,6),5,FALSE)</f>
        <v>#VALUE!</v>
      </c>
      <c r="G619" s="46" t="e">
        <f ca="1">VLOOKUP($C619,OFFSET(ResultsInput!$B$2,($B619-1)*gamesPerRound,0,gamesPerRound,6),6,FALSE)</f>
        <v>#VALUE!</v>
      </c>
      <c r="H619" s="87" t="str">
        <f t="shared" ca="1" si="38"/>
        <v/>
      </c>
    </row>
    <row r="620" spans="1:8" x14ac:dyDescent="0.2">
      <c r="A620" s="47">
        <f t="shared" si="39"/>
        <v>618</v>
      </c>
      <c r="B620" s="32" t="str">
        <f t="shared" si="36"/>
        <v/>
      </c>
      <c r="C620" s="32">
        <f t="shared" si="37"/>
        <v>43</v>
      </c>
      <c r="D620" s="1" t="str">
        <f ca="1">IF($B620&gt;rounds,"",OFFSET(AllPairings!D$1,startRow-1+$A620,0))</f>
        <v/>
      </c>
      <c r="E620" s="1" t="str">
        <f ca="1">IF($B620&gt;rounds,"",OFFSET(AllPairings!E$1,startRow-1+$A620,0))</f>
        <v/>
      </c>
      <c r="F620" s="46" t="e">
        <f ca="1">VLOOKUP($C620,OFFSET(ResultsInput!$B$2,($B620-1)*gamesPerRound,0,gamesPerRound,6),5,FALSE)</f>
        <v>#VALUE!</v>
      </c>
      <c r="G620" s="46" t="e">
        <f ca="1">VLOOKUP($C620,OFFSET(ResultsInput!$B$2,($B620-1)*gamesPerRound,0,gamesPerRound,6),6,FALSE)</f>
        <v>#VALUE!</v>
      </c>
      <c r="H620" s="87" t="str">
        <f t="shared" ca="1" si="38"/>
        <v/>
      </c>
    </row>
    <row r="621" spans="1:8" x14ac:dyDescent="0.2">
      <c r="A621" s="47">
        <f t="shared" si="39"/>
        <v>619</v>
      </c>
      <c r="B621" s="32" t="str">
        <f t="shared" si="36"/>
        <v/>
      </c>
      <c r="C621" s="32">
        <f t="shared" si="37"/>
        <v>44</v>
      </c>
      <c r="D621" s="1" t="str">
        <f ca="1">IF($B621&gt;rounds,"",OFFSET(AllPairings!D$1,startRow-1+$A621,0))</f>
        <v/>
      </c>
      <c r="E621" s="1" t="str">
        <f ca="1">IF($B621&gt;rounds,"",OFFSET(AllPairings!E$1,startRow-1+$A621,0))</f>
        <v/>
      </c>
      <c r="F621" s="46" t="e">
        <f ca="1">VLOOKUP($C621,OFFSET(ResultsInput!$B$2,($B621-1)*gamesPerRound,0,gamesPerRound,6),5,FALSE)</f>
        <v>#VALUE!</v>
      </c>
      <c r="G621" s="46" t="e">
        <f ca="1">VLOOKUP($C621,OFFSET(ResultsInput!$B$2,($B621-1)*gamesPerRound,0,gamesPerRound,6),6,FALSE)</f>
        <v>#VALUE!</v>
      </c>
      <c r="H621" s="87" t="str">
        <f t="shared" ca="1" si="38"/>
        <v/>
      </c>
    </row>
    <row r="622" spans="1:8" x14ac:dyDescent="0.2">
      <c r="A622" s="47">
        <f t="shared" si="39"/>
        <v>620</v>
      </c>
      <c r="B622" s="32" t="str">
        <f t="shared" si="36"/>
        <v/>
      </c>
      <c r="C622" s="32">
        <f t="shared" si="37"/>
        <v>45</v>
      </c>
      <c r="D622" s="1" t="str">
        <f ca="1">IF($B622&gt;rounds,"",OFFSET(AllPairings!D$1,startRow-1+$A622,0))</f>
        <v/>
      </c>
      <c r="E622" s="1" t="str">
        <f ca="1">IF($B622&gt;rounds,"",OFFSET(AllPairings!E$1,startRow-1+$A622,0))</f>
        <v/>
      </c>
      <c r="F622" s="46" t="e">
        <f ca="1">VLOOKUP($C622,OFFSET(ResultsInput!$B$2,($B622-1)*gamesPerRound,0,gamesPerRound,6),5,FALSE)</f>
        <v>#VALUE!</v>
      </c>
      <c r="G622" s="46" t="e">
        <f ca="1">VLOOKUP($C622,OFFSET(ResultsInput!$B$2,($B622-1)*gamesPerRound,0,gamesPerRound,6),6,FALSE)</f>
        <v>#VALUE!</v>
      </c>
      <c r="H622" s="87" t="str">
        <f t="shared" ca="1" si="38"/>
        <v/>
      </c>
    </row>
    <row r="623" spans="1:8" x14ac:dyDescent="0.2">
      <c r="A623" s="47">
        <f t="shared" si="39"/>
        <v>621</v>
      </c>
      <c r="B623" s="32" t="str">
        <f t="shared" si="36"/>
        <v/>
      </c>
      <c r="C623" s="32">
        <f t="shared" si="37"/>
        <v>46</v>
      </c>
      <c r="D623" s="1" t="str">
        <f ca="1">IF($B623&gt;rounds,"",OFFSET(AllPairings!D$1,startRow-1+$A623,0))</f>
        <v/>
      </c>
      <c r="E623" s="1" t="str">
        <f ca="1">IF($B623&gt;rounds,"",OFFSET(AllPairings!E$1,startRow-1+$A623,0))</f>
        <v/>
      </c>
      <c r="F623" s="46" t="e">
        <f ca="1">VLOOKUP($C623,OFFSET(ResultsInput!$B$2,($B623-1)*gamesPerRound,0,gamesPerRound,6),5,FALSE)</f>
        <v>#VALUE!</v>
      </c>
      <c r="G623" s="46" t="e">
        <f ca="1">VLOOKUP($C623,OFFSET(ResultsInput!$B$2,($B623-1)*gamesPerRound,0,gamesPerRound,6),6,FALSE)</f>
        <v>#VALUE!</v>
      </c>
      <c r="H623" s="87" t="str">
        <f t="shared" ca="1" si="38"/>
        <v/>
      </c>
    </row>
    <row r="624" spans="1:8" x14ac:dyDescent="0.2">
      <c r="A624" s="47">
        <f t="shared" si="39"/>
        <v>622</v>
      </c>
      <c r="B624" s="32" t="str">
        <f t="shared" si="36"/>
        <v/>
      </c>
      <c r="C624" s="32">
        <f t="shared" si="37"/>
        <v>47</v>
      </c>
      <c r="D624" s="1" t="str">
        <f ca="1">IF($B624&gt;rounds,"",OFFSET(AllPairings!D$1,startRow-1+$A624,0))</f>
        <v/>
      </c>
      <c r="E624" s="1" t="str">
        <f ca="1">IF($B624&gt;rounds,"",OFFSET(AllPairings!E$1,startRow-1+$A624,0))</f>
        <v/>
      </c>
      <c r="F624" s="46" t="e">
        <f ca="1">VLOOKUP($C624,OFFSET(ResultsInput!$B$2,($B624-1)*gamesPerRound,0,gamesPerRound,6),5,FALSE)</f>
        <v>#VALUE!</v>
      </c>
      <c r="G624" s="46" t="e">
        <f ca="1">VLOOKUP($C624,OFFSET(ResultsInput!$B$2,($B624-1)*gamesPerRound,0,gamesPerRound,6),6,FALSE)</f>
        <v>#VALUE!</v>
      </c>
      <c r="H624" s="87" t="str">
        <f t="shared" ca="1" si="38"/>
        <v/>
      </c>
    </row>
    <row r="625" spans="1:8" x14ac:dyDescent="0.2">
      <c r="A625" s="47">
        <f t="shared" si="39"/>
        <v>623</v>
      </c>
      <c r="B625" s="32" t="str">
        <f t="shared" si="36"/>
        <v/>
      </c>
      <c r="C625" s="32">
        <f t="shared" si="37"/>
        <v>48</v>
      </c>
      <c r="D625" s="1" t="str">
        <f ca="1">IF($B625&gt;rounds,"",OFFSET(AllPairings!D$1,startRow-1+$A625,0))</f>
        <v/>
      </c>
      <c r="E625" s="1" t="str">
        <f ca="1">IF($B625&gt;rounds,"",OFFSET(AllPairings!E$1,startRow-1+$A625,0))</f>
        <v/>
      </c>
      <c r="F625" s="46" t="e">
        <f ca="1">VLOOKUP($C625,OFFSET(ResultsInput!$B$2,($B625-1)*gamesPerRound,0,gamesPerRound,6),5,FALSE)</f>
        <v>#VALUE!</v>
      </c>
      <c r="G625" s="46" t="e">
        <f ca="1">VLOOKUP($C625,OFFSET(ResultsInput!$B$2,($B625-1)*gamesPerRound,0,gamesPerRound,6),6,FALSE)</f>
        <v>#VALUE!</v>
      </c>
      <c r="H625" s="87" t="str">
        <f t="shared" ca="1" si="38"/>
        <v/>
      </c>
    </row>
    <row r="626" spans="1:8" x14ac:dyDescent="0.2">
      <c r="A626" s="47">
        <f t="shared" si="39"/>
        <v>624</v>
      </c>
      <c r="B626" s="32" t="str">
        <f t="shared" si="36"/>
        <v/>
      </c>
      <c r="C626" s="32">
        <f t="shared" si="37"/>
        <v>1</v>
      </c>
      <c r="D626" s="1" t="str">
        <f ca="1">IF($B626&gt;rounds,"",OFFSET(AllPairings!D$1,startRow-1+$A626,0))</f>
        <v/>
      </c>
      <c r="E626" s="1" t="str">
        <f ca="1">IF($B626&gt;rounds,"",OFFSET(AllPairings!E$1,startRow-1+$A626,0))</f>
        <v/>
      </c>
      <c r="F626" s="46" t="e">
        <f ca="1">VLOOKUP($C626,OFFSET(ResultsInput!$B$2,($B626-1)*gamesPerRound,0,gamesPerRound,6),5,FALSE)</f>
        <v>#VALUE!</v>
      </c>
      <c r="G626" s="46" t="e">
        <f ca="1">VLOOKUP($C626,OFFSET(ResultsInput!$B$2,($B626-1)*gamesPerRound,0,gamesPerRound,6),6,FALSE)</f>
        <v>#VALUE!</v>
      </c>
      <c r="H626" s="87" t="str">
        <f t="shared" ca="1" si="38"/>
        <v/>
      </c>
    </row>
    <row r="627" spans="1:8" x14ac:dyDescent="0.2">
      <c r="A627" s="47">
        <f t="shared" si="39"/>
        <v>625</v>
      </c>
      <c r="B627" s="32" t="str">
        <f t="shared" si="36"/>
        <v/>
      </c>
      <c r="C627" s="32">
        <f t="shared" si="37"/>
        <v>2</v>
      </c>
      <c r="D627" s="1" t="str">
        <f ca="1">IF($B627&gt;rounds,"",OFFSET(AllPairings!D$1,startRow-1+$A627,0))</f>
        <v/>
      </c>
      <c r="E627" s="1" t="str">
        <f ca="1">IF($B627&gt;rounds,"",OFFSET(AllPairings!E$1,startRow-1+$A627,0))</f>
        <v/>
      </c>
      <c r="F627" s="46" t="e">
        <f ca="1">VLOOKUP($C627,OFFSET(ResultsInput!$B$2,($B627-1)*gamesPerRound,0,gamesPerRound,6),5,FALSE)</f>
        <v>#VALUE!</v>
      </c>
      <c r="G627" s="46" t="e">
        <f ca="1">VLOOKUP($C627,OFFSET(ResultsInput!$B$2,($B627-1)*gamesPerRound,0,gamesPerRound,6),6,FALSE)</f>
        <v>#VALUE!</v>
      </c>
      <c r="H627" s="87" t="str">
        <f t="shared" ca="1" si="38"/>
        <v/>
      </c>
    </row>
    <row r="628" spans="1:8" x14ac:dyDescent="0.2">
      <c r="A628" s="47">
        <f t="shared" si="39"/>
        <v>626</v>
      </c>
      <c r="B628" s="32" t="str">
        <f t="shared" si="36"/>
        <v/>
      </c>
      <c r="C628" s="32">
        <f t="shared" si="37"/>
        <v>3</v>
      </c>
      <c r="D628" s="1" t="str">
        <f ca="1">IF($B628&gt;rounds,"",OFFSET(AllPairings!D$1,startRow-1+$A628,0))</f>
        <v/>
      </c>
      <c r="E628" s="1" t="str">
        <f ca="1">IF($B628&gt;rounds,"",OFFSET(AllPairings!E$1,startRow-1+$A628,0))</f>
        <v/>
      </c>
      <c r="F628" s="46" t="e">
        <f ca="1">VLOOKUP($C628,OFFSET(ResultsInput!$B$2,($B628-1)*gamesPerRound,0,gamesPerRound,6),5,FALSE)</f>
        <v>#VALUE!</v>
      </c>
      <c r="G628" s="46" t="e">
        <f ca="1">VLOOKUP($C628,OFFSET(ResultsInput!$B$2,($B628-1)*gamesPerRound,0,gamesPerRound,6),6,FALSE)</f>
        <v>#VALUE!</v>
      </c>
      <c r="H628" s="87" t="str">
        <f t="shared" ca="1" si="38"/>
        <v/>
      </c>
    </row>
    <row r="629" spans="1:8" x14ac:dyDescent="0.2">
      <c r="A629" s="47">
        <f t="shared" si="39"/>
        <v>627</v>
      </c>
      <c r="B629" s="32" t="str">
        <f t="shared" si="36"/>
        <v/>
      </c>
      <c r="C629" s="32">
        <f t="shared" si="37"/>
        <v>4</v>
      </c>
      <c r="D629" s="1" t="str">
        <f ca="1">IF($B629&gt;rounds,"",OFFSET(AllPairings!D$1,startRow-1+$A629,0))</f>
        <v/>
      </c>
      <c r="E629" s="1" t="str">
        <f ca="1">IF($B629&gt;rounds,"",OFFSET(AllPairings!E$1,startRow-1+$A629,0))</f>
        <v/>
      </c>
      <c r="F629" s="46" t="e">
        <f ca="1">VLOOKUP($C629,OFFSET(ResultsInput!$B$2,($B629-1)*gamesPerRound,0,gamesPerRound,6),5,FALSE)</f>
        <v>#VALUE!</v>
      </c>
      <c r="G629" s="46" t="e">
        <f ca="1">VLOOKUP($C629,OFFSET(ResultsInput!$B$2,($B629-1)*gamesPerRound,0,gamesPerRound,6),6,FALSE)</f>
        <v>#VALUE!</v>
      </c>
      <c r="H629" s="87" t="str">
        <f t="shared" ca="1" si="38"/>
        <v/>
      </c>
    </row>
    <row r="630" spans="1:8" x14ac:dyDescent="0.2">
      <c r="A630" s="47">
        <f t="shared" si="39"/>
        <v>628</v>
      </c>
      <c r="B630" s="32" t="str">
        <f t="shared" si="36"/>
        <v/>
      </c>
      <c r="C630" s="32">
        <f t="shared" si="37"/>
        <v>5</v>
      </c>
      <c r="D630" s="1" t="str">
        <f ca="1">IF($B630&gt;rounds,"",OFFSET(AllPairings!D$1,startRow-1+$A630,0))</f>
        <v/>
      </c>
      <c r="E630" s="1" t="str">
        <f ca="1">IF($B630&gt;rounds,"",OFFSET(AllPairings!E$1,startRow-1+$A630,0))</f>
        <v/>
      </c>
      <c r="F630" s="46" t="e">
        <f ca="1">VLOOKUP($C630,OFFSET(ResultsInput!$B$2,($B630-1)*gamesPerRound,0,gamesPerRound,6),5,FALSE)</f>
        <v>#VALUE!</v>
      </c>
      <c r="G630" s="46" t="e">
        <f ca="1">VLOOKUP($C630,OFFSET(ResultsInput!$B$2,($B630-1)*gamesPerRound,0,gamesPerRound,6),6,FALSE)</f>
        <v>#VALUE!</v>
      </c>
      <c r="H630" s="87" t="str">
        <f t="shared" ca="1" si="38"/>
        <v/>
      </c>
    </row>
    <row r="631" spans="1:8" x14ac:dyDescent="0.2">
      <c r="A631" s="47">
        <f t="shared" si="39"/>
        <v>629</v>
      </c>
      <c r="B631" s="32" t="str">
        <f t="shared" si="36"/>
        <v/>
      </c>
      <c r="C631" s="32">
        <f t="shared" si="37"/>
        <v>6</v>
      </c>
      <c r="D631" s="1" t="str">
        <f ca="1">IF($B631&gt;rounds,"",OFFSET(AllPairings!D$1,startRow-1+$A631,0))</f>
        <v/>
      </c>
      <c r="E631" s="1" t="str">
        <f ca="1">IF($B631&gt;rounds,"",OFFSET(AllPairings!E$1,startRow-1+$A631,0))</f>
        <v/>
      </c>
      <c r="F631" s="46" t="e">
        <f ca="1">VLOOKUP($C631,OFFSET(ResultsInput!$B$2,($B631-1)*gamesPerRound,0,gamesPerRound,6),5,FALSE)</f>
        <v>#VALUE!</v>
      </c>
      <c r="G631" s="46" t="e">
        <f ca="1">VLOOKUP($C631,OFFSET(ResultsInput!$B$2,($B631-1)*gamesPerRound,0,gamesPerRound,6),6,FALSE)</f>
        <v>#VALUE!</v>
      </c>
      <c r="H631" s="87" t="str">
        <f t="shared" ca="1" si="38"/>
        <v/>
      </c>
    </row>
    <row r="632" spans="1:8" x14ac:dyDescent="0.2">
      <c r="A632" s="47">
        <f t="shared" si="39"/>
        <v>630</v>
      </c>
      <c r="B632" s="32" t="str">
        <f t="shared" si="36"/>
        <v/>
      </c>
      <c r="C632" s="32">
        <f t="shared" si="37"/>
        <v>7</v>
      </c>
      <c r="D632" s="1" t="str">
        <f ca="1">IF($B632&gt;rounds,"",OFFSET(AllPairings!D$1,startRow-1+$A632,0))</f>
        <v/>
      </c>
      <c r="E632" s="1" t="str">
        <f ca="1">IF($B632&gt;rounds,"",OFFSET(AllPairings!E$1,startRow-1+$A632,0))</f>
        <v/>
      </c>
      <c r="F632" s="46" t="e">
        <f ca="1">VLOOKUP($C632,OFFSET(ResultsInput!$B$2,($B632-1)*gamesPerRound,0,gamesPerRound,6),5,FALSE)</f>
        <v>#VALUE!</v>
      </c>
      <c r="G632" s="46" t="e">
        <f ca="1">VLOOKUP($C632,OFFSET(ResultsInput!$B$2,($B632-1)*gamesPerRound,0,gamesPerRound,6),6,FALSE)</f>
        <v>#VALUE!</v>
      </c>
      <c r="H632" s="87" t="str">
        <f t="shared" ca="1" si="38"/>
        <v/>
      </c>
    </row>
    <row r="633" spans="1:8" x14ac:dyDescent="0.2">
      <c r="A633" s="47">
        <f t="shared" si="39"/>
        <v>631</v>
      </c>
      <c r="B633" s="32" t="str">
        <f t="shared" si="36"/>
        <v/>
      </c>
      <c r="C633" s="32">
        <f t="shared" si="37"/>
        <v>8</v>
      </c>
      <c r="D633" s="1" t="str">
        <f ca="1">IF($B633&gt;rounds,"",OFFSET(AllPairings!D$1,startRow-1+$A633,0))</f>
        <v/>
      </c>
      <c r="E633" s="1" t="str">
        <f ca="1">IF($B633&gt;rounds,"",OFFSET(AllPairings!E$1,startRow-1+$A633,0))</f>
        <v/>
      </c>
      <c r="F633" s="46" t="e">
        <f ca="1">VLOOKUP($C633,OFFSET(ResultsInput!$B$2,($B633-1)*gamesPerRound,0,gamesPerRound,6),5,FALSE)</f>
        <v>#VALUE!</v>
      </c>
      <c r="G633" s="46" t="e">
        <f ca="1">VLOOKUP($C633,OFFSET(ResultsInput!$B$2,($B633-1)*gamesPerRound,0,gamesPerRound,6),6,FALSE)</f>
        <v>#VALUE!</v>
      </c>
      <c r="H633" s="87" t="str">
        <f t="shared" ca="1" si="38"/>
        <v/>
      </c>
    </row>
    <row r="634" spans="1:8" x14ac:dyDescent="0.2">
      <c r="A634" s="47">
        <f t="shared" si="39"/>
        <v>632</v>
      </c>
      <c r="B634" s="32" t="str">
        <f t="shared" si="36"/>
        <v/>
      </c>
      <c r="C634" s="32">
        <f t="shared" si="37"/>
        <v>9</v>
      </c>
      <c r="D634" s="1" t="str">
        <f ca="1">IF($B634&gt;rounds,"",OFFSET(AllPairings!D$1,startRow-1+$A634,0))</f>
        <v/>
      </c>
      <c r="E634" s="1" t="str">
        <f ca="1">IF($B634&gt;rounds,"",OFFSET(AllPairings!E$1,startRow-1+$A634,0))</f>
        <v/>
      </c>
      <c r="F634" s="46" t="e">
        <f ca="1">VLOOKUP($C634,OFFSET(ResultsInput!$B$2,($B634-1)*gamesPerRound,0,gamesPerRound,6),5,FALSE)</f>
        <v>#VALUE!</v>
      </c>
      <c r="G634" s="46" t="e">
        <f ca="1">VLOOKUP($C634,OFFSET(ResultsInput!$B$2,($B634-1)*gamesPerRound,0,gamesPerRound,6),6,FALSE)</f>
        <v>#VALUE!</v>
      </c>
      <c r="H634" s="87" t="str">
        <f t="shared" ca="1" si="38"/>
        <v/>
      </c>
    </row>
    <row r="635" spans="1:8" x14ac:dyDescent="0.2">
      <c r="A635" s="47">
        <f t="shared" si="39"/>
        <v>633</v>
      </c>
      <c r="B635" s="32" t="str">
        <f t="shared" si="36"/>
        <v/>
      </c>
      <c r="C635" s="32">
        <f t="shared" si="37"/>
        <v>10</v>
      </c>
      <c r="D635" s="1" t="str">
        <f ca="1">IF($B635&gt;rounds,"",OFFSET(AllPairings!D$1,startRow-1+$A635,0))</f>
        <v/>
      </c>
      <c r="E635" s="1" t="str">
        <f ca="1">IF($B635&gt;rounds,"",OFFSET(AllPairings!E$1,startRow-1+$A635,0))</f>
        <v/>
      </c>
      <c r="F635" s="46" t="e">
        <f ca="1">VLOOKUP($C635,OFFSET(ResultsInput!$B$2,($B635-1)*gamesPerRound,0,gamesPerRound,6),5,FALSE)</f>
        <v>#VALUE!</v>
      </c>
      <c r="G635" s="46" t="e">
        <f ca="1">VLOOKUP($C635,OFFSET(ResultsInput!$B$2,($B635-1)*gamesPerRound,0,gamesPerRound,6),6,FALSE)</f>
        <v>#VALUE!</v>
      </c>
      <c r="H635" s="87" t="str">
        <f t="shared" ca="1" si="38"/>
        <v/>
      </c>
    </row>
    <row r="636" spans="1:8" x14ac:dyDescent="0.2">
      <c r="A636" s="47">
        <f t="shared" si="39"/>
        <v>634</v>
      </c>
      <c r="B636" s="32" t="str">
        <f t="shared" si="36"/>
        <v/>
      </c>
      <c r="C636" s="32">
        <f t="shared" si="37"/>
        <v>11</v>
      </c>
      <c r="D636" s="1" t="str">
        <f ca="1">IF($B636&gt;rounds,"",OFFSET(AllPairings!D$1,startRow-1+$A636,0))</f>
        <v/>
      </c>
      <c r="E636" s="1" t="str">
        <f ca="1">IF($B636&gt;rounds,"",OFFSET(AllPairings!E$1,startRow-1+$A636,0))</f>
        <v/>
      </c>
      <c r="F636" s="46" t="e">
        <f ca="1">VLOOKUP($C636,OFFSET(ResultsInput!$B$2,($B636-1)*gamesPerRound,0,gamesPerRound,6),5,FALSE)</f>
        <v>#VALUE!</v>
      </c>
      <c r="G636" s="46" t="e">
        <f ca="1">VLOOKUP($C636,OFFSET(ResultsInput!$B$2,($B636-1)*gamesPerRound,0,gamesPerRound,6),6,FALSE)</f>
        <v>#VALUE!</v>
      </c>
      <c r="H636" s="87" t="str">
        <f t="shared" ca="1" si="38"/>
        <v/>
      </c>
    </row>
    <row r="637" spans="1:8" x14ac:dyDescent="0.2">
      <c r="A637" s="47">
        <f t="shared" si="39"/>
        <v>635</v>
      </c>
      <c r="B637" s="32" t="str">
        <f t="shared" si="36"/>
        <v/>
      </c>
      <c r="C637" s="32">
        <f t="shared" si="37"/>
        <v>12</v>
      </c>
      <c r="D637" s="1" t="str">
        <f ca="1">IF($B637&gt;rounds,"",OFFSET(AllPairings!D$1,startRow-1+$A637,0))</f>
        <v/>
      </c>
      <c r="E637" s="1" t="str">
        <f ca="1">IF($B637&gt;rounds,"",OFFSET(AllPairings!E$1,startRow-1+$A637,0))</f>
        <v/>
      </c>
      <c r="F637" s="46" t="e">
        <f ca="1">VLOOKUP($C637,OFFSET(ResultsInput!$B$2,($B637-1)*gamesPerRound,0,gamesPerRound,6),5,FALSE)</f>
        <v>#VALUE!</v>
      </c>
      <c r="G637" s="46" t="e">
        <f ca="1">VLOOKUP($C637,OFFSET(ResultsInput!$B$2,($B637-1)*gamesPerRound,0,gamesPerRound,6),6,FALSE)</f>
        <v>#VALUE!</v>
      </c>
      <c r="H637" s="87" t="str">
        <f t="shared" ca="1" si="38"/>
        <v/>
      </c>
    </row>
    <row r="638" spans="1:8" x14ac:dyDescent="0.2">
      <c r="A638" s="47">
        <f t="shared" si="39"/>
        <v>636</v>
      </c>
      <c r="B638" s="32" t="str">
        <f t="shared" si="36"/>
        <v/>
      </c>
      <c r="C638" s="32">
        <f t="shared" si="37"/>
        <v>13</v>
      </c>
      <c r="D638" s="1" t="str">
        <f ca="1">IF($B638&gt;rounds,"",OFFSET(AllPairings!D$1,startRow-1+$A638,0))</f>
        <v/>
      </c>
      <c r="E638" s="1" t="str">
        <f ca="1">IF($B638&gt;rounds,"",OFFSET(AllPairings!E$1,startRow-1+$A638,0))</f>
        <v/>
      </c>
      <c r="F638" s="46" t="e">
        <f ca="1">VLOOKUP($C638,OFFSET(ResultsInput!$B$2,($B638-1)*gamesPerRound,0,gamesPerRound,6),5,FALSE)</f>
        <v>#VALUE!</v>
      </c>
      <c r="G638" s="46" t="e">
        <f ca="1">VLOOKUP($C638,OFFSET(ResultsInput!$B$2,($B638-1)*gamesPerRound,0,gamesPerRound,6),6,FALSE)</f>
        <v>#VALUE!</v>
      </c>
      <c r="H638" s="87" t="str">
        <f t="shared" ca="1" si="38"/>
        <v/>
      </c>
    </row>
    <row r="639" spans="1:8" x14ac:dyDescent="0.2">
      <c r="A639" s="47">
        <f t="shared" si="39"/>
        <v>637</v>
      </c>
      <c r="B639" s="32" t="str">
        <f t="shared" si="36"/>
        <v/>
      </c>
      <c r="C639" s="32">
        <f t="shared" si="37"/>
        <v>14</v>
      </c>
      <c r="D639" s="1" t="str">
        <f ca="1">IF($B639&gt;rounds,"",OFFSET(AllPairings!D$1,startRow-1+$A639,0))</f>
        <v/>
      </c>
      <c r="E639" s="1" t="str">
        <f ca="1">IF($B639&gt;rounds,"",OFFSET(AllPairings!E$1,startRow-1+$A639,0))</f>
        <v/>
      </c>
      <c r="F639" s="46" t="e">
        <f ca="1">VLOOKUP($C639,OFFSET(ResultsInput!$B$2,($B639-1)*gamesPerRound,0,gamesPerRound,6),5,FALSE)</f>
        <v>#VALUE!</v>
      </c>
      <c r="G639" s="46" t="e">
        <f ca="1">VLOOKUP($C639,OFFSET(ResultsInput!$B$2,($B639-1)*gamesPerRound,0,gamesPerRound,6),6,FALSE)</f>
        <v>#VALUE!</v>
      </c>
      <c r="H639" s="87" t="str">
        <f t="shared" ca="1" si="38"/>
        <v/>
      </c>
    </row>
    <row r="640" spans="1:8" x14ac:dyDescent="0.2">
      <c r="A640" s="47">
        <f t="shared" si="39"/>
        <v>638</v>
      </c>
      <c r="B640" s="32" t="str">
        <f t="shared" si="36"/>
        <v/>
      </c>
      <c r="C640" s="32">
        <f t="shared" si="37"/>
        <v>15</v>
      </c>
      <c r="D640" s="1" t="str">
        <f ca="1">IF($B640&gt;rounds,"",OFFSET(AllPairings!D$1,startRow-1+$A640,0))</f>
        <v/>
      </c>
      <c r="E640" s="1" t="str">
        <f ca="1">IF($B640&gt;rounds,"",OFFSET(AllPairings!E$1,startRow-1+$A640,0))</f>
        <v/>
      </c>
      <c r="F640" s="46" t="e">
        <f ca="1">VLOOKUP($C640,OFFSET(ResultsInput!$B$2,($B640-1)*gamesPerRound,0,gamesPerRound,6),5,FALSE)</f>
        <v>#VALUE!</v>
      </c>
      <c r="G640" s="46" t="e">
        <f ca="1">VLOOKUP($C640,OFFSET(ResultsInput!$B$2,($B640-1)*gamesPerRound,0,gamesPerRound,6),6,FALSE)</f>
        <v>#VALUE!</v>
      </c>
      <c r="H640" s="87" t="str">
        <f t="shared" ca="1" si="38"/>
        <v/>
      </c>
    </row>
    <row r="641" spans="1:8" x14ac:dyDescent="0.2">
      <c r="A641" s="47">
        <f t="shared" si="39"/>
        <v>639</v>
      </c>
      <c r="B641" s="32" t="str">
        <f t="shared" si="36"/>
        <v/>
      </c>
      <c r="C641" s="32">
        <f t="shared" si="37"/>
        <v>16</v>
      </c>
      <c r="D641" s="1" t="str">
        <f ca="1">IF($B641&gt;rounds,"",OFFSET(AllPairings!D$1,startRow-1+$A641,0))</f>
        <v/>
      </c>
      <c r="E641" s="1" t="str">
        <f ca="1">IF($B641&gt;rounds,"",OFFSET(AllPairings!E$1,startRow-1+$A641,0))</f>
        <v/>
      </c>
      <c r="F641" s="46" t="e">
        <f ca="1">VLOOKUP($C641,OFFSET(ResultsInput!$B$2,($B641-1)*gamesPerRound,0,gamesPerRound,6),5,FALSE)</f>
        <v>#VALUE!</v>
      </c>
      <c r="G641" s="46" t="e">
        <f ca="1">VLOOKUP($C641,OFFSET(ResultsInput!$B$2,($B641-1)*gamesPerRound,0,gamesPerRound,6),6,FALSE)</f>
        <v>#VALUE!</v>
      </c>
      <c r="H641" s="87" t="str">
        <f t="shared" ca="1" si="38"/>
        <v/>
      </c>
    </row>
    <row r="642" spans="1:8" x14ac:dyDescent="0.2">
      <c r="A642" s="47">
        <f t="shared" si="39"/>
        <v>640</v>
      </c>
      <c r="B642" s="32" t="str">
        <f t="shared" si="36"/>
        <v/>
      </c>
      <c r="C642" s="32">
        <f t="shared" si="37"/>
        <v>17</v>
      </c>
      <c r="D642" s="1" t="str">
        <f ca="1">IF($B642&gt;rounds,"",OFFSET(AllPairings!D$1,startRow-1+$A642,0))</f>
        <v/>
      </c>
      <c r="E642" s="1" t="str">
        <f ca="1">IF($B642&gt;rounds,"",OFFSET(AllPairings!E$1,startRow-1+$A642,0))</f>
        <v/>
      </c>
      <c r="F642" s="46" t="e">
        <f ca="1">VLOOKUP($C642,OFFSET(ResultsInput!$B$2,($B642-1)*gamesPerRound,0,gamesPerRound,6),5,FALSE)</f>
        <v>#VALUE!</v>
      </c>
      <c r="G642" s="46" t="e">
        <f ca="1">VLOOKUP($C642,OFFSET(ResultsInput!$B$2,($B642-1)*gamesPerRound,0,gamesPerRound,6),6,FALSE)</f>
        <v>#VALUE!</v>
      </c>
      <c r="H642" s="87" t="str">
        <f t="shared" ca="1" si="38"/>
        <v/>
      </c>
    </row>
    <row r="643" spans="1:8" x14ac:dyDescent="0.2">
      <c r="A643" s="47">
        <f t="shared" si="39"/>
        <v>641</v>
      </c>
      <c r="B643" s="32" t="str">
        <f t="shared" si="36"/>
        <v/>
      </c>
      <c r="C643" s="32">
        <f t="shared" si="37"/>
        <v>18</v>
      </c>
      <c r="D643" s="1" t="str">
        <f ca="1">IF($B643&gt;rounds,"",OFFSET(AllPairings!D$1,startRow-1+$A643,0))</f>
        <v/>
      </c>
      <c r="E643" s="1" t="str">
        <f ca="1">IF($B643&gt;rounds,"",OFFSET(AllPairings!E$1,startRow-1+$A643,0))</f>
        <v/>
      </c>
      <c r="F643" s="46" t="e">
        <f ca="1">VLOOKUP($C643,OFFSET(ResultsInput!$B$2,($B643-1)*gamesPerRound,0,gamesPerRound,6),5,FALSE)</f>
        <v>#VALUE!</v>
      </c>
      <c r="G643" s="46" t="e">
        <f ca="1">VLOOKUP($C643,OFFSET(ResultsInput!$B$2,($B643-1)*gamesPerRound,0,gamesPerRound,6),6,FALSE)</f>
        <v>#VALUE!</v>
      </c>
      <c r="H643" s="87" t="str">
        <f t="shared" ca="1" si="38"/>
        <v/>
      </c>
    </row>
    <row r="644" spans="1:8" x14ac:dyDescent="0.2">
      <c r="A644" s="47">
        <f t="shared" si="39"/>
        <v>642</v>
      </c>
      <c r="B644" s="32" t="str">
        <f t="shared" si="36"/>
        <v/>
      </c>
      <c r="C644" s="32">
        <f t="shared" si="37"/>
        <v>19</v>
      </c>
      <c r="D644" s="1" t="str">
        <f ca="1">IF($B644&gt;rounds,"",OFFSET(AllPairings!D$1,startRow-1+$A644,0))</f>
        <v/>
      </c>
      <c r="E644" s="1" t="str">
        <f ca="1">IF($B644&gt;rounds,"",OFFSET(AllPairings!E$1,startRow-1+$A644,0))</f>
        <v/>
      </c>
      <c r="F644" s="46" t="e">
        <f ca="1">VLOOKUP($C644,OFFSET(ResultsInput!$B$2,($B644-1)*gamesPerRound,0,gamesPerRound,6),5,FALSE)</f>
        <v>#VALUE!</v>
      </c>
      <c r="G644" s="46" t="e">
        <f ca="1">VLOOKUP($C644,OFFSET(ResultsInput!$B$2,($B644-1)*gamesPerRound,0,gamesPerRound,6),6,FALSE)</f>
        <v>#VALUE!</v>
      </c>
      <c r="H644" s="87" t="str">
        <f t="shared" ca="1" si="38"/>
        <v/>
      </c>
    </row>
    <row r="645" spans="1:8" x14ac:dyDescent="0.2">
      <c r="A645" s="47">
        <f t="shared" si="39"/>
        <v>643</v>
      </c>
      <c r="B645" s="32" t="str">
        <f t="shared" si="36"/>
        <v/>
      </c>
      <c r="C645" s="32">
        <f t="shared" si="37"/>
        <v>20</v>
      </c>
      <c r="D645" s="1" t="str">
        <f ca="1">IF($B645&gt;rounds,"",OFFSET(AllPairings!D$1,startRow-1+$A645,0))</f>
        <v/>
      </c>
      <c r="E645" s="1" t="str">
        <f ca="1">IF($B645&gt;rounds,"",OFFSET(AllPairings!E$1,startRow-1+$A645,0))</f>
        <v/>
      </c>
      <c r="F645" s="46" t="e">
        <f ca="1">VLOOKUP($C645,OFFSET(ResultsInput!$B$2,($B645-1)*gamesPerRound,0,gamesPerRound,6),5,FALSE)</f>
        <v>#VALUE!</v>
      </c>
      <c r="G645" s="46" t="e">
        <f ca="1">VLOOKUP($C645,OFFSET(ResultsInput!$B$2,($B645-1)*gamesPerRound,0,gamesPerRound,6),6,FALSE)</f>
        <v>#VALUE!</v>
      </c>
      <c r="H645" s="87" t="str">
        <f t="shared" ca="1" si="38"/>
        <v/>
      </c>
    </row>
    <row r="646" spans="1:8" x14ac:dyDescent="0.2">
      <c r="A646" s="47">
        <f t="shared" si="39"/>
        <v>644</v>
      </c>
      <c r="B646" s="32" t="str">
        <f t="shared" si="36"/>
        <v/>
      </c>
      <c r="C646" s="32">
        <f t="shared" si="37"/>
        <v>21</v>
      </c>
      <c r="D646" s="1" t="str">
        <f ca="1">IF($B646&gt;rounds,"",OFFSET(AllPairings!D$1,startRow-1+$A646,0))</f>
        <v/>
      </c>
      <c r="E646" s="1" t="str">
        <f ca="1">IF($B646&gt;rounds,"",OFFSET(AllPairings!E$1,startRow-1+$A646,0))</f>
        <v/>
      </c>
      <c r="F646" s="46" t="e">
        <f ca="1">VLOOKUP($C646,OFFSET(ResultsInput!$B$2,($B646-1)*gamesPerRound,0,gamesPerRound,6),5,FALSE)</f>
        <v>#VALUE!</v>
      </c>
      <c r="G646" s="46" t="e">
        <f ca="1">VLOOKUP($C646,OFFSET(ResultsInput!$B$2,($B646-1)*gamesPerRound,0,gamesPerRound,6),6,FALSE)</f>
        <v>#VALUE!</v>
      </c>
      <c r="H646" s="87" t="str">
        <f t="shared" ca="1" si="38"/>
        <v/>
      </c>
    </row>
    <row r="647" spans="1:8" x14ac:dyDescent="0.2">
      <c r="A647" s="47">
        <f t="shared" si="39"/>
        <v>645</v>
      </c>
      <c r="B647" s="32" t="str">
        <f t="shared" si="36"/>
        <v/>
      </c>
      <c r="C647" s="32">
        <f t="shared" si="37"/>
        <v>22</v>
      </c>
      <c r="D647" s="1" t="str">
        <f ca="1">IF($B647&gt;rounds,"",OFFSET(AllPairings!D$1,startRow-1+$A647,0))</f>
        <v/>
      </c>
      <c r="E647" s="1" t="str">
        <f ca="1">IF($B647&gt;rounds,"",OFFSET(AllPairings!E$1,startRow-1+$A647,0))</f>
        <v/>
      </c>
      <c r="F647" s="46" t="e">
        <f ca="1">VLOOKUP($C647,OFFSET(ResultsInput!$B$2,($B647-1)*gamesPerRound,0,gamesPerRound,6),5,FALSE)</f>
        <v>#VALUE!</v>
      </c>
      <c r="G647" s="46" t="e">
        <f ca="1">VLOOKUP($C647,OFFSET(ResultsInput!$B$2,($B647-1)*gamesPerRound,0,gamesPerRound,6),6,FALSE)</f>
        <v>#VALUE!</v>
      </c>
      <c r="H647" s="87" t="str">
        <f t="shared" ca="1" si="38"/>
        <v/>
      </c>
    </row>
    <row r="648" spans="1:8" x14ac:dyDescent="0.2">
      <c r="A648" s="47">
        <f t="shared" si="39"/>
        <v>646</v>
      </c>
      <c r="B648" s="32" t="str">
        <f t="shared" si="36"/>
        <v/>
      </c>
      <c r="C648" s="32">
        <f t="shared" si="37"/>
        <v>23</v>
      </c>
      <c r="D648" s="1" t="str">
        <f ca="1">IF($B648&gt;rounds,"",OFFSET(AllPairings!D$1,startRow-1+$A648,0))</f>
        <v/>
      </c>
      <c r="E648" s="1" t="str">
        <f ca="1">IF($B648&gt;rounds,"",OFFSET(AllPairings!E$1,startRow-1+$A648,0))</f>
        <v/>
      </c>
      <c r="F648" s="46" t="e">
        <f ca="1">VLOOKUP($C648,OFFSET(ResultsInput!$B$2,($B648-1)*gamesPerRound,0,gamesPerRound,6),5,FALSE)</f>
        <v>#VALUE!</v>
      </c>
      <c r="G648" s="46" t="e">
        <f ca="1">VLOOKUP($C648,OFFSET(ResultsInput!$B$2,($B648-1)*gamesPerRound,0,gamesPerRound,6),6,FALSE)</f>
        <v>#VALUE!</v>
      </c>
      <c r="H648" s="87" t="str">
        <f t="shared" ca="1" si="38"/>
        <v/>
      </c>
    </row>
    <row r="649" spans="1:8" x14ac:dyDescent="0.2">
      <c r="A649" s="47">
        <f t="shared" si="39"/>
        <v>647</v>
      </c>
      <c r="B649" s="32" t="str">
        <f t="shared" si="36"/>
        <v/>
      </c>
      <c r="C649" s="32">
        <f t="shared" si="37"/>
        <v>24</v>
      </c>
      <c r="D649" s="1" t="str">
        <f ca="1">IF($B649&gt;rounds,"",OFFSET(AllPairings!D$1,startRow-1+$A649,0))</f>
        <v/>
      </c>
      <c r="E649" s="1" t="str">
        <f ca="1">IF($B649&gt;rounds,"",OFFSET(AllPairings!E$1,startRow-1+$A649,0))</f>
        <v/>
      </c>
      <c r="F649" s="46" t="e">
        <f ca="1">VLOOKUP($C649,OFFSET(ResultsInput!$B$2,($B649-1)*gamesPerRound,0,gamesPerRound,6),5,FALSE)</f>
        <v>#VALUE!</v>
      </c>
      <c r="G649" s="46" t="e">
        <f ca="1">VLOOKUP($C649,OFFSET(ResultsInput!$B$2,($B649-1)*gamesPerRound,0,gamesPerRound,6),6,FALSE)</f>
        <v>#VALUE!</v>
      </c>
      <c r="H649" s="87" t="str">
        <f t="shared" ca="1" si="38"/>
        <v/>
      </c>
    </row>
    <row r="650" spans="1:8" x14ac:dyDescent="0.2">
      <c r="A650" s="47">
        <f t="shared" si="39"/>
        <v>648</v>
      </c>
      <c r="B650" s="32" t="str">
        <f t="shared" si="36"/>
        <v/>
      </c>
      <c r="C650" s="32">
        <f t="shared" si="37"/>
        <v>25</v>
      </c>
      <c r="D650" s="1" t="str">
        <f ca="1">IF($B650&gt;rounds,"",OFFSET(AllPairings!D$1,startRow-1+$A650,0))</f>
        <v/>
      </c>
      <c r="E650" s="1" t="str">
        <f ca="1">IF($B650&gt;rounds,"",OFFSET(AllPairings!E$1,startRow-1+$A650,0))</f>
        <v/>
      </c>
      <c r="F650" s="46" t="e">
        <f ca="1">VLOOKUP($C650,OFFSET(ResultsInput!$B$2,($B650-1)*gamesPerRound,0,gamesPerRound,6),5,FALSE)</f>
        <v>#VALUE!</v>
      </c>
      <c r="G650" s="46" t="e">
        <f ca="1">VLOOKUP($C650,OFFSET(ResultsInput!$B$2,($B650-1)*gamesPerRound,0,gamesPerRound,6),6,FALSE)</f>
        <v>#VALUE!</v>
      </c>
      <c r="H650" s="87" t="str">
        <f t="shared" ca="1" si="38"/>
        <v/>
      </c>
    </row>
    <row r="651" spans="1:8" x14ac:dyDescent="0.2">
      <c r="A651" s="47">
        <f t="shared" si="39"/>
        <v>649</v>
      </c>
      <c r="B651" s="32" t="str">
        <f t="shared" si="36"/>
        <v/>
      </c>
      <c r="C651" s="32">
        <f t="shared" si="37"/>
        <v>26</v>
      </c>
      <c r="D651" s="1" t="str">
        <f ca="1">IF($B651&gt;rounds,"",OFFSET(AllPairings!D$1,startRow-1+$A651,0))</f>
        <v/>
      </c>
      <c r="E651" s="1" t="str">
        <f ca="1">IF($B651&gt;rounds,"",OFFSET(AllPairings!E$1,startRow-1+$A651,0))</f>
        <v/>
      </c>
      <c r="F651" s="46" t="e">
        <f ca="1">VLOOKUP($C651,OFFSET(ResultsInput!$B$2,($B651-1)*gamesPerRound,0,gamesPerRound,6),5,FALSE)</f>
        <v>#VALUE!</v>
      </c>
      <c r="G651" s="46" t="e">
        <f ca="1">VLOOKUP($C651,OFFSET(ResultsInput!$B$2,($B651-1)*gamesPerRound,0,gamesPerRound,6),6,FALSE)</f>
        <v>#VALUE!</v>
      </c>
      <c r="H651" s="87" t="str">
        <f t="shared" ca="1" si="38"/>
        <v/>
      </c>
    </row>
    <row r="652" spans="1:8" x14ac:dyDescent="0.2">
      <c r="A652" s="47">
        <f t="shared" si="39"/>
        <v>650</v>
      </c>
      <c r="B652" s="32" t="str">
        <f t="shared" si="36"/>
        <v/>
      </c>
      <c r="C652" s="32">
        <f t="shared" si="37"/>
        <v>27</v>
      </c>
      <c r="D652" s="1" t="str">
        <f ca="1">IF($B652&gt;rounds,"",OFFSET(AllPairings!D$1,startRow-1+$A652,0))</f>
        <v/>
      </c>
      <c r="E652" s="1" t="str">
        <f ca="1">IF($B652&gt;rounds,"",OFFSET(AllPairings!E$1,startRow-1+$A652,0))</f>
        <v/>
      </c>
      <c r="F652" s="46" t="e">
        <f ca="1">VLOOKUP($C652,OFFSET(ResultsInput!$B$2,($B652-1)*gamesPerRound,0,gamesPerRound,6),5,FALSE)</f>
        <v>#VALUE!</v>
      </c>
      <c r="G652" s="46" t="e">
        <f ca="1">VLOOKUP($C652,OFFSET(ResultsInput!$B$2,($B652-1)*gamesPerRound,0,gamesPerRound,6),6,FALSE)</f>
        <v>#VALUE!</v>
      </c>
      <c r="H652" s="87" t="str">
        <f t="shared" ca="1" si="38"/>
        <v/>
      </c>
    </row>
    <row r="653" spans="1:8" x14ac:dyDescent="0.2">
      <c r="A653" s="47">
        <f t="shared" si="39"/>
        <v>651</v>
      </c>
      <c r="B653" s="32" t="str">
        <f t="shared" si="36"/>
        <v/>
      </c>
      <c r="C653" s="32">
        <f t="shared" si="37"/>
        <v>28</v>
      </c>
      <c r="D653" s="1" t="str">
        <f ca="1">IF($B653&gt;rounds,"",OFFSET(AllPairings!D$1,startRow-1+$A653,0))</f>
        <v/>
      </c>
      <c r="E653" s="1" t="str">
        <f ca="1">IF($B653&gt;rounds,"",OFFSET(AllPairings!E$1,startRow-1+$A653,0))</f>
        <v/>
      </c>
      <c r="F653" s="46" t="e">
        <f ca="1">VLOOKUP($C653,OFFSET(ResultsInput!$B$2,($B653-1)*gamesPerRound,0,gamesPerRound,6),5,FALSE)</f>
        <v>#VALUE!</v>
      </c>
      <c r="G653" s="46" t="e">
        <f ca="1">VLOOKUP($C653,OFFSET(ResultsInput!$B$2,($B653-1)*gamesPerRound,0,gamesPerRound,6),6,FALSE)</f>
        <v>#VALUE!</v>
      </c>
      <c r="H653" s="87" t="str">
        <f t="shared" ca="1" si="38"/>
        <v/>
      </c>
    </row>
    <row r="654" spans="1:8" x14ac:dyDescent="0.2">
      <c r="A654" s="47">
        <f t="shared" si="39"/>
        <v>652</v>
      </c>
      <c r="B654" s="32" t="str">
        <f t="shared" si="36"/>
        <v/>
      </c>
      <c r="C654" s="32">
        <f t="shared" si="37"/>
        <v>29</v>
      </c>
      <c r="D654" s="1" t="str">
        <f ca="1">IF($B654&gt;rounds,"",OFFSET(AllPairings!D$1,startRow-1+$A654,0))</f>
        <v/>
      </c>
      <c r="E654" s="1" t="str">
        <f ca="1">IF($B654&gt;rounds,"",OFFSET(AllPairings!E$1,startRow-1+$A654,0))</f>
        <v/>
      </c>
      <c r="F654" s="46" t="e">
        <f ca="1">VLOOKUP($C654,OFFSET(ResultsInput!$B$2,($B654-1)*gamesPerRound,0,gamesPerRound,6),5,FALSE)</f>
        <v>#VALUE!</v>
      </c>
      <c r="G654" s="46" t="e">
        <f ca="1">VLOOKUP($C654,OFFSET(ResultsInput!$B$2,($B654-1)*gamesPerRound,0,gamesPerRound,6),6,FALSE)</f>
        <v>#VALUE!</v>
      </c>
      <c r="H654" s="87" t="str">
        <f t="shared" ca="1" si="38"/>
        <v/>
      </c>
    </row>
    <row r="655" spans="1:8" x14ac:dyDescent="0.2">
      <c r="A655" s="47">
        <f t="shared" si="39"/>
        <v>653</v>
      </c>
      <c r="B655" s="32" t="str">
        <f t="shared" si="36"/>
        <v/>
      </c>
      <c r="C655" s="32">
        <f t="shared" si="37"/>
        <v>30</v>
      </c>
      <c r="D655" s="1" t="str">
        <f ca="1">IF($B655&gt;rounds,"",OFFSET(AllPairings!D$1,startRow-1+$A655,0))</f>
        <v/>
      </c>
      <c r="E655" s="1" t="str">
        <f ca="1">IF($B655&gt;rounds,"",OFFSET(AllPairings!E$1,startRow-1+$A655,0))</f>
        <v/>
      </c>
      <c r="F655" s="46" t="e">
        <f ca="1">VLOOKUP($C655,OFFSET(ResultsInput!$B$2,($B655-1)*gamesPerRound,0,gamesPerRound,6),5,FALSE)</f>
        <v>#VALUE!</v>
      </c>
      <c r="G655" s="46" t="e">
        <f ca="1">VLOOKUP($C655,OFFSET(ResultsInput!$B$2,($B655-1)*gamesPerRound,0,gamesPerRound,6),6,FALSE)</f>
        <v>#VALUE!</v>
      </c>
      <c r="H655" s="87" t="str">
        <f t="shared" ca="1" si="38"/>
        <v/>
      </c>
    </row>
    <row r="656" spans="1:8" x14ac:dyDescent="0.2">
      <c r="A656" s="47">
        <f t="shared" si="39"/>
        <v>654</v>
      </c>
      <c r="B656" s="32" t="str">
        <f t="shared" si="36"/>
        <v/>
      </c>
      <c r="C656" s="32">
        <f t="shared" si="37"/>
        <v>31</v>
      </c>
      <c r="D656" s="1" t="str">
        <f ca="1">IF($B656&gt;rounds,"",OFFSET(AllPairings!D$1,startRow-1+$A656,0))</f>
        <v/>
      </c>
      <c r="E656" s="1" t="str">
        <f ca="1">IF($B656&gt;rounds,"",OFFSET(AllPairings!E$1,startRow-1+$A656,0))</f>
        <v/>
      </c>
      <c r="F656" s="46" t="e">
        <f ca="1">VLOOKUP($C656,OFFSET(ResultsInput!$B$2,($B656-1)*gamesPerRound,0,gamesPerRound,6),5,FALSE)</f>
        <v>#VALUE!</v>
      </c>
      <c r="G656" s="46" t="e">
        <f ca="1">VLOOKUP($C656,OFFSET(ResultsInput!$B$2,($B656-1)*gamesPerRound,0,gamesPerRound,6),6,FALSE)</f>
        <v>#VALUE!</v>
      </c>
      <c r="H656" s="87" t="str">
        <f t="shared" ca="1" si="38"/>
        <v/>
      </c>
    </row>
    <row r="657" spans="1:8" x14ac:dyDescent="0.2">
      <c r="A657" s="47">
        <f t="shared" si="39"/>
        <v>655</v>
      </c>
      <c r="B657" s="32" t="str">
        <f t="shared" si="36"/>
        <v/>
      </c>
      <c r="C657" s="32">
        <f t="shared" si="37"/>
        <v>32</v>
      </c>
      <c r="D657" s="1" t="str">
        <f ca="1">IF($B657&gt;rounds,"",OFFSET(AllPairings!D$1,startRow-1+$A657,0))</f>
        <v/>
      </c>
      <c r="E657" s="1" t="str">
        <f ca="1">IF($B657&gt;rounds,"",OFFSET(AllPairings!E$1,startRow-1+$A657,0))</f>
        <v/>
      </c>
      <c r="F657" s="46" t="e">
        <f ca="1">VLOOKUP($C657,OFFSET(ResultsInput!$B$2,($B657-1)*gamesPerRound,0,gamesPerRound,6),5,FALSE)</f>
        <v>#VALUE!</v>
      </c>
      <c r="G657" s="46" t="e">
        <f ca="1">VLOOKUP($C657,OFFSET(ResultsInput!$B$2,($B657-1)*gamesPerRound,0,gamesPerRound,6),6,FALSE)</f>
        <v>#VALUE!</v>
      </c>
      <c r="H657" s="87" t="str">
        <f t="shared" ca="1" si="38"/>
        <v/>
      </c>
    </row>
    <row r="658" spans="1:8" x14ac:dyDescent="0.2">
      <c r="A658" s="47">
        <f t="shared" si="39"/>
        <v>656</v>
      </c>
      <c r="B658" s="32" t="str">
        <f t="shared" si="36"/>
        <v/>
      </c>
      <c r="C658" s="32">
        <f t="shared" si="37"/>
        <v>33</v>
      </c>
      <c r="D658" s="1" t="str">
        <f ca="1">IF($B658&gt;rounds,"",OFFSET(AllPairings!D$1,startRow-1+$A658,0))</f>
        <v/>
      </c>
      <c r="E658" s="1" t="str">
        <f ca="1">IF($B658&gt;rounds,"",OFFSET(AllPairings!E$1,startRow-1+$A658,0))</f>
        <v/>
      </c>
      <c r="F658" s="46" t="e">
        <f ca="1">VLOOKUP($C658,OFFSET(ResultsInput!$B$2,($B658-1)*gamesPerRound,0,gamesPerRound,6),5,FALSE)</f>
        <v>#VALUE!</v>
      </c>
      <c r="G658" s="46" t="e">
        <f ca="1">VLOOKUP($C658,OFFSET(ResultsInput!$B$2,($B658-1)*gamesPerRound,0,gamesPerRound,6),6,FALSE)</f>
        <v>#VALUE!</v>
      </c>
      <c r="H658" s="87" t="str">
        <f t="shared" ca="1" si="38"/>
        <v/>
      </c>
    </row>
    <row r="659" spans="1:8" x14ac:dyDescent="0.2">
      <c r="A659" s="47">
        <f t="shared" si="39"/>
        <v>657</v>
      </c>
      <c r="B659" s="32" t="str">
        <f t="shared" si="36"/>
        <v/>
      </c>
      <c r="C659" s="32">
        <f t="shared" si="37"/>
        <v>34</v>
      </c>
      <c r="D659" s="1" t="str">
        <f ca="1">IF($B659&gt;rounds,"",OFFSET(AllPairings!D$1,startRow-1+$A659,0))</f>
        <v/>
      </c>
      <c r="E659" s="1" t="str">
        <f ca="1">IF($B659&gt;rounds,"",OFFSET(AllPairings!E$1,startRow-1+$A659,0))</f>
        <v/>
      </c>
      <c r="F659" s="46" t="e">
        <f ca="1">VLOOKUP($C659,OFFSET(ResultsInput!$B$2,($B659-1)*gamesPerRound,0,gamesPerRound,6),5,FALSE)</f>
        <v>#VALUE!</v>
      </c>
      <c r="G659" s="46" t="e">
        <f ca="1">VLOOKUP($C659,OFFSET(ResultsInput!$B$2,($B659-1)*gamesPerRound,0,gamesPerRound,6),6,FALSE)</f>
        <v>#VALUE!</v>
      </c>
      <c r="H659" s="87" t="str">
        <f t="shared" ca="1" si="38"/>
        <v/>
      </c>
    </row>
    <row r="660" spans="1:8" x14ac:dyDescent="0.2">
      <c r="A660" s="47">
        <f t="shared" si="39"/>
        <v>658</v>
      </c>
      <c r="B660" s="32" t="str">
        <f t="shared" si="36"/>
        <v/>
      </c>
      <c r="C660" s="32">
        <f t="shared" si="37"/>
        <v>35</v>
      </c>
      <c r="D660" s="1" t="str">
        <f ca="1">IF($B660&gt;rounds,"",OFFSET(AllPairings!D$1,startRow-1+$A660,0))</f>
        <v/>
      </c>
      <c r="E660" s="1" t="str">
        <f ca="1">IF($B660&gt;rounds,"",OFFSET(AllPairings!E$1,startRow-1+$A660,0))</f>
        <v/>
      </c>
      <c r="F660" s="46" t="e">
        <f ca="1">VLOOKUP($C660,OFFSET(ResultsInput!$B$2,($B660-1)*gamesPerRound,0,gamesPerRound,6),5,FALSE)</f>
        <v>#VALUE!</v>
      </c>
      <c r="G660" s="46" t="e">
        <f ca="1">VLOOKUP($C660,OFFSET(ResultsInput!$B$2,($B660-1)*gamesPerRound,0,gamesPerRound,6),6,FALSE)</f>
        <v>#VALUE!</v>
      </c>
      <c r="H660" s="87" t="str">
        <f t="shared" ca="1" si="38"/>
        <v/>
      </c>
    </row>
    <row r="661" spans="1:8" x14ac:dyDescent="0.2">
      <c r="A661" s="47">
        <f t="shared" si="39"/>
        <v>659</v>
      </c>
      <c r="B661" s="32" t="str">
        <f t="shared" si="36"/>
        <v/>
      </c>
      <c r="C661" s="32">
        <f t="shared" si="37"/>
        <v>36</v>
      </c>
      <c r="D661" s="1" t="str">
        <f ca="1">IF($B661&gt;rounds,"",OFFSET(AllPairings!D$1,startRow-1+$A661,0))</f>
        <v/>
      </c>
      <c r="E661" s="1" t="str">
        <f ca="1">IF($B661&gt;rounds,"",OFFSET(AllPairings!E$1,startRow-1+$A661,0))</f>
        <v/>
      </c>
      <c r="F661" s="46" t="e">
        <f ca="1">VLOOKUP($C661,OFFSET(ResultsInput!$B$2,($B661-1)*gamesPerRound,0,gamesPerRound,6),5,FALSE)</f>
        <v>#VALUE!</v>
      </c>
      <c r="G661" s="46" t="e">
        <f ca="1">VLOOKUP($C661,OFFSET(ResultsInput!$B$2,($B661-1)*gamesPerRound,0,gamesPerRound,6),6,FALSE)</f>
        <v>#VALUE!</v>
      </c>
      <c r="H661" s="87" t="str">
        <f t="shared" ca="1" si="38"/>
        <v/>
      </c>
    </row>
    <row r="662" spans="1:8" x14ac:dyDescent="0.2">
      <c r="A662" s="47">
        <f t="shared" si="39"/>
        <v>660</v>
      </c>
      <c r="B662" s="32" t="str">
        <f t="shared" si="36"/>
        <v/>
      </c>
      <c r="C662" s="32">
        <f t="shared" si="37"/>
        <v>37</v>
      </c>
      <c r="D662" s="1" t="str">
        <f ca="1">IF($B662&gt;rounds,"",OFFSET(AllPairings!D$1,startRow-1+$A662,0))</f>
        <v/>
      </c>
      <c r="E662" s="1" t="str">
        <f ca="1">IF($B662&gt;rounds,"",OFFSET(AllPairings!E$1,startRow-1+$A662,0))</f>
        <v/>
      </c>
      <c r="F662" s="46" t="e">
        <f ca="1">VLOOKUP($C662,OFFSET(ResultsInput!$B$2,($B662-1)*gamesPerRound,0,gamesPerRound,6),5,FALSE)</f>
        <v>#VALUE!</v>
      </c>
      <c r="G662" s="46" t="e">
        <f ca="1">VLOOKUP($C662,OFFSET(ResultsInput!$B$2,($B662-1)*gamesPerRound,0,gamesPerRound,6),6,FALSE)</f>
        <v>#VALUE!</v>
      </c>
      <c r="H662" s="87" t="str">
        <f t="shared" ca="1" si="38"/>
        <v/>
      </c>
    </row>
    <row r="663" spans="1:8" x14ac:dyDescent="0.2">
      <c r="A663" s="47">
        <f t="shared" si="39"/>
        <v>661</v>
      </c>
      <c r="B663" s="32" t="str">
        <f t="shared" si="36"/>
        <v/>
      </c>
      <c r="C663" s="32">
        <f t="shared" si="37"/>
        <v>38</v>
      </c>
      <c r="D663" s="1" t="str">
        <f ca="1">IF($B663&gt;rounds,"",OFFSET(AllPairings!D$1,startRow-1+$A663,0))</f>
        <v/>
      </c>
      <c r="E663" s="1" t="str">
        <f ca="1">IF($B663&gt;rounds,"",OFFSET(AllPairings!E$1,startRow-1+$A663,0))</f>
        <v/>
      </c>
      <c r="F663" s="46" t="e">
        <f ca="1">VLOOKUP($C663,OFFSET(ResultsInput!$B$2,($B663-1)*gamesPerRound,0,gamesPerRound,6),5,FALSE)</f>
        <v>#VALUE!</v>
      </c>
      <c r="G663" s="46" t="e">
        <f ca="1">VLOOKUP($C663,OFFSET(ResultsInput!$B$2,($B663-1)*gamesPerRound,0,gamesPerRound,6),6,FALSE)</f>
        <v>#VALUE!</v>
      </c>
      <c r="H663" s="87" t="str">
        <f t="shared" ca="1" si="38"/>
        <v/>
      </c>
    </row>
    <row r="664" spans="1:8" x14ac:dyDescent="0.2">
      <c r="A664" s="47">
        <f t="shared" si="39"/>
        <v>662</v>
      </c>
      <c r="B664" s="32" t="str">
        <f t="shared" si="36"/>
        <v/>
      </c>
      <c r="C664" s="32">
        <f t="shared" si="37"/>
        <v>39</v>
      </c>
      <c r="D664" s="1" t="str">
        <f ca="1">IF($B664&gt;rounds,"",OFFSET(AllPairings!D$1,startRow-1+$A664,0))</f>
        <v/>
      </c>
      <c r="E664" s="1" t="str">
        <f ca="1">IF($B664&gt;rounds,"",OFFSET(AllPairings!E$1,startRow-1+$A664,0))</f>
        <v/>
      </c>
      <c r="F664" s="46" t="e">
        <f ca="1">VLOOKUP($C664,OFFSET(ResultsInput!$B$2,($B664-1)*gamesPerRound,0,gamesPerRound,6),5,FALSE)</f>
        <v>#VALUE!</v>
      </c>
      <c r="G664" s="46" t="e">
        <f ca="1">VLOOKUP($C664,OFFSET(ResultsInput!$B$2,($B664-1)*gamesPerRound,0,gamesPerRound,6),6,FALSE)</f>
        <v>#VALUE!</v>
      </c>
      <c r="H664" s="87" t="str">
        <f t="shared" ca="1" si="38"/>
        <v/>
      </c>
    </row>
    <row r="665" spans="1:8" x14ac:dyDescent="0.2">
      <c r="A665" s="47">
        <f t="shared" si="39"/>
        <v>663</v>
      </c>
      <c r="B665" s="32" t="str">
        <f t="shared" si="36"/>
        <v/>
      </c>
      <c r="C665" s="32">
        <f t="shared" si="37"/>
        <v>40</v>
      </c>
      <c r="D665" s="1" t="str">
        <f ca="1">IF($B665&gt;rounds,"",OFFSET(AllPairings!D$1,startRow-1+$A665,0))</f>
        <v/>
      </c>
      <c r="E665" s="1" t="str">
        <f ca="1">IF($B665&gt;rounds,"",OFFSET(AllPairings!E$1,startRow-1+$A665,0))</f>
        <v/>
      </c>
      <c r="F665" s="46" t="e">
        <f ca="1">VLOOKUP($C665,OFFSET(ResultsInput!$B$2,($B665-1)*gamesPerRound,0,gamesPerRound,6),5,FALSE)</f>
        <v>#VALUE!</v>
      </c>
      <c r="G665" s="46" t="e">
        <f ca="1">VLOOKUP($C665,OFFSET(ResultsInput!$B$2,($B665-1)*gamesPerRound,0,gamesPerRound,6),6,FALSE)</f>
        <v>#VALUE!</v>
      </c>
      <c r="H665" s="87" t="str">
        <f t="shared" ca="1" si="38"/>
        <v/>
      </c>
    </row>
    <row r="666" spans="1:8" x14ac:dyDescent="0.2">
      <c r="A666" s="47">
        <f t="shared" si="39"/>
        <v>664</v>
      </c>
      <c r="B666" s="32" t="str">
        <f t="shared" ref="B666:B729" si="40">IF(INT(A666/gamesPerRound)&lt;rounds,1+INT(A666/gamesPerRound),"")</f>
        <v/>
      </c>
      <c r="C666" s="32">
        <f t="shared" ref="C666:C729" si="41">1+MOD(A666,gamesPerRound)</f>
        <v>41</v>
      </c>
      <c r="D666" s="1" t="str">
        <f ca="1">IF($B666&gt;rounds,"",OFFSET(AllPairings!D$1,startRow-1+$A666,0))</f>
        <v/>
      </c>
      <c r="E666" s="1" t="str">
        <f ca="1">IF($B666&gt;rounds,"",OFFSET(AllPairings!E$1,startRow-1+$A666,0))</f>
        <v/>
      </c>
      <c r="F666" s="46" t="e">
        <f ca="1">VLOOKUP($C666,OFFSET(ResultsInput!$B$2,($B666-1)*gamesPerRound,0,gamesPerRound,6),5,FALSE)</f>
        <v>#VALUE!</v>
      </c>
      <c r="G666" s="46" t="e">
        <f ca="1">VLOOKUP($C666,OFFSET(ResultsInput!$B$2,($B666-1)*gamesPerRound,0,gamesPerRound,6),6,FALSE)</f>
        <v>#VALUE!</v>
      </c>
      <c r="H666" s="87" t="str">
        <f t="shared" ref="H666:H729" ca="1" si="42">D666</f>
        <v/>
      </c>
    </row>
    <row r="667" spans="1:8" x14ac:dyDescent="0.2">
      <c r="A667" s="47">
        <f t="shared" si="39"/>
        <v>665</v>
      </c>
      <c r="B667" s="32" t="str">
        <f t="shared" si="40"/>
        <v/>
      </c>
      <c r="C667" s="32">
        <f t="shared" si="41"/>
        <v>42</v>
      </c>
      <c r="D667" s="1" t="str">
        <f ca="1">IF($B667&gt;rounds,"",OFFSET(AllPairings!D$1,startRow-1+$A667,0))</f>
        <v/>
      </c>
      <c r="E667" s="1" t="str">
        <f ca="1">IF($B667&gt;rounds,"",OFFSET(AllPairings!E$1,startRow-1+$A667,0))</f>
        <v/>
      </c>
      <c r="F667" s="46" t="e">
        <f ca="1">VLOOKUP($C667,OFFSET(ResultsInput!$B$2,($B667-1)*gamesPerRound,0,gamesPerRound,6),5,FALSE)</f>
        <v>#VALUE!</v>
      </c>
      <c r="G667" s="46" t="e">
        <f ca="1">VLOOKUP($C667,OFFSET(ResultsInput!$B$2,($B667-1)*gamesPerRound,0,gamesPerRound,6),6,FALSE)</f>
        <v>#VALUE!</v>
      </c>
      <c r="H667" s="87" t="str">
        <f t="shared" ca="1" si="42"/>
        <v/>
      </c>
    </row>
    <row r="668" spans="1:8" x14ac:dyDescent="0.2">
      <c r="A668" s="47">
        <f t="shared" si="39"/>
        <v>666</v>
      </c>
      <c r="B668" s="32" t="str">
        <f t="shared" si="40"/>
        <v/>
      </c>
      <c r="C668" s="32">
        <f t="shared" si="41"/>
        <v>43</v>
      </c>
      <c r="D668" s="1" t="str">
        <f ca="1">IF($B668&gt;rounds,"",OFFSET(AllPairings!D$1,startRow-1+$A668,0))</f>
        <v/>
      </c>
      <c r="E668" s="1" t="str">
        <f ca="1">IF($B668&gt;rounds,"",OFFSET(AllPairings!E$1,startRow-1+$A668,0))</f>
        <v/>
      </c>
      <c r="F668" s="46" t="e">
        <f ca="1">VLOOKUP($C668,OFFSET(ResultsInput!$B$2,($B668-1)*gamesPerRound,0,gamesPerRound,6),5,FALSE)</f>
        <v>#VALUE!</v>
      </c>
      <c r="G668" s="46" t="e">
        <f ca="1">VLOOKUP($C668,OFFSET(ResultsInput!$B$2,($B668-1)*gamesPerRound,0,gamesPerRound,6),6,FALSE)</f>
        <v>#VALUE!</v>
      </c>
      <c r="H668" s="87" t="str">
        <f t="shared" ca="1" si="42"/>
        <v/>
      </c>
    </row>
    <row r="669" spans="1:8" x14ac:dyDescent="0.2">
      <c r="A669" s="47">
        <f t="shared" si="39"/>
        <v>667</v>
      </c>
      <c r="B669" s="32" t="str">
        <f t="shared" si="40"/>
        <v/>
      </c>
      <c r="C669" s="32">
        <f t="shared" si="41"/>
        <v>44</v>
      </c>
      <c r="D669" s="1" t="str">
        <f ca="1">IF($B669&gt;rounds,"",OFFSET(AllPairings!D$1,startRow-1+$A669,0))</f>
        <v/>
      </c>
      <c r="E669" s="1" t="str">
        <f ca="1">IF($B669&gt;rounds,"",OFFSET(AllPairings!E$1,startRow-1+$A669,0))</f>
        <v/>
      </c>
      <c r="F669" s="46" t="e">
        <f ca="1">VLOOKUP($C669,OFFSET(ResultsInput!$B$2,($B669-1)*gamesPerRound,0,gamesPerRound,6),5,FALSE)</f>
        <v>#VALUE!</v>
      </c>
      <c r="G669" s="46" t="e">
        <f ca="1">VLOOKUP($C669,OFFSET(ResultsInput!$B$2,($B669-1)*gamesPerRound,0,gamesPerRound,6),6,FALSE)</f>
        <v>#VALUE!</v>
      </c>
      <c r="H669" s="87" t="str">
        <f t="shared" ca="1" si="42"/>
        <v/>
      </c>
    </row>
    <row r="670" spans="1:8" x14ac:dyDescent="0.2">
      <c r="A670" s="47">
        <f t="shared" si="39"/>
        <v>668</v>
      </c>
      <c r="B670" s="32" t="str">
        <f t="shared" si="40"/>
        <v/>
      </c>
      <c r="C670" s="32">
        <f t="shared" si="41"/>
        <v>45</v>
      </c>
      <c r="D670" s="1" t="str">
        <f ca="1">IF($B670&gt;rounds,"",OFFSET(AllPairings!D$1,startRow-1+$A670,0))</f>
        <v/>
      </c>
      <c r="E670" s="1" t="str">
        <f ca="1">IF($B670&gt;rounds,"",OFFSET(AllPairings!E$1,startRow-1+$A670,0))</f>
        <v/>
      </c>
      <c r="F670" s="46" t="e">
        <f ca="1">VLOOKUP($C670,OFFSET(ResultsInput!$B$2,($B670-1)*gamesPerRound,0,gamesPerRound,6),5,FALSE)</f>
        <v>#VALUE!</v>
      </c>
      <c r="G670" s="46" t="e">
        <f ca="1">VLOOKUP($C670,OFFSET(ResultsInput!$B$2,($B670-1)*gamesPerRound,0,gamesPerRound,6),6,FALSE)</f>
        <v>#VALUE!</v>
      </c>
      <c r="H670" s="87" t="str">
        <f t="shared" ca="1" si="42"/>
        <v/>
      </c>
    </row>
    <row r="671" spans="1:8" x14ac:dyDescent="0.2">
      <c r="A671" s="47">
        <f t="shared" si="39"/>
        <v>669</v>
      </c>
      <c r="B671" s="32" t="str">
        <f t="shared" si="40"/>
        <v/>
      </c>
      <c r="C671" s="32">
        <f t="shared" si="41"/>
        <v>46</v>
      </c>
      <c r="D671" s="1" t="str">
        <f ca="1">IF($B671&gt;rounds,"",OFFSET(AllPairings!D$1,startRow-1+$A671,0))</f>
        <v/>
      </c>
      <c r="E671" s="1" t="str">
        <f ca="1">IF($B671&gt;rounds,"",OFFSET(AllPairings!E$1,startRow-1+$A671,0))</f>
        <v/>
      </c>
      <c r="F671" s="46" t="e">
        <f ca="1">VLOOKUP($C671,OFFSET(ResultsInput!$B$2,($B671-1)*gamesPerRound,0,gamesPerRound,6),5,FALSE)</f>
        <v>#VALUE!</v>
      </c>
      <c r="G671" s="46" t="e">
        <f ca="1">VLOOKUP($C671,OFFSET(ResultsInput!$B$2,($B671-1)*gamesPerRound,0,gamesPerRound,6),6,FALSE)</f>
        <v>#VALUE!</v>
      </c>
      <c r="H671" s="87" t="str">
        <f t="shared" ca="1" si="42"/>
        <v/>
      </c>
    </row>
    <row r="672" spans="1:8" x14ac:dyDescent="0.2">
      <c r="A672" s="47">
        <f t="shared" si="39"/>
        <v>670</v>
      </c>
      <c r="B672" s="32" t="str">
        <f t="shared" si="40"/>
        <v/>
      </c>
      <c r="C672" s="32">
        <f t="shared" si="41"/>
        <v>47</v>
      </c>
      <c r="D672" s="1" t="str">
        <f ca="1">IF($B672&gt;rounds,"",OFFSET(AllPairings!D$1,startRow-1+$A672,0))</f>
        <v/>
      </c>
      <c r="E672" s="1" t="str">
        <f ca="1">IF($B672&gt;rounds,"",OFFSET(AllPairings!E$1,startRow-1+$A672,0))</f>
        <v/>
      </c>
      <c r="F672" s="46" t="e">
        <f ca="1">VLOOKUP($C672,OFFSET(ResultsInput!$B$2,($B672-1)*gamesPerRound,0,gamesPerRound,6),5,FALSE)</f>
        <v>#VALUE!</v>
      </c>
      <c r="G672" s="46" t="e">
        <f ca="1">VLOOKUP($C672,OFFSET(ResultsInput!$B$2,($B672-1)*gamesPerRound,0,gamesPerRound,6),6,FALSE)</f>
        <v>#VALUE!</v>
      </c>
      <c r="H672" s="87" t="str">
        <f t="shared" ca="1" si="42"/>
        <v/>
      </c>
    </row>
    <row r="673" spans="1:8" x14ac:dyDescent="0.2">
      <c r="A673" s="47">
        <f t="shared" si="39"/>
        <v>671</v>
      </c>
      <c r="B673" s="32" t="str">
        <f t="shared" si="40"/>
        <v/>
      </c>
      <c r="C673" s="32">
        <f t="shared" si="41"/>
        <v>48</v>
      </c>
      <c r="D673" s="1" t="str">
        <f ca="1">IF($B673&gt;rounds,"",OFFSET(AllPairings!D$1,startRow-1+$A673,0))</f>
        <v/>
      </c>
      <c r="E673" s="1" t="str">
        <f ca="1">IF($B673&gt;rounds,"",OFFSET(AllPairings!E$1,startRow-1+$A673,0))</f>
        <v/>
      </c>
      <c r="F673" s="46" t="e">
        <f ca="1">VLOOKUP($C673,OFFSET(ResultsInput!$B$2,($B673-1)*gamesPerRound,0,gamesPerRound,6),5,FALSE)</f>
        <v>#VALUE!</v>
      </c>
      <c r="G673" s="46" t="e">
        <f ca="1">VLOOKUP($C673,OFFSET(ResultsInput!$B$2,($B673-1)*gamesPerRound,0,gamesPerRound,6),6,FALSE)</f>
        <v>#VALUE!</v>
      </c>
      <c r="H673" s="87" t="str">
        <f t="shared" ca="1" si="42"/>
        <v/>
      </c>
    </row>
    <row r="674" spans="1:8" x14ac:dyDescent="0.2">
      <c r="A674" s="47">
        <f t="shared" si="39"/>
        <v>672</v>
      </c>
      <c r="B674" s="32" t="str">
        <f t="shared" si="40"/>
        <v/>
      </c>
      <c r="C674" s="32">
        <f t="shared" si="41"/>
        <v>1</v>
      </c>
      <c r="D674" s="1" t="str">
        <f ca="1">IF($B674&gt;rounds,"",OFFSET(AllPairings!D$1,startRow-1+$A674,0))</f>
        <v/>
      </c>
      <c r="E674" s="1" t="str">
        <f ca="1">IF($B674&gt;rounds,"",OFFSET(AllPairings!E$1,startRow-1+$A674,0))</f>
        <v/>
      </c>
      <c r="F674" s="46" t="e">
        <f ca="1">VLOOKUP($C674,OFFSET(ResultsInput!$B$2,($B674-1)*gamesPerRound,0,gamesPerRound,6),5,FALSE)</f>
        <v>#VALUE!</v>
      </c>
      <c r="G674" s="46" t="e">
        <f ca="1">VLOOKUP($C674,OFFSET(ResultsInput!$B$2,($B674-1)*gamesPerRound,0,gamesPerRound,6),6,FALSE)</f>
        <v>#VALUE!</v>
      </c>
      <c r="H674" s="87" t="str">
        <f t="shared" ca="1" si="42"/>
        <v/>
      </c>
    </row>
    <row r="675" spans="1:8" x14ac:dyDescent="0.2">
      <c r="A675" s="47">
        <f t="shared" ref="A675:A738" si="43">A674+1</f>
        <v>673</v>
      </c>
      <c r="B675" s="32" t="str">
        <f t="shared" si="40"/>
        <v/>
      </c>
      <c r="C675" s="32">
        <f t="shared" si="41"/>
        <v>2</v>
      </c>
      <c r="D675" s="1" t="str">
        <f ca="1">IF($B675&gt;rounds,"",OFFSET(AllPairings!D$1,startRow-1+$A675,0))</f>
        <v/>
      </c>
      <c r="E675" s="1" t="str">
        <f ca="1">IF($B675&gt;rounds,"",OFFSET(AllPairings!E$1,startRow-1+$A675,0))</f>
        <v/>
      </c>
      <c r="F675" s="46" t="e">
        <f ca="1">VLOOKUP($C675,OFFSET(ResultsInput!$B$2,($B675-1)*gamesPerRound,0,gamesPerRound,6),5,FALSE)</f>
        <v>#VALUE!</v>
      </c>
      <c r="G675" s="46" t="e">
        <f ca="1">VLOOKUP($C675,OFFSET(ResultsInput!$B$2,($B675-1)*gamesPerRound,0,gamesPerRound,6),6,FALSE)</f>
        <v>#VALUE!</v>
      </c>
      <c r="H675" s="87" t="str">
        <f t="shared" ca="1" si="42"/>
        <v/>
      </c>
    </row>
    <row r="676" spans="1:8" x14ac:dyDescent="0.2">
      <c r="A676" s="47">
        <f t="shared" si="43"/>
        <v>674</v>
      </c>
      <c r="B676" s="32" t="str">
        <f t="shared" si="40"/>
        <v/>
      </c>
      <c r="C676" s="32">
        <f t="shared" si="41"/>
        <v>3</v>
      </c>
      <c r="D676" s="1" t="str">
        <f ca="1">IF($B676&gt;rounds,"",OFFSET(AllPairings!D$1,startRow-1+$A676,0))</f>
        <v/>
      </c>
      <c r="E676" s="1" t="str">
        <f ca="1">IF($B676&gt;rounds,"",OFFSET(AllPairings!E$1,startRow-1+$A676,0))</f>
        <v/>
      </c>
      <c r="F676" s="46" t="e">
        <f ca="1">VLOOKUP($C676,OFFSET(ResultsInput!$B$2,($B676-1)*gamesPerRound,0,gamesPerRound,6),5,FALSE)</f>
        <v>#VALUE!</v>
      </c>
      <c r="G676" s="46" t="e">
        <f ca="1">VLOOKUP($C676,OFFSET(ResultsInput!$B$2,($B676-1)*gamesPerRound,0,gamesPerRound,6),6,FALSE)</f>
        <v>#VALUE!</v>
      </c>
      <c r="H676" s="87" t="str">
        <f t="shared" ca="1" si="42"/>
        <v/>
      </c>
    </row>
    <row r="677" spans="1:8" x14ac:dyDescent="0.2">
      <c r="A677" s="47">
        <f t="shared" si="43"/>
        <v>675</v>
      </c>
      <c r="B677" s="32" t="str">
        <f t="shared" si="40"/>
        <v/>
      </c>
      <c r="C677" s="32">
        <f t="shared" si="41"/>
        <v>4</v>
      </c>
      <c r="D677" s="1" t="str">
        <f ca="1">IF($B677&gt;rounds,"",OFFSET(AllPairings!D$1,startRow-1+$A677,0))</f>
        <v/>
      </c>
      <c r="E677" s="1" t="str">
        <f ca="1">IF($B677&gt;rounds,"",OFFSET(AllPairings!E$1,startRow-1+$A677,0))</f>
        <v/>
      </c>
      <c r="F677" s="46" t="e">
        <f ca="1">VLOOKUP($C677,OFFSET(ResultsInput!$B$2,($B677-1)*gamesPerRound,0,gamesPerRound,6),5,FALSE)</f>
        <v>#VALUE!</v>
      </c>
      <c r="G677" s="46" t="e">
        <f ca="1">VLOOKUP($C677,OFFSET(ResultsInput!$B$2,($B677-1)*gamesPerRound,0,gamesPerRound,6),6,FALSE)</f>
        <v>#VALUE!</v>
      </c>
      <c r="H677" s="87" t="str">
        <f t="shared" ca="1" si="42"/>
        <v/>
      </c>
    </row>
    <row r="678" spans="1:8" x14ac:dyDescent="0.2">
      <c r="A678" s="47">
        <f t="shared" si="43"/>
        <v>676</v>
      </c>
      <c r="B678" s="32" t="str">
        <f t="shared" si="40"/>
        <v/>
      </c>
      <c r="C678" s="32">
        <f t="shared" si="41"/>
        <v>5</v>
      </c>
      <c r="D678" s="1" t="str">
        <f ca="1">IF($B678&gt;rounds,"",OFFSET(AllPairings!D$1,startRow-1+$A678,0))</f>
        <v/>
      </c>
      <c r="E678" s="1" t="str">
        <f ca="1">IF($B678&gt;rounds,"",OFFSET(AllPairings!E$1,startRow-1+$A678,0))</f>
        <v/>
      </c>
      <c r="F678" s="46" t="e">
        <f ca="1">VLOOKUP($C678,OFFSET(ResultsInput!$B$2,($B678-1)*gamesPerRound,0,gamesPerRound,6),5,FALSE)</f>
        <v>#VALUE!</v>
      </c>
      <c r="G678" s="46" t="e">
        <f ca="1">VLOOKUP($C678,OFFSET(ResultsInput!$B$2,($B678-1)*gamesPerRound,0,gamesPerRound,6),6,FALSE)</f>
        <v>#VALUE!</v>
      </c>
      <c r="H678" s="87" t="str">
        <f t="shared" ca="1" si="42"/>
        <v/>
      </c>
    </row>
    <row r="679" spans="1:8" x14ac:dyDescent="0.2">
      <c r="A679" s="47">
        <f t="shared" si="43"/>
        <v>677</v>
      </c>
      <c r="B679" s="32" t="str">
        <f t="shared" si="40"/>
        <v/>
      </c>
      <c r="C679" s="32">
        <f t="shared" si="41"/>
        <v>6</v>
      </c>
      <c r="D679" s="1" t="str">
        <f ca="1">IF($B679&gt;rounds,"",OFFSET(AllPairings!D$1,startRow-1+$A679,0))</f>
        <v/>
      </c>
      <c r="E679" s="1" t="str">
        <f ca="1">IF($B679&gt;rounds,"",OFFSET(AllPairings!E$1,startRow-1+$A679,0))</f>
        <v/>
      </c>
      <c r="F679" s="46" t="e">
        <f ca="1">VLOOKUP($C679,OFFSET(ResultsInput!$B$2,($B679-1)*gamesPerRound,0,gamesPerRound,6),5,FALSE)</f>
        <v>#VALUE!</v>
      </c>
      <c r="G679" s="46" t="e">
        <f ca="1">VLOOKUP($C679,OFFSET(ResultsInput!$B$2,($B679-1)*gamesPerRound,0,gamesPerRound,6),6,FALSE)</f>
        <v>#VALUE!</v>
      </c>
      <c r="H679" s="87" t="str">
        <f t="shared" ca="1" si="42"/>
        <v/>
      </c>
    </row>
    <row r="680" spans="1:8" x14ac:dyDescent="0.2">
      <c r="A680" s="47">
        <f t="shared" si="43"/>
        <v>678</v>
      </c>
      <c r="B680" s="32" t="str">
        <f t="shared" si="40"/>
        <v/>
      </c>
      <c r="C680" s="32">
        <f t="shared" si="41"/>
        <v>7</v>
      </c>
      <c r="D680" s="1" t="str">
        <f ca="1">IF($B680&gt;rounds,"",OFFSET(AllPairings!D$1,startRow-1+$A680,0))</f>
        <v/>
      </c>
      <c r="E680" s="1" t="str">
        <f ca="1">IF($B680&gt;rounds,"",OFFSET(AllPairings!E$1,startRow-1+$A680,0))</f>
        <v/>
      </c>
      <c r="F680" s="46" t="e">
        <f ca="1">VLOOKUP($C680,OFFSET(ResultsInput!$B$2,($B680-1)*gamesPerRound,0,gamesPerRound,6),5,FALSE)</f>
        <v>#VALUE!</v>
      </c>
      <c r="G680" s="46" t="e">
        <f ca="1">VLOOKUP($C680,OFFSET(ResultsInput!$B$2,($B680-1)*gamesPerRound,0,gamesPerRound,6),6,FALSE)</f>
        <v>#VALUE!</v>
      </c>
      <c r="H680" s="87" t="str">
        <f t="shared" ca="1" si="42"/>
        <v/>
      </c>
    </row>
    <row r="681" spans="1:8" x14ac:dyDescent="0.2">
      <c r="A681" s="47">
        <f t="shared" si="43"/>
        <v>679</v>
      </c>
      <c r="B681" s="32" t="str">
        <f t="shared" si="40"/>
        <v/>
      </c>
      <c r="C681" s="32">
        <f t="shared" si="41"/>
        <v>8</v>
      </c>
      <c r="D681" s="1" t="str">
        <f ca="1">IF($B681&gt;rounds,"",OFFSET(AllPairings!D$1,startRow-1+$A681,0))</f>
        <v/>
      </c>
      <c r="E681" s="1" t="str">
        <f ca="1">IF($B681&gt;rounds,"",OFFSET(AllPairings!E$1,startRow-1+$A681,0))</f>
        <v/>
      </c>
      <c r="F681" s="46" t="e">
        <f ca="1">VLOOKUP($C681,OFFSET(ResultsInput!$B$2,($B681-1)*gamesPerRound,0,gamesPerRound,6),5,FALSE)</f>
        <v>#VALUE!</v>
      </c>
      <c r="G681" s="46" t="e">
        <f ca="1">VLOOKUP($C681,OFFSET(ResultsInput!$B$2,($B681-1)*gamesPerRound,0,gamesPerRound,6),6,FALSE)</f>
        <v>#VALUE!</v>
      </c>
      <c r="H681" s="87" t="str">
        <f t="shared" ca="1" si="42"/>
        <v/>
      </c>
    </row>
    <row r="682" spans="1:8" x14ac:dyDescent="0.2">
      <c r="A682" s="47">
        <f t="shared" si="43"/>
        <v>680</v>
      </c>
      <c r="B682" s="32" t="str">
        <f t="shared" si="40"/>
        <v/>
      </c>
      <c r="C682" s="32">
        <f t="shared" si="41"/>
        <v>9</v>
      </c>
      <c r="D682" s="1" t="str">
        <f ca="1">IF($B682&gt;rounds,"",OFFSET(AllPairings!D$1,startRow-1+$A682,0))</f>
        <v/>
      </c>
      <c r="E682" s="1" t="str">
        <f ca="1">IF($B682&gt;rounds,"",OFFSET(AllPairings!E$1,startRow-1+$A682,0))</f>
        <v/>
      </c>
      <c r="F682" s="46" t="e">
        <f ca="1">VLOOKUP($C682,OFFSET(ResultsInput!$B$2,($B682-1)*gamesPerRound,0,gamesPerRound,6),5,FALSE)</f>
        <v>#VALUE!</v>
      </c>
      <c r="G682" s="46" t="e">
        <f ca="1">VLOOKUP($C682,OFFSET(ResultsInput!$B$2,($B682-1)*gamesPerRound,0,gamesPerRound,6),6,FALSE)</f>
        <v>#VALUE!</v>
      </c>
      <c r="H682" s="87" t="str">
        <f t="shared" ca="1" si="42"/>
        <v/>
      </c>
    </row>
    <row r="683" spans="1:8" x14ac:dyDescent="0.2">
      <c r="A683" s="47">
        <f t="shared" si="43"/>
        <v>681</v>
      </c>
      <c r="B683" s="32" t="str">
        <f t="shared" si="40"/>
        <v/>
      </c>
      <c r="C683" s="32">
        <f t="shared" si="41"/>
        <v>10</v>
      </c>
      <c r="D683" s="1" t="str">
        <f ca="1">IF($B683&gt;rounds,"",OFFSET(AllPairings!D$1,startRow-1+$A683,0))</f>
        <v/>
      </c>
      <c r="E683" s="1" t="str">
        <f ca="1">IF($B683&gt;rounds,"",OFFSET(AllPairings!E$1,startRow-1+$A683,0))</f>
        <v/>
      </c>
      <c r="F683" s="46" t="e">
        <f ca="1">VLOOKUP($C683,OFFSET(ResultsInput!$B$2,($B683-1)*gamesPerRound,0,gamesPerRound,6),5,FALSE)</f>
        <v>#VALUE!</v>
      </c>
      <c r="G683" s="46" t="e">
        <f ca="1">VLOOKUP($C683,OFFSET(ResultsInput!$B$2,($B683-1)*gamesPerRound,0,gamesPerRound,6),6,FALSE)</f>
        <v>#VALUE!</v>
      </c>
      <c r="H683" s="87" t="str">
        <f t="shared" ca="1" si="42"/>
        <v/>
      </c>
    </row>
    <row r="684" spans="1:8" x14ac:dyDescent="0.2">
      <c r="A684" s="47">
        <f t="shared" si="43"/>
        <v>682</v>
      </c>
      <c r="B684" s="32" t="str">
        <f t="shared" si="40"/>
        <v/>
      </c>
      <c r="C684" s="32">
        <f t="shared" si="41"/>
        <v>11</v>
      </c>
      <c r="D684" s="1" t="str">
        <f ca="1">IF($B684&gt;rounds,"",OFFSET(AllPairings!D$1,startRow-1+$A684,0))</f>
        <v/>
      </c>
      <c r="E684" s="1" t="str">
        <f ca="1">IF($B684&gt;rounds,"",OFFSET(AllPairings!E$1,startRow-1+$A684,0))</f>
        <v/>
      </c>
      <c r="F684" s="46" t="e">
        <f ca="1">VLOOKUP($C684,OFFSET(ResultsInput!$B$2,($B684-1)*gamesPerRound,0,gamesPerRound,6),5,FALSE)</f>
        <v>#VALUE!</v>
      </c>
      <c r="G684" s="46" t="e">
        <f ca="1">VLOOKUP($C684,OFFSET(ResultsInput!$B$2,($B684-1)*gamesPerRound,0,gamesPerRound,6),6,FALSE)</f>
        <v>#VALUE!</v>
      </c>
      <c r="H684" s="87" t="str">
        <f t="shared" ca="1" si="42"/>
        <v/>
      </c>
    </row>
    <row r="685" spans="1:8" x14ac:dyDescent="0.2">
      <c r="A685" s="47">
        <f t="shared" si="43"/>
        <v>683</v>
      </c>
      <c r="B685" s="32" t="str">
        <f t="shared" si="40"/>
        <v/>
      </c>
      <c r="C685" s="32">
        <f t="shared" si="41"/>
        <v>12</v>
      </c>
      <c r="D685" s="1" t="str">
        <f ca="1">IF($B685&gt;rounds,"",OFFSET(AllPairings!D$1,startRow-1+$A685,0))</f>
        <v/>
      </c>
      <c r="E685" s="1" t="str">
        <f ca="1">IF($B685&gt;rounds,"",OFFSET(AllPairings!E$1,startRow-1+$A685,0))</f>
        <v/>
      </c>
      <c r="F685" s="46" t="e">
        <f ca="1">VLOOKUP($C685,OFFSET(ResultsInput!$B$2,($B685-1)*gamesPerRound,0,gamesPerRound,6),5,FALSE)</f>
        <v>#VALUE!</v>
      </c>
      <c r="G685" s="46" t="e">
        <f ca="1">VLOOKUP($C685,OFFSET(ResultsInput!$B$2,($B685-1)*gamesPerRound,0,gamesPerRound,6),6,FALSE)</f>
        <v>#VALUE!</v>
      </c>
      <c r="H685" s="87" t="str">
        <f t="shared" ca="1" si="42"/>
        <v/>
      </c>
    </row>
    <row r="686" spans="1:8" x14ac:dyDescent="0.2">
      <c r="A686" s="47">
        <f t="shared" si="43"/>
        <v>684</v>
      </c>
      <c r="B686" s="32" t="str">
        <f t="shared" si="40"/>
        <v/>
      </c>
      <c r="C686" s="32">
        <f t="shared" si="41"/>
        <v>13</v>
      </c>
      <c r="D686" s="1" t="str">
        <f ca="1">IF($B686&gt;rounds,"",OFFSET(AllPairings!D$1,startRow-1+$A686,0))</f>
        <v/>
      </c>
      <c r="E686" s="1" t="str">
        <f ca="1">IF($B686&gt;rounds,"",OFFSET(AllPairings!E$1,startRow-1+$A686,0))</f>
        <v/>
      </c>
      <c r="F686" s="46" t="e">
        <f ca="1">VLOOKUP($C686,OFFSET(ResultsInput!$B$2,($B686-1)*gamesPerRound,0,gamesPerRound,6),5,FALSE)</f>
        <v>#VALUE!</v>
      </c>
      <c r="G686" s="46" t="e">
        <f ca="1">VLOOKUP($C686,OFFSET(ResultsInput!$B$2,($B686-1)*gamesPerRound,0,gamesPerRound,6),6,FALSE)</f>
        <v>#VALUE!</v>
      </c>
      <c r="H686" s="87" t="str">
        <f t="shared" ca="1" si="42"/>
        <v/>
      </c>
    </row>
    <row r="687" spans="1:8" x14ac:dyDescent="0.2">
      <c r="A687" s="47">
        <f t="shared" si="43"/>
        <v>685</v>
      </c>
      <c r="B687" s="32" t="str">
        <f t="shared" si="40"/>
        <v/>
      </c>
      <c r="C687" s="32">
        <f t="shared" si="41"/>
        <v>14</v>
      </c>
      <c r="D687" s="1" t="str">
        <f ca="1">IF($B687&gt;rounds,"",OFFSET(AllPairings!D$1,startRow-1+$A687,0))</f>
        <v/>
      </c>
      <c r="E687" s="1" t="str">
        <f ca="1">IF($B687&gt;rounds,"",OFFSET(AllPairings!E$1,startRow-1+$A687,0))</f>
        <v/>
      </c>
      <c r="F687" s="46" t="e">
        <f ca="1">VLOOKUP($C687,OFFSET(ResultsInput!$B$2,($B687-1)*gamesPerRound,0,gamesPerRound,6),5,FALSE)</f>
        <v>#VALUE!</v>
      </c>
      <c r="G687" s="46" t="e">
        <f ca="1">VLOOKUP($C687,OFFSET(ResultsInput!$B$2,($B687-1)*gamesPerRound,0,gamesPerRound,6),6,FALSE)</f>
        <v>#VALUE!</v>
      </c>
      <c r="H687" s="87" t="str">
        <f t="shared" ca="1" si="42"/>
        <v/>
      </c>
    </row>
    <row r="688" spans="1:8" x14ac:dyDescent="0.2">
      <c r="A688" s="47">
        <f t="shared" si="43"/>
        <v>686</v>
      </c>
      <c r="B688" s="32" t="str">
        <f t="shared" si="40"/>
        <v/>
      </c>
      <c r="C688" s="32">
        <f t="shared" si="41"/>
        <v>15</v>
      </c>
      <c r="D688" s="1" t="str">
        <f ca="1">IF($B688&gt;rounds,"",OFFSET(AllPairings!D$1,startRow-1+$A688,0))</f>
        <v/>
      </c>
      <c r="E688" s="1" t="str">
        <f ca="1">IF($B688&gt;rounds,"",OFFSET(AllPairings!E$1,startRow-1+$A688,0))</f>
        <v/>
      </c>
      <c r="F688" s="46" t="e">
        <f ca="1">VLOOKUP($C688,OFFSET(ResultsInput!$B$2,($B688-1)*gamesPerRound,0,gamesPerRound,6),5,FALSE)</f>
        <v>#VALUE!</v>
      </c>
      <c r="G688" s="46" t="e">
        <f ca="1">VLOOKUP($C688,OFFSET(ResultsInput!$B$2,($B688-1)*gamesPerRound,0,gamesPerRound,6),6,FALSE)</f>
        <v>#VALUE!</v>
      </c>
      <c r="H688" s="87" t="str">
        <f t="shared" ca="1" si="42"/>
        <v/>
      </c>
    </row>
    <row r="689" spans="1:8" x14ac:dyDescent="0.2">
      <c r="A689" s="47">
        <f t="shared" si="43"/>
        <v>687</v>
      </c>
      <c r="B689" s="32" t="str">
        <f t="shared" si="40"/>
        <v/>
      </c>
      <c r="C689" s="32">
        <f t="shared" si="41"/>
        <v>16</v>
      </c>
      <c r="D689" s="1" t="str">
        <f ca="1">IF($B689&gt;rounds,"",OFFSET(AllPairings!D$1,startRow-1+$A689,0))</f>
        <v/>
      </c>
      <c r="E689" s="1" t="str">
        <f ca="1">IF($B689&gt;rounds,"",OFFSET(AllPairings!E$1,startRow-1+$A689,0))</f>
        <v/>
      </c>
      <c r="F689" s="46" t="e">
        <f ca="1">VLOOKUP($C689,OFFSET(ResultsInput!$B$2,($B689-1)*gamesPerRound,0,gamesPerRound,6),5,FALSE)</f>
        <v>#VALUE!</v>
      </c>
      <c r="G689" s="46" t="e">
        <f ca="1">VLOOKUP($C689,OFFSET(ResultsInput!$B$2,($B689-1)*gamesPerRound,0,gamesPerRound,6),6,FALSE)</f>
        <v>#VALUE!</v>
      </c>
      <c r="H689" s="87" t="str">
        <f t="shared" ca="1" si="42"/>
        <v/>
      </c>
    </row>
    <row r="690" spans="1:8" x14ac:dyDescent="0.2">
      <c r="A690" s="47">
        <f t="shared" si="43"/>
        <v>688</v>
      </c>
      <c r="B690" s="32" t="str">
        <f t="shared" si="40"/>
        <v/>
      </c>
      <c r="C690" s="32">
        <f t="shared" si="41"/>
        <v>17</v>
      </c>
      <c r="D690" s="1" t="str">
        <f ca="1">IF($B690&gt;rounds,"",OFFSET(AllPairings!D$1,startRow-1+$A690,0))</f>
        <v/>
      </c>
      <c r="E690" s="1" t="str">
        <f ca="1">IF($B690&gt;rounds,"",OFFSET(AllPairings!E$1,startRow-1+$A690,0))</f>
        <v/>
      </c>
      <c r="F690" s="46" t="e">
        <f ca="1">VLOOKUP($C690,OFFSET(ResultsInput!$B$2,($B690-1)*gamesPerRound,0,gamesPerRound,6),5,FALSE)</f>
        <v>#VALUE!</v>
      </c>
      <c r="G690" s="46" t="e">
        <f ca="1">VLOOKUP($C690,OFFSET(ResultsInput!$B$2,($B690-1)*gamesPerRound,0,gamesPerRound,6),6,FALSE)</f>
        <v>#VALUE!</v>
      </c>
      <c r="H690" s="87" t="str">
        <f t="shared" ca="1" si="42"/>
        <v/>
      </c>
    </row>
    <row r="691" spans="1:8" x14ac:dyDescent="0.2">
      <c r="A691" s="47">
        <f t="shared" si="43"/>
        <v>689</v>
      </c>
      <c r="B691" s="32" t="str">
        <f t="shared" si="40"/>
        <v/>
      </c>
      <c r="C691" s="32">
        <f t="shared" si="41"/>
        <v>18</v>
      </c>
      <c r="D691" s="1" t="str">
        <f ca="1">IF($B691&gt;rounds,"",OFFSET(AllPairings!D$1,startRow-1+$A691,0))</f>
        <v/>
      </c>
      <c r="E691" s="1" t="str">
        <f ca="1">IF($B691&gt;rounds,"",OFFSET(AllPairings!E$1,startRow-1+$A691,0))</f>
        <v/>
      </c>
      <c r="F691" s="46" t="e">
        <f ca="1">VLOOKUP($C691,OFFSET(ResultsInput!$B$2,($B691-1)*gamesPerRound,0,gamesPerRound,6),5,FALSE)</f>
        <v>#VALUE!</v>
      </c>
      <c r="G691" s="46" t="e">
        <f ca="1">VLOOKUP($C691,OFFSET(ResultsInput!$B$2,($B691-1)*gamesPerRound,0,gamesPerRound,6),6,FALSE)</f>
        <v>#VALUE!</v>
      </c>
      <c r="H691" s="87" t="str">
        <f t="shared" ca="1" si="42"/>
        <v/>
      </c>
    </row>
    <row r="692" spans="1:8" x14ac:dyDescent="0.2">
      <c r="A692" s="47">
        <f t="shared" si="43"/>
        <v>690</v>
      </c>
      <c r="B692" s="32" t="str">
        <f t="shared" si="40"/>
        <v/>
      </c>
      <c r="C692" s="32">
        <f t="shared" si="41"/>
        <v>19</v>
      </c>
      <c r="D692" s="1" t="str">
        <f ca="1">IF($B692&gt;rounds,"",OFFSET(AllPairings!D$1,startRow-1+$A692,0))</f>
        <v/>
      </c>
      <c r="E692" s="1" t="str">
        <f ca="1">IF($B692&gt;rounds,"",OFFSET(AllPairings!E$1,startRow-1+$A692,0))</f>
        <v/>
      </c>
      <c r="F692" s="46" t="e">
        <f ca="1">VLOOKUP($C692,OFFSET(ResultsInput!$B$2,($B692-1)*gamesPerRound,0,gamesPerRound,6),5,FALSE)</f>
        <v>#VALUE!</v>
      </c>
      <c r="G692" s="46" t="e">
        <f ca="1">VLOOKUP($C692,OFFSET(ResultsInput!$B$2,($B692-1)*gamesPerRound,0,gamesPerRound,6),6,FALSE)</f>
        <v>#VALUE!</v>
      </c>
      <c r="H692" s="87" t="str">
        <f t="shared" ca="1" si="42"/>
        <v/>
      </c>
    </row>
    <row r="693" spans="1:8" x14ac:dyDescent="0.2">
      <c r="A693" s="47">
        <f t="shared" si="43"/>
        <v>691</v>
      </c>
      <c r="B693" s="32" t="str">
        <f t="shared" si="40"/>
        <v/>
      </c>
      <c r="C693" s="32">
        <f t="shared" si="41"/>
        <v>20</v>
      </c>
      <c r="D693" s="1" t="str">
        <f ca="1">IF($B693&gt;rounds,"",OFFSET(AllPairings!D$1,startRow-1+$A693,0))</f>
        <v/>
      </c>
      <c r="E693" s="1" t="str">
        <f ca="1">IF($B693&gt;rounds,"",OFFSET(AllPairings!E$1,startRow-1+$A693,0))</f>
        <v/>
      </c>
      <c r="F693" s="46" t="e">
        <f ca="1">VLOOKUP($C693,OFFSET(ResultsInput!$B$2,($B693-1)*gamesPerRound,0,gamesPerRound,6),5,FALSE)</f>
        <v>#VALUE!</v>
      </c>
      <c r="G693" s="46" t="e">
        <f ca="1">VLOOKUP($C693,OFFSET(ResultsInput!$B$2,($B693-1)*gamesPerRound,0,gamesPerRound,6),6,FALSE)</f>
        <v>#VALUE!</v>
      </c>
      <c r="H693" s="87" t="str">
        <f t="shared" ca="1" si="42"/>
        <v/>
      </c>
    </row>
    <row r="694" spans="1:8" x14ac:dyDescent="0.2">
      <c r="A694" s="47">
        <f t="shared" si="43"/>
        <v>692</v>
      </c>
      <c r="B694" s="32" t="str">
        <f t="shared" si="40"/>
        <v/>
      </c>
      <c r="C694" s="32">
        <f t="shared" si="41"/>
        <v>21</v>
      </c>
      <c r="D694" s="1" t="str">
        <f ca="1">IF($B694&gt;rounds,"",OFFSET(AllPairings!D$1,startRow-1+$A694,0))</f>
        <v/>
      </c>
      <c r="E694" s="1" t="str">
        <f ca="1">IF($B694&gt;rounds,"",OFFSET(AllPairings!E$1,startRow-1+$A694,0))</f>
        <v/>
      </c>
      <c r="F694" s="46" t="e">
        <f ca="1">VLOOKUP($C694,OFFSET(ResultsInput!$B$2,($B694-1)*gamesPerRound,0,gamesPerRound,6),5,FALSE)</f>
        <v>#VALUE!</v>
      </c>
      <c r="G694" s="46" t="e">
        <f ca="1">VLOOKUP($C694,OFFSET(ResultsInput!$B$2,($B694-1)*gamesPerRound,0,gamesPerRound,6),6,FALSE)</f>
        <v>#VALUE!</v>
      </c>
      <c r="H694" s="87" t="str">
        <f t="shared" ca="1" si="42"/>
        <v/>
      </c>
    </row>
    <row r="695" spans="1:8" x14ac:dyDescent="0.2">
      <c r="A695" s="47">
        <f t="shared" si="43"/>
        <v>693</v>
      </c>
      <c r="B695" s="32" t="str">
        <f t="shared" si="40"/>
        <v/>
      </c>
      <c r="C695" s="32">
        <f t="shared" si="41"/>
        <v>22</v>
      </c>
      <c r="D695" s="1" t="str">
        <f ca="1">IF($B695&gt;rounds,"",OFFSET(AllPairings!D$1,startRow-1+$A695,0))</f>
        <v/>
      </c>
      <c r="E695" s="1" t="str">
        <f ca="1">IF($B695&gt;rounds,"",OFFSET(AllPairings!E$1,startRow-1+$A695,0))</f>
        <v/>
      </c>
      <c r="F695" s="46" t="e">
        <f ca="1">VLOOKUP($C695,OFFSET(ResultsInput!$B$2,($B695-1)*gamesPerRound,0,gamesPerRound,6),5,FALSE)</f>
        <v>#VALUE!</v>
      </c>
      <c r="G695" s="46" t="e">
        <f ca="1">VLOOKUP($C695,OFFSET(ResultsInput!$B$2,($B695-1)*gamesPerRound,0,gamesPerRound,6),6,FALSE)</f>
        <v>#VALUE!</v>
      </c>
      <c r="H695" s="87" t="str">
        <f t="shared" ca="1" si="42"/>
        <v/>
      </c>
    </row>
    <row r="696" spans="1:8" x14ac:dyDescent="0.2">
      <c r="A696" s="47">
        <f t="shared" si="43"/>
        <v>694</v>
      </c>
      <c r="B696" s="32" t="str">
        <f t="shared" si="40"/>
        <v/>
      </c>
      <c r="C696" s="32">
        <f t="shared" si="41"/>
        <v>23</v>
      </c>
      <c r="D696" s="1" t="str">
        <f ca="1">IF($B696&gt;rounds,"",OFFSET(AllPairings!D$1,startRow-1+$A696,0))</f>
        <v/>
      </c>
      <c r="E696" s="1" t="str">
        <f ca="1">IF($B696&gt;rounds,"",OFFSET(AllPairings!E$1,startRow-1+$A696,0))</f>
        <v/>
      </c>
      <c r="F696" s="46" t="e">
        <f ca="1">VLOOKUP($C696,OFFSET(ResultsInput!$B$2,($B696-1)*gamesPerRound,0,gamesPerRound,6),5,FALSE)</f>
        <v>#VALUE!</v>
      </c>
      <c r="G696" s="46" t="e">
        <f ca="1">VLOOKUP($C696,OFFSET(ResultsInput!$B$2,($B696-1)*gamesPerRound,0,gamesPerRound,6),6,FALSE)</f>
        <v>#VALUE!</v>
      </c>
      <c r="H696" s="87" t="str">
        <f t="shared" ca="1" si="42"/>
        <v/>
      </c>
    </row>
    <row r="697" spans="1:8" x14ac:dyDescent="0.2">
      <c r="A697" s="47">
        <f t="shared" si="43"/>
        <v>695</v>
      </c>
      <c r="B697" s="32" t="str">
        <f t="shared" si="40"/>
        <v/>
      </c>
      <c r="C697" s="32">
        <f t="shared" si="41"/>
        <v>24</v>
      </c>
      <c r="D697" s="1" t="str">
        <f ca="1">IF($B697&gt;rounds,"",OFFSET(AllPairings!D$1,startRow-1+$A697,0))</f>
        <v/>
      </c>
      <c r="E697" s="1" t="str">
        <f ca="1">IF($B697&gt;rounds,"",OFFSET(AllPairings!E$1,startRow-1+$A697,0))</f>
        <v/>
      </c>
      <c r="F697" s="46" t="e">
        <f ca="1">VLOOKUP($C697,OFFSET(ResultsInput!$B$2,($B697-1)*gamesPerRound,0,gamesPerRound,6),5,FALSE)</f>
        <v>#VALUE!</v>
      </c>
      <c r="G697" s="46" t="e">
        <f ca="1">VLOOKUP($C697,OFFSET(ResultsInput!$B$2,($B697-1)*gamesPerRound,0,gamesPerRound,6),6,FALSE)</f>
        <v>#VALUE!</v>
      </c>
      <c r="H697" s="87" t="str">
        <f t="shared" ca="1" si="42"/>
        <v/>
      </c>
    </row>
    <row r="698" spans="1:8" x14ac:dyDescent="0.2">
      <c r="A698" s="47">
        <f t="shared" si="43"/>
        <v>696</v>
      </c>
      <c r="B698" s="32" t="str">
        <f t="shared" si="40"/>
        <v/>
      </c>
      <c r="C698" s="32">
        <f t="shared" si="41"/>
        <v>25</v>
      </c>
      <c r="D698" s="1" t="str">
        <f ca="1">IF($B698&gt;rounds,"",OFFSET(AllPairings!D$1,startRow-1+$A698,0))</f>
        <v/>
      </c>
      <c r="E698" s="1" t="str">
        <f ca="1">IF($B698&gt;rounds,"",OFFSET(AllPairings!E$1,startRow-1+$A698,0))</f>
        <v/>
      </c>
      <c r="F698" s="46" t="e">
        <f ca="1">VLOOKUP($C698,OFFSET(ResultsInput!$B$2,($B698-1)*gamesPerRound,0,gamesPerRound,6),5,FALSE)</f>
        <v>#VALUE!</v>
      </c>
      <c r="G698" s="46" t="e">
        <f ca="1">VLOOKUP($C698,OFFSET(ResultsInput!$B$2,($B698-1)*gamesPerRound,0,gamesPerRound,6),6,FALSE)</f>
        <v>#VALUE!</v>
      </c>
      <c r="H698" s="87" t="str">
        <f t="shared" ca="1" si="42"/>
        <v/>
      </c>
    </row>
    <row r="699" spans="1:8" x14ac:dyDescent="0.2">
      <c r="A699" s="47">
        <f t="shared" si="43"/>
        <v>697</v>
      </c>
      <c r="B699" s="32" t="str">
        <f t="shared" si="40"/>
        <v/>
      </c>
      <c r="C699" s="32">
        <f t="shared" si="41"/>
        <v>26</v>
      </c>
      <c r="D699" s="1" t="str">
        <f ca="1">IF($B699&gt;rounds,"",OFFSET(AllPairings!D$1,startRow-1+$A699,0))</f>
        <v/>
      </c>
      <c r="E699" s="1" t="str">
        <f ca="1">IF($B699&gt;rounds,"",OFFSET(AllPairings!E$1,startRow-1+$A699,0))</f>
        <v/>
      </c>
      <c r="F699" s="46" t="e">
        <f ca="1">VLOOKUP($C699,OFFSET(ResultsInput!$B$2,($B699-1)*gamesPerRound,0,gamesPerRound,6),5,FALSE)</f>
        <v>#VALUE!</v>
      </c>
      <c r="G699" s="46" t="e">
        <f ca="1">VLOOKUP($C699,OFFSET(ResultsInput!$B$2,($B699-1)*gamesPerRound,0,gamesPerRound,6),6,FALSE)</f>
        <v>#VALUE!</v>
      </c>
      <c r="H699" s="87" t="str">
        <f t="shared" ca="1" si="42"/>
        <v/>
      </c>
    </row>
    <row r="700" spans="1:8" x14ac:dyDescent="0.2">
      <c r="A700" s="47">
        <f t="shared" si="43"/>
        <v>698</v>
      </c>
      <c r="B700" s="32" t="str">
        <f t="shared" si="40"/>
        <v/>
      </c>
      <c r="C700" s="32">
        <f t="shared" si="41"/>
        <v>27</v>
      </c>
      <c r="D700" s="1" t="str">
        <f ca="1">IF($B700&gt;rounds,"",OFFSET(AllPairings!D$1,startRow-1+$A700,0))</f>
        <v/>
      </c>
      <c r="E700" s="1" t="str">
        <f ca="1">IF($B700&gt;rounds,"",OFFSET(AllPairings!E$1,startRow-1+$A700,0))</f>
        <v/>
      </c>
      <c r="F700" s="46" t="e">
        <f ca="1">VLOOKUP($C700,OFFSET(ResultsInput!$B$2,($B700-1)*gamesPerRound,0,gamesPerRound,6),5,FALSE)</f>
        <v>#VALUE!</v>
      </c>
      <c r="G700" s="46" t="e">
        <f ca="1">VLOOKUP($C700,OFFSET(ResultsInput!$B$2,($B700-1)*gamesPerRound,0,gamesPerRound,6),6,FALSE)</f>
        <v>#VALUE!</v>
      </c>
      <c r="H700" s="87" t="str">
        <f t="shared" ca="1" si="42"/>
        <v/>
      </c>
    </row>
    <row r="701" spans="1:8" x14ac:dyDescent="0.2">
      <c r="A701" s="47">
        <f t="shared" si="43"/>
        <v>699</v>
      </c>
      <c r="B701" s="32" t="str">
        <f t="shared" si="40"/>
        <v/>
      </c>
      <c r="C701" s="32">
        <f t="shared" si="41"/>
        <v>28</v>
      </c>
      <c r="D701" s="1" t="str">
        <f ca="1">IF($B701&gt;rounds,"",OFFSET(AllPairings!D$1,startRow-1+$A701,0))</f>
        <v/>
      </c>
      <c r="E701" s="1" t="str">
        <f ca="1">IF($B701&gt;rounds,"",OFFSET(AllPairings!E$1,startRow-1+$A701,0))</f>
        <v/>
      </c>
      <c r="F701" s="46" t="e">
        <f ca="1">VLOOKUP($C701,OFFSET(ResultsInput!$B$2,($B701-1)*gamesPerRound,0,gamesPerRound,6),5,FALSE)</f>
        <v>#VALUE!</v>
      </c>
      <c r="G701" s="46" t="e">
        <f ca="1">VLOOKUP($C701,OFFSET(ResultsInput!$B$2,($B701-1)*gamesPerRound,0,gamesPerRound,6),6,FALSE)</f>
        <v>#VALUE!</v>
      </c>
      <c r="H701" s="87" t="str">
        <f t="shared" ca="1" si="42"/>
        <v/>
      </c>
    </row>
    <row r="702" spans="1:8" x14ac:dyDescent="0.2">
      <c r="A702" s="47">
        <f t="shared" si="43"/>
        <v>700</v>
      </c>
      <c r="B702" s="32" t="str">
        <f t="shared" si="40"/>
        <v/>
      </c>
      <c r="C702" s="32">
        <f t="shared" si="41"/>
        <v>29</v>
      </c>
      <c r="D702" s="1" t="str">
        <f ca="1">IF($B702&gt;rounds,"",OFFSET(AllPairings!D$1,startRow-1+$A702,0))</f>
        <v/>
      </c>
      <c r="E702" s="1" t="str">
        <f ca="1">IF($B702&gt;rounds,"",OFFSET(AllPairings!E$1,startRow-1+$A702,0))</f>
        <v/>
      </c>
      <c r="F702" s="46" t="e">
        <f ca="1">VLOOKUP($C702,OFFSET(ResultsInput!$B$2,($B702-1)*gamesPerRound,0,gamesPerRound,6),5,FALSE)</f>
        <v>#VALUE!</v>
      </c>
      <c r="G702" s="46" t="e">
        <f ca="1">VLOOKUP($C702,OFFSET(ResultsInput!$B$2,($B702-1)*gamesPerRound,0,gamesPerRound,6),6,FALSE)</f>
        <v>#VALUE!</v>
      </c>
      <c r="H702" s="87" t="str">
        <f t="shared" ca="1" si="42"/>
        <v/>
      </c>
    </row>
    <row r="703" spans="1:8" x14ac:dyDescent="0.2">
      <c r="A703" s="47">
        <f t="shared" si="43"/>
        <v>701</v>
      </c>
      <c r="B703" s="32" t="str">
        <f t="shared" si="40"/>
        <v/>
      </c>
      <c r="C703" s="32">
        <f t="shared" si="41"/>
        <v>30</v>
      </c>
      <c r="D703" s="1" t="str">
        <f ca="1">IF($B703&gt;rounds,"",OFFSET(AllPairings!D$1,startRow-1+$A703,0))</f>
        <v/>
      </c>
      <c r="E703" s="1" t="str">
        <f ca="1">IF($B703&gt;rounds,"",OFFSET(AllPairings!E$1,startRow-1+$A703,0))</f>
        <v/>
      </c>
      <c r="F703" s="46" t="e">
        <f ca="1">VLOOKUP($C703,OFFSET(ResultsInput!$B$2,($B703-1)*gamesPerRound,0,gamesPerRound,6),5,FALSE)</f>
        <v>#VALUE!</v>
      </c>
      <c r="G703" s="46" t="e">
        <f ca="1">VLOOKUP($C703,OFFSET(ResultsInput!$B$2,($B703-1)*gamesPerRound,0,gamesPerRound,6),6,FALSE)</f>
        <v>#VALUE!</v>
      </c>
      <c r="H703" s="87" t="str">
        <f t="shared" ca="1" si="42"/>
        <v/>
      </c>
    </row>
    <row r="704" spans="1:8" x14ac:dyDescent="0.2">
      <c r="A704" s="47">
        <f t="shared" si="43"/>
        <v>702</v>
      </c>
      <c r="B704" s="32" t="str">
        <f t="shared" si="40"/>
        <v/>
      </c>
      <c r="C704" s="32">
        <f t="shared" si="41"/>
        <v>31</v>
      </c>
      <c r="D704" s="1" t="str">
        <f ca="1">IF($B704&gt;rounds,"",OFFSET(AllPairings!D$1,startRow-1+$A704,0))</f>
        <v/>
      </c>
      <c r="E704" s="1" t="str">
        <f ca="1">IF($B704&gt;rounds,"",OFFSET(AllPairings!E$1,startRow-1+$A704,0))</f>
        <v/>
      </c>
      <c r="F704" s="46" t="e">
        <f ca="1">VLOOKUP($C704,OFFSET(ResultsInput!$B$2,($B704-1)*gamesPerRound,0,gamesPerRound,6),5,FALSE)</f>
        <v>#VALUE!</v>
      </c>
      <c r="G704" s="46" t="e">
        <f ca="1">VLOOKUP($C704,OFFSET(ResultsInput!$B$2,($B704-1)*gamesPerRound,0,gamesPerRound,6),6,FALSE)</f>
        <v>#VALUE!</v>
      </c>
      <c r="H704" s="87" t="str">
        <f t="shared" ca="1" si="42"/>
        <v/>
      </c>
    </row>
    <row r="705" spans="1:8" x14ac:dyDescent="0.2">
      <c r="A705" s="47">
        <f t="shared" si="43"/>
        <v>703</v>
      </c>
      <c r="B705" s="32" t="str">
        <f t="shared" si="40"/>
        <v/>
      </c>
      <c r="C705" s="32">
        <f t="shared" si="41"/>
        <v>32</v>
      </c>
      <c r="D705" s="1" t="str">
        <f ca="1">IF($B705&gt;rounds,"",OFFSET(AllPairings!D$1,startRow-1+$A705,0))</f>
        <v/>
      </c>
      <c r="E705" s="1" t="str">
        <f ca="1">IF($B705&gt;rounds,"",OFFSET(AllPairings!E$1,startRow-1+$A705,0))</f>
        <v/>
      </c>
      <c r="F705" s="46" t="e">
        <f ca="1">VLOOKUP($C705,OFFSET(ResultsInput!$B$2,($B705-1)*gamesPerRound,0,gamesPerRound,6),5,FALSE)</f>
        <v>#VALUE!</v>
      </c>
      <c r="G705" s="46" t="e">
        <f ca="1">VLOOKUP($C705,OFFSET(ResultsInput!$B$2,($B705-1)*gamesPerRound,0,gamesPerRound,6),6,FALSE)</f>
        <v>#VALUE!</v>
      </c>
      <c r="H705" s="87" t="str">
        <f t="shared" ca="1" si="42"/>
        <v/>
      </c>
    </row>
    <row r="706" spans="1:8" x14ac:dyDescent="0.2">
      <c r="A706" s="47">
        <f t="shared" si="43"/>
        <v>704</v>
      </c>
      <c r="B706" s="32" t="str">
        <f t="shared" si="40"/>
        <v/>
      </c>
      <c r="C706" s="32">
        <f t="shared" si="41"/>
        <v>33</v>
      </c>
      <c r="D706" s="1" t="str">
        <f ca="1">IF($B706&gt;rounds,"",OFFSET(AllPairings!D$1,startRow-1+$A706,0))</f>
        <v/>
      </c>
      <c r="E706" s="1" t="str">
        <f ca="1">IF($B706&gt;rounds,"",OFFSET(AllPairings!E$1,startRow-1+$A706,0))</f>
        <v/>
      </c>
      <c r="F706" s="46" t="e">
        <f ca="1">VLOOKUP($C706,OFFSET(ResultsInput!$B$2,($B706-1)*gamesPerRound,0,gamesPerRound,6),5,FALSE)</f>
        <v>#VALUE!</v>
      </c>
      <c r="G706" s="46" t="e">
        <f ca="1">VLOOKUP($C706,OFFSET(ResultsInput!$B$2,($B706-1)*gamesPerRound,0,gamesPerRound,6),6,FALSE)</f>
        <v>#VALUE!</v>
      </c>
      <c r="H706" s="87" t="str">
        <f t="shared" ca="1" si="42"/>
        <v/>
      </c>
    </row>
    <row r="707" spans="1:8" x14ac:dyDescent="0.2">
      <c r="A707" s="47">
        <f t="shared" si="43"/>
        <v>705</v>
      </c>
      <c r="B707" s="32" t="str">
        <f t="shared" si="40"/>
        <v/>
      </c>
      <c r="C707" s="32">
        <f t="shared" si="41"/>
        <v>34</v>
      </c>
      <c r="D707" s="1" t="str">
        <f ca="1">IF($B707&gt;rounds,"",OFFSET(AllPairings!D$1,startRow-1+$A707,0))</f>
        <v/>
      </c>
      <c r="E707" s="1" t="str">
        <f ca="1">IF($B707&gt;rounds,"",OFFSET(AllPairings!E$1,startRow-1+$A707,0))</f>
        <v/>
      </c>
      <c r="F707" s="46" t="e">
        <f ca="1">VLOOKUP($C707,OFFSET(ResultsInput!$B$2,($B707-1)*gamesPerRound,0,gamesPerRound,6),5,FALSE)</f>
        <v>#VALUE!</v>
      </c>
      <c r="G707" s="46" t="e">
        <f ca="1">VLOOKUP($C707,OFFSET(ResultsInput!$B$2,($B707-1)*gamesPerRound,0,gamesPerRound,6),6,FALSE)</f>
        <v>#VALUE!</v>
      </c>
      <c r="H707" s="87" t="str">
        <f t="shared" ca="1" si="42"/>
        <v/>
      </c>
    </row>
    <row r="708" spans="1:8" x14ac:dyDescent="0.2">
      <c r="A708" s="47">
        <f t="shared" si="43"/>
        <v>706</v>
      </c>
      <c r="B708" s="32" t="str">
        <f t="shared" si="40"/>
        <v/>
      </c>
      <c r="C708" s="32">
        <f t="shared" si="41"/>
        <v>35</v>
      </c>
      <c r="D708" s="1" t="str">
        <f ca="1">IF($B708&gt;rounds,"",OFFSET(AllPairings!D$1,startRow-1+$A708,0))</f>
        <v/>
      </c>
      <c r="E708" s="1" t="str">
        <f ca="1">IF($B708&gt;rounds,"",OFFSET(AllPairings!E$1,startRow-1+$A708,0))</f>
        <v/>
      </c>
      <c r="F708" s="46" t="e">
        <f ca="1">VLOOKUP($C708,OFFSET(ResultsInput!$B$2,($B708-1)*gamesPerRound,0,gamesPerRound,6),5,FALSE)</f>
        <v>#VALUE!</v>
      </c>
      <c r="G708" s="46" t="e">
        <f ca="1">VLOOKUP($C708,OFFSET(ResultsInput!$B$2,($B708-1)*gamesPerRound,0,gamesPerRound,6),6,FALSE)</f>
        <v>#VALUE!</v>
      </c>
      <c r="H708" s="87" t="str">
        <f t="shared" ca="1" si="42"/>
        <v/>
      </c>
    </row>
    <row r="709" spans="1:8" x14ac:dyDescent="0.2">
      <c r="A709" s="47">
        <f t="shared" si="43"/>
        <v>707</v>
      </c>
      <c r="B709" s="32" t="str">
        <f t="shared" si="40"/>
        <v/>
      </c>
      <c r="C709" s="32">
        <f t="shared" si="41"/>
        <v>36</v>
      </c>
      <c r="D709" s="1" t="str">
        <f ca="1">IF($B709&gt;rounds,"",OFFSET(AllPairings!D$1,startRow-1+$A709,0))</f>
        <v/>
      </c>
      <c r="E709" s="1" t="str">
        <f ca="1">IF($B709&gt;rounds,"",OFFSET(AllPairings!E$1,startRow-1+$A709,0))</f>
        <v/>
      </c>
      <c r="F709" s="46" t="e">
        <f ca="1">VLOOKUP($C709,OFFSET(ResultsInput!$B$2,($B709-1)*gamesPerRound,0,gamesPerRound,6),5,FALSE)</f>
        <v>#VALUE!</v>
      </c>
      <c r="G709" s="46" t="e">
        <f ca="1">VLOOKUP($C709,OFFSET(ResultsInput!$B$2,($B709-1)*gamesPerRound,0,gamesPerRound,6),6,FALSE)</f>
        <v>#VALUE!</v>
      </c>
      <c r="H709" s="87" t="str">
        <f t="shared" ca="1" si="42"/>
        <v/>
      </c>
    </row>
    <row r="710" spans="1:8" x14ac:dyDescent="0.2">
      <c r="A710" s="47">
        <f t="shared" si="43"/>
        <v>708</v>
      </c>
      <c r="B710" s="32" t="str">
        <f t="shared" si="40"/>
        <v/>
      </c>
      <c r="C710" s="32">
        <f t="shared" si="41"/>
        <v>37</v>
      </c>
      <c r="D710" s="1" t="str">
        <f ca="1">IF($B710&gt;rounds,"",OFFSET(AllPairings!D$1,startRow-1+$A710,0))</f>
        <v/>
      </c>
      <c r="E710" s="1" t="str">
        <f ca="1">IF($B710&gt;rounds,"",OFFSET(AllPairings!E$1,startRow-1+$A710,0))</f>
        <v/>
      </c>
      <c r="F710" s="46" t="e">
        <f ca="1">VLOOKUP($C710,OFFSET(ResultsInput!$B$2,($B710-1)*gamesPerRound,0,gamesPerRound,6),5,FALSE)</f>
        <v>#VALUE!</v>
      </c>
      <c r="G710" s="46" t="e">
        <f ca="1">VLOOKUP($C710,OFFSET(ResultsInput!$B$2,($B710-1)*gamesPerRound,0,gamesPerRound,6),6,FALSE)</f>
        <v>#VALUE!</v>
      </c>
      <c r="H710" s="87" t="str">
        <f t="shared" ca="1" si="42"/>
        <v/>
      </c>
    </row>
    <row r="711" spans="1:8" x14ac:dyDescent="0.2">
      <c r="A711" s="47">
        <f t="shared" si="43"/>
        <v>709</v>
      </c>
      <c r="B711" s="32" t="str">
        <f t="shared" si="40"/>
        <v/>
      </c>
      <c r="C711" s="32">
        <f t="shared" si="41"/>
        <v>38</v>
      </c>
      <c r="D711" s="1" t="str">
        <f ca="1">IF($B711&gt;rounds,"",OFFSET(AllPairings!D$1,startRow-1+$A711,0))</f>
        <v/>
      </c>
      <c r="E711" s="1" t="str">
        <f ca="1">IF($B711&gt;rounds,"",OFFSET(AllPairings!E$1,startRow-1+$A711,0))</f>
        <v/>
      </c>
      <c r="F711" s="46" t="e">
        <f ca="1">VLOOKUP($C711,OFFSET(ResultsInput!$B$2,($B711-1)*gamesPerRound,0,gamesPerRound,6),5,FALSE)</f>
        <v>#VALUE!</v>
      </c>
      <c r="G711" s="46" t="e">
        <f ca="1">VLOOKUP($C711,OFFSET(ResultsInput!$B$2,($B711-1)*gamesPerRound,0,gamesPerRound,6),6,FALSE)</f>
        <v>#VALUE!</v>
      </c>
      <c r="H711" s="87" t="str">
        <f t="shared" ca="1" si="42"/>
        <v/>
      </c>
    </row>
    <row r="712" spans="1:8" x14ac:dyDescent="0.2">
      <c r="A712" s="47">
        <f t="shared" si="43"/>
        <v>710</v>
      </c>
      <c r="B712" s="32" t="str">
        <f t="shared" si="40"/>
        <v/>
      </c>
      <c r="C712" s="32">
        <f t="shared" si="41"/>
        <v>39</v>
      </c>
      <c r="D712" s="1" t="str">
        <f ca="1">IF($B712&gt;rounds,"",OFFSET(AllPairings!D$1,startRow-1+$A712,0))</f>
        <v/>
      </c>
      <c r="E712" s="1" t="str">
        <f ca="1">IF($B712&gt;rounds,"",OFFSET(AllPairings!E$1,startRow-1+$A712,0))</f>
        <v/>
      </c>
      <c r="F712" s="46" t="e">
        <f ca="1">VLOOKUP($C712,OFFSET(ResultsInput!$B$2,($B712-1)*gamesPerRound,0,gamesPerRound,6),5,FALSE)</f>
        <v>#VALUE!</v>
      </c>
      <c r="G712" s="46" t="e">
        <f ca="1">VLOOKUP($C712,OFFSET(ResultsInput!$B$2,($B712-1)*gamesPerRound,0,gamesPerRound,6),6,FALSE)</f>
        <v>#VALUE!</v>
      </c>
      <c r="H712" s="87" t="str">
        <f t="shared" ca="1" si="42"/>
        <v/>
      </c>
    </row>
    <row r="713" spans="1:8" x14ac:dyDescent="0.2">
      <c r="A713" s="47">
        <f t="shared" si="43"/>
        <v>711</v>
      </c>
      <c r="B713" s="32" t="str">
        <f t="shared" si="40"/>
        <v/>
      </c>
      <c r="C713" s="32">
        <f t="shared" si="41"/>
        <v>40</v>
      </c>
      <c r="D713" s="1" t="str">
        <f ca="1">IF($B713&gt;rounds,"",OFFSET(AllPairings!D$1,startRow-1+$A713,0))</f>
        <v/>
      </c>
      <c r="E713" s="1" t="str">
        <f ca="1">IF($B713&gt;rounds,"",OFFSET(AllPairings!E$1,startRow-1+$A713,0))</f>
        <v/>
      </c>
      <c r="F713" s="46" t="e">
        <f ca="1">VLOOKUP($C713,OFFSET(ResultsInput!$B$2,($B713-1)*gamesPerRound,0,gamesPerRound,6),5,FALSE)</f>
        <v>#VALUE!</v>
      </c>
      <c r="G713" s="46" t="e">
        <f ca="1">VLOOKUP($C713,OFFSET(ResultsInput!$B$2,($B713-1)*gamesPerRound,0,gamesPerRound,6),6,FALSE)</f>
        <v>#VALUE!</v>
      </c>
      <c r="H713" s="87" t="str">
        <f t="shared" ca="1" si="42"/>
        <v/>
      </c>
    </row>
    <row r="714" spans="1:8" x14ac:dyDescent="0.2">
      <c r="A714" s="47">
        <f t="shared" si="43"/>
        <v>712</v>
      </c>
      <c r="B714" s="32" t="str">
        <f t="shared" si="40"/>
        <v/>
      </c>
      <c r="C714" s="32">
        <f t="shared" si="41"/>
        <v>41</v>
      </c>
      <c r="D714" s="1" t="str">
        <f ca="1">IF($B714&gt;rounds,"",OFFSET(AllPairings!D$1,startRow-1+$A714,0))</f>
        <v/>
      </c>
      <c r="E714" s="1" t="str">
        <f ca="1">IF($B714&gt;rounds,"",OFFSET(AllPairings!E$1,startRow-1+$A714,0))</f>
        <v/>
      </c>
      <c r="F714" s="46" t="e">
        <f ca="1">VLOOKUP($C714,OFFSET(ResultsInput!$B$2,($B714-1)*gamesPerRound,0,gamesPerRound,6),5,FALSE)</f>
        <v>#VALUE!</v>
      </c>
      <c r="G714" s="46" t="e">
        <f ca="1">VLOOKUP($C714,OFFSET(ResultsInput!$B$2,($B714-1)*gamesPerRound,0,gamesPerRound,6),6,FALSE)</f>
        <v>#VALUE!</v>
      </c>
      <c r="H714" s="87" t="str">
        <f t="shared" ca="1" si="42"/>
        <v/>
      </c>
    </row>
    <row r="715" spans="1:8" x14ac:dyDescent="0.2">
      <c r="A715" s="47">
        <f t="shared" si="43"/>
        <v>713</v>
      </c>
      <c r="B715" s="32" t="str">
        <f t="shared" si="40"/>
        <v/>
      </c>
      <c r="C715" s="32">
        <f t="shared" si="41"/>
        <v>42</v>
      </c>
      <c r="D715" s="1" t="str">
        <f ca="1">IF($B715&gt;rounds,"",OFFSET(AllPairings!D$1,startRow-1+$A715,0))</f>
        <v/>
      </c>
      <c r="E715" s="1" t="str">
        <f ca="1">IF($B715&gt;rounds,"",OFFSET(AllPairings!E$1,startRow-1+$A715,0))</f>
        <v/>
      </c>
      <c r="F715" s="46" t="e">
        <f ca="1">VLOOKUP($C715,OFFSET(ResultsInput!$B$2,($B715-1)*gamesPerRound,0,gamesPerRound,6),5,FALSE)</f>
        <v>#VALUE!</v>
      </c>
      <c r="G715" s="46" t="e">
        <f ca="1">VLOOKUP($C715,OFFSET(ResultsInput!$B$2,($B715-1)*gamesPerRound,0,gamesPerRound,6),6,FALSE)</f>
        <v>#VALUE!</v>
      </c>
      <c r="H715" s="87" t="str">
        <f t="shared" ca="1" si="42"/>
        <v/>
      </c>
    </row>
    <row r="716" spans="1:8" x14ac:dyDescent="0.2">
      <c r="A716" s="47">
        <f t="shared" si="43"/>
        <v>714</v>
      </c>
      <c r="B716" s="32" t="str">
        <f t="shared" si="40"/>
        <v/>
      </c>
      <c r="C716" s="32">
        <f t="shared" si="41"/>
        <v>43</v>
      </c>
      <c r="D716" s="1" t="str">
        <f ca="1">IF($B716&gt;rounds,"",OFFSET(AllPairings!D$1,startRow-1+$A716,0))</f>
        <v/>
      </c>
      <c r="E716" s="1" t="str">
        <f ca="1">IF($B716&gt;rounds,"",OFFSET(AllPairings!E$1,startRow-1+$A716,0))</f>
        <v/>
      </c>
      <c r="F716" s="46" t="e">
        <f ca="1">VLOOKUP($C716,OFFSET(ResultsInput!$B$2,($B716-1)*gamesPerRound,0,gamesPerRound,6),5,FALSE)</f>
        <v>#VALUE!</v>
      </c>
      <c r="G716" s="46" t="e">
        <f ca="1">VLOOKUP($C716,OFFSET(ResultsInput!$B$2,($B716-1)*gamesPerRound,0,gamesPerRound,6),6,FALSE)</f>
        <v>#VALUE!</v>
      </c>
      <c r="H716" s="87" t="str">
        <f t="shared" ca="1" si="42"/>
        <v/>
      </c>
    </row>
    <row r="717" spans="1:8" x14ac:dyDescent="0.2">
      <c r="A717" s="47">
        <f t="shared" si="43"/>
        <v>715</v>
      </c>
      <c r="B717" s="32" t="str">
        <f t="shared" si="40"/>
        <v/>
      </c>
      <c r="C717" s="32">
        <f t="shared" si="41"/>
        <v>44</v>
      </c>
      <c r="D717" s="1" t="str">
        <f ca="1">IF($B717&gt;rounds,"",OFFSET(AllPairings!D$1,startRow-1+$A717,0))</f>
        <v/>
      </c>
      <c r="E717" s="1" t="str">
        <f ca="1">IF($B717&gt;rounds,"",OFFSET(AllPairings!E$1,startRow-1+$A717,0))</f>
        <v/>
      </c>
      <c r="F717" s="46" t="e">
        <f ca="1">VLOOKUP($C717,OFFSET(ResultsInput!$B$2,($B717-1)*gamesPerRound,0,gamesPerRound,6),5,FALSE)</f>
        <v>#VALUE!</v>
      </c>
      <c r="G717" s="46" t="e">
        <f ca="1">VLOOKUP($C717,OFFSET(ResultsInput!$B$2,($B717-1)*gamesPerRound,0,gamesPerRound,6),6,FALSE)</f>
        <v>#VALUE!</v>
      </c>
      <c r="H717" s="87" t="str">
        <f t="shared" ca="1" si="42"/>
        <v/>
      </c>
    </row>
    <row r="718" spans="1:8" x14ac:dyDescent="0.2">
      <c r="A718" s="47">
        <f t="shared" si="43"/>
        <v>716</v>
      </c>
      <c r="B718" s="32" t="str">
        <f t="shared" si="40"/>
        <v/>
      </c>
      <c r="C718" s="32">
        <f t="shared" si="41"/>
        <v>45</v>
      </c>
      <c r="D718" s="1" t="str">
        <f ca="1">IF($B718&gt;rounds,"",OFFSET(AllPairings!D$1,startRow-1+$A718,0))</f>
        <v/>
      </c>
      <c r="E718" s="1" t="str">
        <f ca="1">IF($B718&gt;rounds,"",OFFSET(AllPairings!E$1,startRow-1+$A718,0))</f>
        <v/>
      </c>
      <c r="F718" s="46" t="e">
        <f ca="1">VLOOKUP($C718,OFFSET(ResultsInput!$B$2,($B718-1)*gamesPerRound,0,gamesPerRound,6),5,FALSE)</f>
        <v>#VALUE!</v>
      </c>
      <c r="G718" s="46" t="e">
        <f ca="1">VLOOKUP($C718,OFFSET(ResultsInput!$B$2,($B718-1)*gamesPerRound,0,gamesPerRound,6),6,FALSE)</f>
        <v>#VALUE!</v>
      </c>
      <c r="H718" s="87" t="str">
        <f t="shared" ca="1" si="42"/>
        <v/>
      </c>
    </row>
    <row r="719" spans="1:8" x14ac:dyDescent="0.2">
      <c r="A719" s="47">
        <f t="shared" si="43"/>
        <v>717</v>
      </c>
      <c r="B719" s="32" t="str">
        <f t="shared" si="40"/>
        <v/>
      </c>
      <c r="C719" s="32">
        <f t="shared" si="41"/>
        <v>46</v>
      </c>
      <c r="D719" s="1" t="str">
        <f ca="1">IF($B719&gt;rounds,"",OFFSET(AllPairings!D$1,startRow-1+$A719,0))</f>
        <v/>
      </c>
      <c r="E719" s="1" t="str">
        <f ca="1">IF($B719&gt;rounds,"",OFFSET(AllPairings!E$1,startRow-1+$A719,0))</f>
        <v/>
      </c>
      <c r="F719" s="46" t="e">
        <f ca="1">VLOOKUP($C719,OFFSET(ResultsInput!$B$2,($B719-1)*gamesPerRound,0,gamesPerRound,6),5,FALSE)</f>
        <v>#VALUE!</v>
      </c>
      <c r="G719" s="46" t="e">
        <f ca="1">VLOOKUP($C719,OFFSET(ResultsInput!$B$2,($B719-1)*gamesPerRound,0,gamesPerRound,6),6,FALSE)</f>
        <v>#VALUE!</v>
      </c>
      <c r="H719" s="87" t="str">
        <f t="shared" ca="1" si="42"/>
        <v/>
      </c>
    </row>
    <row r="720" spans="1:8" x14ac:dyDescent="0.2">
      <c r="A720" s="47">
        <f t="shared" si="43"/>
        <v>718</v>
      </c>
      <c r="B720" s="32" t="str">
        <f t="shared" si="40"/>
        <v/>
      </c>
      <c r="C720" s="32">
        <f t="shared" si="41"/>
        <v>47</v>
      </c>
      <c r="D720" s="1" t="str">
        <f ca="1">IF($B720&gt;rounds,"",OFFSET(AllPairings!D$1,startRow-1+$A720,0))</f>
        <v/>
      </c>
      <c r="E720" s="1" t="str">
        <f ca="1">IF($B720&gt;rounds,"",OFFSET(AllPairings!E$1,startRow-1+$A720,0))</f>
        <v/>
      </c>
      <c r="F720" s="46" t="e">
        <f ca="1">VLOOKUP($C720,OFFSET(ResultsInput!$B$2,($B720-1)*gamesPerRound,0,gamesPerRound,6),5,FALSE)</f>
        <v>#VALUE!</v>
      </c>
      <c r="G720" s="46" t="e">
        <f ca="1">VLOOKUP($C720,OFFSET(ResultsInput!$B$2,($B720-1)*gamesPerRound,0,gamesPerRound,6),6,FALSE)</f>
        <v>#VALUE!</v>
      </c>
      <c r="H720" s="87" t="str">
        <f t="shared" ca="1" si="42"/>
        <v/>
      </c>
    </row>
    <row r="721" spans="1:8" x14ac:dyDescent="0.2">
      <c r="A721" s="47">
        <f t="shared" si="43"/>
        <v>719</v>
      </c>
      <c r="B721" s="32" t="str">
        <f t="shared" si="40"/>
        <v/>
      </c>
      <c r="C721" s="32">
        <f t="shared" si="41"/>
        <v>48</v>
      </c>
      <c r="D721" s="1" t="str">
        <f ca="1">IF($B721&gt;rounds,"",OFFSET(AllPairings!D$1,startRow-1+$A721,0))</f>
        <v/>
      </c>
      <c r="E721" s="1" t="str">
        <f ca="1">IF($B721&gt;rounds,"",OFFSET(AllPairings!E$1,startRow-1+$A721,0))</f>
        <v/>
      </c>
      <c r="F721" s="46" t="e">
        <f ca="1">VLOOKUP($C721,OFFSET(ResultsInput!$B$2,($B721-1)*gamesPerRound,0,gamesPerRound,6),5,FALSE)</f>
        <v>#VALUE!</v>
      </c>
      <c r="G721" s="46" t="e">
        <f ca="1">VLOOKUP($C721,OFFSET(ResultsInput!$B$2,($B721-1)*gamesPerRound,0,gamesPerRound,6),6,FALSE)</f>
        <v>#VALUE!</v>
      </c>
      <c r="H721" s="87" t="str">
        <f t="shared" ca="1" si="42"/>
        <v/>
      </c>
    </row>
    <row r="722" spans="1:8" x14ac:dyDescent="0.2">
      <c r="A722" s="47">
        <f t="shared" si="43"/>
        <v>720</v>
      </c>
      <c r="B722" s="32" t="str">
        <f t="shared" si="40"/>
        <v/>
      </c>
      <c r="C722" s="32">
        <f t="shared" si="41"/>
        <v>1</v>
      </c>
      <c r="D722" s="1" t="str">
        <f ca="1">IF($B722&gt;rounds,"",OFFSET(AllPairings!D$1,startRow-1+$A722,0))</f>
        <v/>
      </c>
      <c r="E722" s="1" t="str">
        <f ca="1">IF($B722&gt;rounds,"",OFFSET(AllPairings!E$1,startRow-1+$A722,0))</f>
        <v/>
      </c>
      <c r="F722" s="46" t="e">
        <f ca="1">VLOOKUP($C722,OFFSET(ResultsInput!$B$2,($B722-1)*gamesPerRound,0,gamesPerRound,6),5,FALSE)</f>
        <v>#VALUE!</v>
      </c>
      <c r="G722" s="46" t="e">
        <f ca="1">VLOOKUP($C722,OFFSET(ResultsInput!$B$2,($B722-1)*gamesPerRound,0,gamesPerRound,6),6,FALSE)</f>
        <v>#VALUE!</v>
      </c>
      <c r="H722" s="87" t="str">
        <f t="shared" ca="1" si="42"/>
        <v/>
      </c>
    </row>
    <row r="723" spans="1:8" x14ac:dyDescent="0.2">
      <c r="A723" s="47">
        <f t="shared" si="43"/>
        <v>721</v>
      </c>
      <c r="B723" s="32" t="str">
        <f t="shared" si="40"/>
        <v/>
      </c>
      <c r="C723" s="32">
        <f t="shared" si="41"/>
        <v>2</v>
      </c>
      <c r="D723" s="1" t="str">
        <f ca="1">IF($B723&gt;rounds,"",OFFSET(AllPairings!D$1,startRow-1+$A723,0))</f>
        <v/>
      </c>
      <c r="E723" s="1" t="str">
        <f ca="1">IF($B723&gt;rounds,"",OFFSET(AllPairings!E$1,startRow-1+$A723,0))</f>
        <v/>
      </c>
      <c r="F723" s="46" t="e">
        <f ca="1">VLOOKUP($C723,OFFSET(ResultsInput!$B$2,($B723-1)*gamesPerRound,0,gamesPerRound,6),5,FALSE)</f>
        <v>#VALUE!</v>
      </c>
      <c r="G723" s="46" t="e">
        <f ca="1">VLOOKUP($C723,OFFSET(ResultsInput!$B$2,($B723-1)*gamesPerRound,0,gamesPerRound,6),6,FALSE)</f>
        <v>#VALUE!</v>
      </c>
      <c r="H723" s="87" t="str">
        <f t="shared" ca="1" si="42"/>
        <v/>
      </c>
    </row>
    <row r="724" spans="1:8" x14ac:dyDescent="0.2">
      <c r="A724" s="47">
        <f t="shared" si="43"/>
        <v>722</v>
      </c>
      <c r="B724" s="32" t="str">
        <f t="shared" si="40"/>
        <v/>
      </c>
      <c r="C724" s="32">
        <f t="shared" si="41"/>
        <v>3</v>
      </c>
      <c r="D724" s="1" t="str">
        <f ca="1">IF($B724&gt;rounds,"",OFFSET(AllPairings!D$1,startRow-1+$A724,0))</f>
        <v/>
      </c>
      <c r="E724" s="1" t="str">
        <f ca="1">IF($B724&gt;rounds,"",OFFSET(AllPairings!E$1,startRow-1+$A724,0))</f>
        <v/>
      </c>
      <c r="F724" s="46" t="e">
        <f ca="1">VLOOKUP($C724,OFFSET(ResultsInput!$B$2,($B724-1)*gamesPerRound,0,gamesPerRound,6),5,FALSE)</f>
        <v>#VALUE!</v>
      </c>
      <c r="G724" s="46" t="e">
        <f ca="1">VLOOKUP($C724,OFFSET(ResultsInput!$B$2,($B724-1)*gamesPerRound,0,gamesPerRound,6),6,FALSE)</f>
        <v>#VALUE!</v>
      </c>
      <c r="H724" s="87" t="str">
        <f t="shared" ca="1" si="42"/>
        <v/>
      </c>
    </row>
    <row r="725" spans="1:8" x14ac:dyDescent="0.2">
      <c r="A725" s="47">
        <f t="shared" si="43"/>
        <v>723</v>
      </c>
      <c r="B725" s="32" t="str">
        <f t="shared" si="40"/>
        <v/>
      </c>
      <c r="C725" s="32">
        <f t="shared" si="41"/>
        <v>4</v>
      </c>
      <c r="D725" s="1" t="str">
        <f ca="1">IF($B725&gt;rounds,"",OFFSET(AllPairings!D$1,startRow-1+$A725,0))</f>
        <v/>
      </c>
      <c r="E725" s="1" t="str">
        <f ca="1">IF($B725&gt;rounds,"",OFFSET(AllPairings!E$1,startRow-1+$A725,0))</f>
        <v/>
      </c>
      <c r="F725" s="46" t="e">
        <f ca="1">VLOOKUP($C725,OFFSET(ResultsInput!$B$2,($B725-1)*gamesPerRound,0,gamesPerRound,6),5,FALSE)</f>
        <v>#VALUE!</v>
      </c>
      <c r="G725" s="46" t="e">
        <f ca="1">VLOOKUP($C725,OFFSET(ResultsInput!$B$2,($B725-1)*gamesPerRound,0,gamesPerRound,6),6,FALSE)</f>
        <v>#VALUE!</v>
      </c>
      <c r="H725" s="87" t="str">
        <f t="shared" ca="1" si="42"/>
        <v/>
      </c>
    </row>
    <row r="726" spans="1:8" x14ac:dyDescent="0.2">
      <c r="A726" s="47">
        <f t="shared" si="43"/>
        <v>724</v>
      </c>
      <c r="B726" s="32" t="str">
        <f t="shared" si="40"/>
        <v/>
      </c>
      <c r="C726" s="32">
        <f t="shared" si="41"/>
        <v>5</v>
      </c>
      <c r="D726" s="1" t="str">
        <f ca="1">IF($B726&gt;rounds,"",OFFSET(AllPairings!D$1,startRow-1+$A726,0))</f>
        <v/>
      </c>
      <c r="E726" s="1" t="str">
        <f ca="1">IF($B726&gt;rounds,"",OFFSET(AllPairings!E$1,startRow-1+$A726,0))</f>
        <v/>
      </c>
      <c r="F726" s="46" t="e">
        <f ca="1">VLOOKUP($C726,OFFSET(ResultsInput!$B$2,($B726-1)*gamesPerRound,0,gamesPerRound,6),5,FALSE)</f>
        <v>#VALUE!</v>
      </c>
      <c r="G726" s="46" t="e">
        <f ca="1">VLOOKUP($C726,OFFSET(ResultsInput!$B$2,($B726-1)*gamesPerRound,0,gamesPerRound,6),6,FALSE)</f>
        <v>#VALUE!</v>
      </c>
      <c r="H726" s="87" t="str">
        <f t="shared" ca="1" si="42"/>
        <v/>
      </c>
    </row>
    <row r="727" spans="1:8" x14ac:dyDescent="0.2">
      <c r="A727" s="47">
        <f t="shared" si="43"/>
        <v>725</v>
      </c>
      <c r="B727" s="32" t="str">
        <f t="shared" si="40"/>
        <v/>
      </c>
      <c r="C727" s="32">
        <f t="shared" si="41"/>
        <v>6</v>
      </c>
      <c r="D727" s="1" t="str">
        <f ca="1">IF($B727&gt;rounds,"",OFFSET(AllPairings!D$1,startRow-1+$A727,0))</f>
        <v/>
      </c>
      <c r="E727" s="1" t="str">
        <f ca="1">IF($B727&gt;rounds,"",OFFSET(AllPairings!E$1,startRow-1+$A727,0))</f>
        <v/>
      </c>
      <c r="F727" s="46" t="e">
        <f ca="1">VLOOKUP($C727,OFFSET(ResultsInput!$B$2,($B727-1)*gamesPerRound,0,gamesPerRound,6),5,FALSE)</f>
        <v>#VALUE!</v>
      </c>
      <c r="G727" s="46" t="e">
        <f ca="1">VLOOKUP($C727,OFFSET(ResultsInput!$B$2,($B727-1)*gamesPerRound,0,gamesPerRound,6),6,FALSE)</f>
        <v>#VALUE!</v>
      </c>
      <c r="H727" s="87" t="str">
        <f t="shared" ca="1" si="42"/>
        <v/>
      </c>
    </row>
    <row r="728" spans="1:8" x14ac:dyDescent="0.2">
      <c r="A728" s="47">
        <f t="shared" si="43"/>
        <v>726</v>
      </c>
      <c r="B728" s="32" t="str">
        <f t="shared" si="40"/>
        <v/>
      </c>
      <c r="C728" s="32">
        <f t="shared" si="41"/>
        <v>7</v>
      </c>
      <c r="D728" s="1" t="str">
        <f ca="1">IF($B728&gt;rounds,"",OFFSET(AllPairings!D$1,startRow-1+$A728,0))</f>
        <v/>
      </c>
      <c r="E728" s="1" t="str">
        <f ca="1">IF($B728&gt;rounds,"",OFFSET(AllPairings!E$1,startRow-1+$A728,0))</f>
        <v/>
      </c>
      <c r="F728" s="46" t="e">
        <f ca="1">VLOOKUP($C728,OFFSET(ResultsInput!$B$2,($B728-1)*gamesPerRound,0,gamesPerRound,6),5,FALSE)</f>
        <v>#VALUE!</v>
      </c>
      <c r="G728" s="46" t="e">
        <f ca="1">VLOOKUP($C728,OFFSET(ResultsInput!$B$2,($B728-1)*gamesPerRound,0,gamesPerRound,6),6,FALSE)</f>
        <v>#VALUE!</v>
      </c>
      <c r="H728" s="87" t="str">
        <f t="shared" ca="1" si="42"/>
        <v/>
      </c>
    </row>
    <row r="729" spans="1:8" x14ac:dyDescent="0.2">
      <c r="A729" s="47">
        <f t="shared" si="43"/>
        <v>727</v>
      </c>
      <c r="B729" s="32" t="str">
        <f t="shared" si="40"/>
        <v/>
      </c>
      <c r="C729" s="32">
        <f t="shared" si="41"/>
        <v>8</v>
      </c>
      <c r="D729" s="1" t="str">
        <f ca="1">IF($B729&gt;rounds,"",OFFSET(AllPairings!D$1,startRow-1+$A729,0))</f>
        <v/>
      </c>
      <c r="E729" s="1" t="str">
        <f ca="1">IF($B729&gt;rounds,"",OFFSET(AllPairings!E$1,startRow-1+$A729,0))</f>
        <v/>
      </c>
      <c r="F729" s="46" t="e">
        <f ca="1">VLOOKUP($C729,OFFSET(ResultsInput!$B$2,($B729-1)*gamesPerRound,0,gamesPerRound,6),5,FALSE)</f>
        <v>#VALUE!</v>
      </c>
      <c r="G729" s="46" t="e">
        <f ca="1">VLOOKUP($C729,OFFSET(ResultsInput!$B$2,($B729-1)*gamesPerRound,0,gamesPerRound,6),6,FALSE)</f>
        <v>#VALUE!</v>
      </c>
      <c r="H729" s="87" t="str">
        <f t="shared" ca="1" si="42"/>
        <v/>
      </c>
    </row>
    <row r="730" spans="1:8" x14ac:dyDescent="0.2">
      <c r="A730" s="47">
        <f t="shared" si="43"/>
        <v>728</v>
      </c>
      <c r="B730" s="32" t="str">
        <f t="shared" ref="B730:B781" si="44">IF(INT(A730/gamesPerRound)&lt;rounds,1+INT(A730/gamesPerRound),"")</f>
        <v/>
      </c>
      <c r="C730" s="32">
        <f t="shared" ref="C730:C781" si="45">1+MOD(A730,gamesPerRound)</f>
        <v>9</v>
      </c>
      <c r="D730" s="1" t="str">
        <f ca="1">IF($B730&gt;rounds,"",OFFSET(AllPairings!D$1,startRow-1+$A730,0))</f>
        <v/>
      </c>
      <c r="E730" s="1" t="str">
        <f ca="1">IF($B730&gt;rounds,"",OFFSET(AllPairings!E$1,startRow-1+$A730,0))</f>
        <v/>
      </c>
      <c r="F730" s="46" t="e">
        <f ca="1">VLOOKUP($C730,OFFSET(ResultsInput!$B$2,($B730-1)*gamesPerRound,0,gamesPerRound,6),5,FALSE)</f>
        <v>#VALUE!</v>
      </c>
      <c r="G730" s="46" t="e">
        <f ca="1">VLOOKUP($C730,OFFSET(ResultsInput!$B$2,($B730-1)*gamesPerRound,0,gamesPerRound,6),6,FALSE)</f>
        <v>#VALUE!</v>
      </c>
      <c r="H730" s="87" t="str">
        <f t="shared" ref="H730:H781" ca="1" si="46">D730</f>
        <v/>
      </c>
    </row>
    <row r="731" spans="1:8" x14ac:dyDescent="0.2">
      <c r="A731" s="47">
        <f t="shared" si="43"/>
        <v>729</v>
      </c>
      <c r="B731" s="32" t="str">
        <f t="shared" si="44"/>
        <v/>
      </c>
      <c r="C731" s="32">
        <f t="shared" si="45"/>
        <v>10</v>
      </c>
      <c r="D731" s="1" t="str">
        <f ca="1">IF($B731&gt;rounds,"",OFFSET(AllPairings!D$1,startRow-1+$A731,0))</f>
        <v/>
      </c>
      <c r="E731" s="1" t="str">
        <f ca="1">IF($B731&gt;rounds,"",OFFSET(AllPairings!E$1,startRow-1+$A731,0))</f>
        <v/>
      </c>
      <c r="F731" s="46" t="e">
        <f ca="1">VLOOKUP($C731,OFFSET(ResultsInput!$B$2,($B731-1)*gamesPerRound,0,gamesPerRound,6),5,FALSE)</f>
        <v>#VALUE!</v>
      </c>
      <c r="G731" s="46" t="e">
        <f ca="1">VLOOKUP($C731,OFFSET(ResultsInput!$B$2,($B731-1)*gamesPerRound,0,gamesPerRound,6),6,FALSE)</f>
        <v>#VALUE!</v>
      </c>
      <c r="H731" s="87" t="str">
        <f t="shared" ca="1" si="46"/>
        <v/>
      </c>
    </row>
    <row r="732" spans="1:8" x14ac:dyDescent="0.2">
      <c r="A732" s="47">
        <f t="shared" si="43"/>
        <v>730</v>
      </c>
      <c r="B732" s="32" t="str">
        <f t="shared" si="44"/>
        <v/>
      </c>
      <c r="C732" s="32">
        <f t="shared" si="45"/>
        <v>11</v>
      </c>
      <c r="D732" s="1" t="str">
        <f ca="1">IF($B732&gt;rounds,"",OFFSET(AllPairings!D$1,startRow-1+$A732,0))</f>
        <v/>
      </c>
      <c r="E732" s="1" t="str">
        <f ca="1">IF($B732&gt;rounds,"",OFFSET(AllPairings!E$1,startRow-1+$A732,0))</f>
        <v/>
      </c>
      <c r="F732" s="46" t="e">
        <f ca="1">VLOOKUP($C732,OFFSET(ResultsInput!$B$2,($B732-1)*gamesPerRound,0,gamesPerRound,6),5,FALSE)</f>
        <v>#VALUE!</v>
      </c>
      <c r="G732" s="46" t="e">
        <f ca="1">VLOOKUP($C732,OFFSET(ResultsInput!$B$2,($B732-1)*gamesPerRound,0,gamesPerRound,6),6,FALSE)</f>
        <v>#VALUE!</v>
      </c>
      <c r="H732" s="87" t="str">
        <f t="shared" ca="1" si="46"/>
        <v/>
      </c>
    </row>
    <row r="733" spans="1:8" x14ac:dyDescent="0.2">
      <c r="A733" s="47">
        <f t="shared" si="43"/>
        <v>731</v>
      </c>
      <c r="B733" s="32" t="str">
        <f t="shared" si="44"/>
        <v/>
      </c>
      <c r="C733" s="32">
        <f t="shared" si="45"/>
        <v>12</v>
      </c>
      <c r="D733" s="1" t="str">
        <f ca="1">IF($B733&gt;rounds,"",OFFSET(AllPairings!D$1,startRow-1+$A733,0))</f>
        <v/>
      </c>
      <c r="E733" s="1" t="str">
        <f ca="1">IF($B733&gt;rounds,"",OFFSET(AllPairings!E$1,startRow-1+$A733,0))</f>
        <v/>
      </c>
      <c r="F733" s="46" t="e">
        <f ca="1">VLOOKUP($C733,OFFSET(ResultsInput!$B$2,($B733-1)*gamesPerRound,0,gamesPerRound,6),5,FALSE)</f>
        <v>#VALUE!</v>
      </c>
      <c r="G733" s="46" t="e">
        <f ca="1">VLOOKUP($C733,OFFSET(ResultsInput!$B$2,($B733-1)*gamesPerRound,0,gamesPerRound,6),6,FALSE)</f>
        <v>#VALUE!</v>
      </c>
      <c r="H733" s="87" t="str">
        <f t="shared" ca="1" si="46"/>
        <v/>
      </c>
    </row>
    <row r="734" spans="1:8" x14ac:dyDescent="0.2">
      <c r="A734" s="47">
        <f t="shared" si="43"/>
        <v>732</v>
      </c>
      <c r="B734" s="32" t="str">
        <f t="shared" si="44"/>
        <v/>
      </c>
      <c r="C734" s="32">
        <f t="shared" si="45"/>
        <v>13</v>
      </c>
      <c r="D734" s="1" t="str">
        <f ca="1">IF($B734&gt;rounds,"",OFFSET(AllPairings!D$1,startRow-1+$A734,0))</f>
        <v/>
      </c>
      <c r="E734" s="1" t="str">
        <f ca="1">IF($B734&gt;rounds,"",OFFSET(AllPairings!E$1,startRow-1+$A734,0))</f>
        <v/>
      </c>
      <c r="F734" s="46" t="e">
        <f ca="1">VLOOKUP($C734,OFFSET(ResultsInput!$B$2,($B734-1)*gamesPerRound,0,gamesPerRound,6),5,FALSE)</f>
        <v>#VALUE!</v>
      </c>
      <c r="G734" s="46" t="e">
        <f ca="1">VLOOKUP($C734,OFFSET(ResultsInput!$B$2,($B734-1)*gamesPerRound,0,gamesPerRound,6),6,FALSE)</f>
        <v>#VALUE!</v>
      </c>
      <c r="H734" s="87" t="str">
        <f t="shared" ca="1" si="46"/>
        <v/>
      </c>
    </row>
    <row r="735" spans="1:8" x14ac:dyDescent="0.2">
      <c r="A735" s="47">
        <f t="shared" si="43"/>
        <v>733</v>
      </c>
      <c r="B735" s="32" t="str">
        <f t="shared" si="44"/>
        <v/>
      </c>
      <c r="C735" s="32">
        <f t="shared" si="45"/>
        <v>14</v>
      </c>
      <c r="D735" s="1" t="str">
        <f ca="1">IF($B735&gt;rounds,"",OFFSET(AllPairings!D$1,startRow-1+$A735,0))</f>
        <v/>
      </c>
      <c r="E735" s="1" t="str">
        <f ca="1">IF($B735&gt;rounds,"",OFFSET(AllPairings!E$1,startRow-1+$A735,0))</f>
        <v/>
      </c>
      <c r="F735" s="46" t="e">
        <f ca="1">VLOOKUP($C735,OFFSET(ResultsInput!$B$2,($B735-1)*gamesPerRound,0,gamesPerRound,6),5,FALSE)</f>
        <v>#VALUE!</v>
      </c>
      <c r="G735" s="46" t="e">
        <f ca="1">VLOOKUP($C735,OFFSET(ResultsInput!$B$2,($B735-1)*gamesPerRound,0,gamesPerRound,6),6,FALSE)</f>
        <v>#VALUE!</v>
      </c>
      <c r="H735" s="87" t="str">
        <f t="shared" ca="1" si="46"/>
        <v/>
      </c>
    </row>
    <row r="736" spans="1:8" x14ac:dyDescent="0.2">
      <c r="A736" s="47">
        <f t="shared" si="43"/>
        <v>734</v>
      </c>
      <c r="B736" s="32" t="str">
        <f t="shared" si="44"/>
        <v/>
      </c>
      <c r="C736" s="32">
        <f t="shared" si="45"/>
        <v>15</v>
      </c>
      <c r="D736" s="1" t="str">
        <f ca="1">IF($B736&gt;rounds,"",OFFSET(AllPairings!D$1,startRow-1+$A736,0))</f>
        <v/>
      </c>
      <c r="E736" s="1" t="str">
        <f ca="1">IF($B736&gt;rounds,"",OFFSET(AllPairings!E$1,startRow-1+$A736,0))</f>
        <v/>
      </c>
      <c r="F736" s="46" t="e">
        <f ca="1">VLOOKUP($C736,OFFSET(ResultsInput!$B$2,($B736-1)*gamesPerRound,0,gamesPerRound,6),5,FALSE)</f>
        <v>#VALUE!</v>
      </c>
      <c r="G736" s="46" t="e">
        <f ca="1">VLOOKUP($C736,OFFSET(ResultsInput!$B$2,($B736-1)*gamesPerRound,0,gamesPerRound,6),6,FALSE)</f>
        <v>#VALUE!</v>
      </c>
      <c r="H736" s="87" t="str">
        <f t="shared" ca="1" si="46"/>
        <v/>
      </c>
    </row>
    <row r="737" spans="1:8" x14ac:dyDescent="0.2">
      <c r="A737" s="47">
        <f t="shared" si="43"/>
        <v>735</v>
      </c>
      <c r="B737" s="32" t="str">
        <f t="shared" si="44"/>
        <v/>
      </c>
      <c r="C737" s="32">
        <f t="shared" si="45"/>
        <v>16</v>
      </c>
      <c r="D737" s="1" t="str">
        <f ca="1">IF($B737&gt;rounds,"",OFFSET(AllPairings!D$1,startRow-1+$A737,0))</f>
        <v/>
      </c>
      <c r="E737" s="1" t="str">
        <f ca="1">IF($B737&gt;rounds,"",OFFSET(AllPairings!E$1,startRow-1+$A737,0))</f>
        <v/>
      </c>
      <c r="F737" s="46" t="e">
        <f ca="1">VLOOKUP($C737,OFFSET(ResultsInput!$B$2,($B737-1)*gamesPerRound,0,gamesPerRound,6),5,FALSE)</f>
        <v>#VALUE!</v>
      </c>
      <c r="G737" s="46" t="e">
        <f ca="1">VLOOKUP($C737,OFFSET(ResultsInput!$B$2,($B737-1)*gamesPerRound,0,gamesPerRound,6),6,FALSE)</f>
        <v>#VALUE!</v>
      </c>
      <c r="H737" s="87" t="str">
        <f t="shared" ca="1" si="46"/>
        <v/>
      </c>
    </row>
    <row r="738" spans="1:8" x14ac:dyDescent="0.2">
      <c r="A738" s="47">
        <f t="shared" si="43"/>
        <v>736</v>
      </c>
      <c r="B738" s="32" t="str">
        <f t="shared" si="44"/>
        <v/>
      </c>
      <c r="C738" s="32">
        <f t="shared" si="45"/>
        <v>17</v>
      </c>
      <c r="D738" s="1" t="str">
        <f ca="1">IF($B738&gt;rounds,"",OFFSET(AllPairings!D$1,startRow-1+$A738,0))</f>
        <v/>
      </c>
      <c r="E738" s="1" t="str">
        <f ca="1">IF($B738&gt;rounds,"",OFFSET(AllPairings!E$1,startRow-1+$A738,0))</f>
        <v/>
      </c>
      <c r="F738" s="46" t="e">
        <f ca="1">VLOOKUP($C738,OFFSET(ResultsInput!$B$2,($B738-1)*gamesPerRound,0,gamesPerRound,6),5,FALSE)</f>
        <v>#VALUE!</v>
      </c>
      <c r="G738" s="46" t="e">
        <f ca="1">VLOOKUP($C738,OFFSET(ResultsInput!$B$2,($B738-1)*gamesPerRound,0,gamesPerRound,6),6,FALSE)</f>
        <v>#VALUE!</v>
      </c>
      <c r="H738" s="87" t="str">
        <f t="shared" ca="1" si="46"/>
        <v/>
      </c>
    </row>
    <row r="739" spans="1:8" x14ac:dyDescent="0.2">
      <c r="A739" s="47">
        <f t="shared" ref="A739:A781" si="47">A738+1</f>
        <v>737</v>
      </c>
      <c r="B739" s="32" t="str">
        <f t="shared" si="44"/>
        <v/>
      </c>
      <c r="C739" s="32">
        <f t="shared" si="45"/>
        <v>18</v>
      </c>
      <c r="D739" s="1" t="str">
        <f ca="1">IF($B739&gt;rounds,"",OFFSET(AllPairings!D$1,startRow-1+$A739,0))</f>
        <v/>
      </c>
      <c r="E739" s="1" t="str">
        <f ca="1">IF($B739&gt;rounds,"",OFFSET(AllPairings!E$1,startRow-1+$A739,0))</f>
        <v/>
      </c>
      <c r="F739" s="46" t="e">
        <f ca="1">VLOOKUP($C739,OFFSET(ResultsInput!$B$2,($B739-1)*gamesPerRound,0,gamesPerRound,6),5,FALSE)</f>
        <v>#VALUE!</v>
      </c>
      <c r="G739" s="46" t="e">
        <f ca="1">VLOOKUP($C739,OFFSET(ResultsInput!$B$2,($B739-1)*gamesPerRound,0,gamesPerRound,6),6,FALSE)</f>
        <v>#VALUE!</v>
      </c>
      <c r="H739" s="87" t="str">
        <f t="shared" ca="1" si="46"/>
        <v/>
      </c>
    </row>
    <row r="740" spans="1:8" x14ac:dyDescent="0.2">
      <c r="A740" s="47">
        <f t="shared" si="47"/>
        <v>738</v>
      </c>
      <c r="B740" s="32" t="str">
        <f t="shared" si="44"/>
        <v/>
      </c>
      <c r="C740" s="32">
        <f t="shared" si="45"/>
        <v>19</v>
      </c>
      <c r="D740" s="1" t="str">
        <f ca="1">IF($B740&gt;rounds,"",OFFSET(AllPairings!D$1,startRow-1+$A740,0))</f>
        <v/>
      </c>
      <c r="E740" s="1" t="str">
        <f ca="1">IF($B740&gt;rounds,"",OFFSET(AllPairings!E$1,startRow-1+$A740,0))</f>
        <v/>
      </c>
      <c r="F740" s="46" t="e">
        <f ca="1">VLOOKUP($C740,OFFSET(ResultsInput!$B$2,($B740-1)*gamesPerRound,0,gamesPerRound,6),5,FALSE)</f>
        <v>#VALUE!</v>
      </c>
      <c r="G740" s="46" t="e">
        <f ca="1">VLOOKUP($C740,OFFSET(ResultsInput!$B$2,($B740-1)*gamesPerRound,0,gamesPerRound,6),6,FALSE)</f>
        <v>#VALUE!</v>
      </c>
      <c r="H740" s="87" t="str">
        <f t="shared" ca="1" si="46"/>
        <v/>
      </c>
    </row>
    <row r="741" spans="1:8" x14ac:dyDescent="0.2">
      <c r="A741" s="47">
        <f t="shared" si="47"/>
        <v>739</v>
      </c>
      <c r="B741" s="32" t="str">
        <f t="shared" si="44"/>
        <v/>
      </c>
      <c r="C741" s="32">
        <f t="shared" si="45"/>
        <v>20</v>
      </c>
      <c r="D741" s="1" t="str">
        <f ca="1">IF($B741&gt;rounds,"",OFFSET(AllPairings!D$1,startRow-1+$A741,0))</f>
        <v/>
      </c>
      <c r="E741" s="1" t="str">
        <f ca="1">IF($B741&gt;rounds,"",OFFSET(AllPairings!E$1,startRow-1+$A741,0))</f>
        <v/>
      </c>
      <c r="F741" s="46" t="e">
        <f ca="1">VLOOKUP($C741,OFFSET(ResultsInput!$B$2,($B741-1)*gamesPerRound,0,gamesPerRound,6),5,FALSE)</f>
        <v>#VALUE!</v>
      </c>
      <c r="G741" s="46" t="e">
        <f ca="1">VLOOKUP($C741,OFFSET(ResultsInput!$B$2,($B741-1)*gamesPerRound,0,gamesPerRound,6),6,FALSE)</f>
        <v>#VALUE!</v>
      </c>
      <c r="H741" s="87" t="str">
        <f t="shared" ca="1" si="46"/>
        <v/>
      </c>
    </row>
    <row r="742" spans="1:8" x14ac:dyDescent="0.2">
      <c r="A742" s="47">
        <f t="shared" si="47"/>
        <v>740</v>
      </c>
      <c r="B742" s="32" t="str">
        <f t="shared" si="44"/>
        <v/>
      </c>
      <c r="C742" s="32">
        <f t="shared" si="45"/>
        <v>21</v>
      </c>
      <c r="D742" s="1" t="str">
        <f ca="1">IF($B742&gt;rounds,"",OFFSET(AllPairings!D$1,startRow-1+$A742,0))</f>
        <v/>
      </c>
      <c r="E742" s="1" t="str">
        <f ca="1">IF($B742&gt;rounds,"",OFFSET(AllPairings!E$1,startRow-1+$A742,0))</f>
        <v/>
      </c>
      <c r="F742" s="46" t="e">
        <f ca="1">VLOOKUP($C742,OFFSET(ResultsInput!$B$2,($B742-1)*gamesPerRound,0,gamesPerRound,6),5,FALSE)</f>
        <v>#VALUE!</v>
      </c>
      <c r="G742" s="46" t="e">
        <f ca="1">VLOOKUP($C742,OFFSET(ResultsInput!$B$2,($B742-1)*gamesPerRound,0,gamesPerRound,6),6,FALSE)</f>
        <v>#VALUE!</v>
      </c>
      <c r="H742" s="87" t="str">
        <f t="shared" ca="1" si="46"/>
        <v/>
      </c>
    </row>
    <row r="743" spans="1:8" x14ac:dyDescent="0.2">
      <c r="A743" s="47">
        <f t="shared" si="47"/>
        <v>741</v>
      </c>
      <c r="B743" s="32" t="str">
        <f t="shared" si="44"/>
        <v/>
      </c>
      <c r="C743" s="32">
        <f t="shared" si="45"/>
        <v>22</v>
      </c>
      <c r="D743" s="1" t="str">
        <f ca="1">IF($B743&gt;rounds,"",OFFSET(AllPairings!D$1,startRow-1+$A743,0))</f>
        <v/>
      </c>
      <c r="E743" s="1" t="str">
        <f ca="1">IF($B743&gt;rounds,"",OFFSET(AllPairings!E$1,startRow-1+$A743,0))</f>
        <v/>
      </c>
      <c r="F743" s="46" t="e">
        <f ca="1">VLOOKUP($C743,OFFSET(ResultsInput!$B$2,($B743-1)*gamesPerRound,0,gamesPerRound,6),5,FALSE)</f>
        <v>#VALUE!</v>
      </c>
      <c r="G743" s="46" t="e">
        <f ca="1">VLOOKUP($C743,OFFSET(ResultsInput!$B$2,($B743-1)*gamesPerRound,0,gamesPerRound,6),6,FALSE)</f>
        <v>#VALUE!</v>
      </c>
      <c r="H743" s="87" t="str">
        <f t="shared" ca="1" si="46"/>
        <v/>
      </c>
    </row>
    <row r="744" spans="1:8" x14ac:dyDescent="0.2">
      <c r="A744" s="47">
        <f t="shared" si="47"/>
        <v>742</v>
      </c>
      <c r="B744" s="32" t="str">
        <f t="shared" si="44"/>
        <v/>
      </c>
      <c r="C744" s="32">
        <f t="shared" si="45"/>
        <v>23</v>
      </c>
      <c r="D744" s="1" t="str">
        <f ca="1">IF($B744&gt;rounds,"",OFFSET(AllPairings!D$1,startRow-1+$A744,0))</f>
        <v/>
      </c>
      <c r="E744" s="1" t="str">
        <f ca="1">IF($B744&gt;rounds,"",OFFSET(AllPairings!E$1,startRow-1+$A744,0))</f>
        <v/>
      </c>
      <c r="F744" s="46" t="e">
        <f ca="1">VLOOKUP($C744,OFFSET(ResultsInput!$B$2,($B744-1)*gamesPerRound,0,gamesPerRound,6),5,FALSE)</f>
        <v>#VALUE!</v>
      </c>
      <c r="G744" s="46" t="e">
        <f ca="1">VLOOKUP($C744,OFFSET(ResultsInput!$B$2,($B744-1)*gamesPerRound,0,gamesPerRound,6),6,FALSE)</f>
        <v>#VALUE!</v>
      </c>
      <c r="H744" s="87" t="str">
        <f t="shared" ca="1" si="46"/>
        <v/>
      </c>
    </row>
    <row r="745" spans="1:8" x14ac:dyDescent="0.2">
      <c r="A745" s="47">
        <f t="shared" si="47"/>
        <v>743</v>
      </c>
      <c r="B745" s="32" t="str">
        <f t="shared" si="44"/>
        <v/>
      </c>
      <c r="C745" s="32">
        <f t="shared" si="45"/>
        <v>24</v>
      </c>
      <c r="D745" s="1" t="str">
        <f ca="1">IF($B745&gt;rounds,"",OFFSET(AllPairings!D$1,startRow-1+$A745,0))</f>
        <v/>
      </c>
      <c r="E745" s="1" t="str">
        <f ca="1">IF($B745&gt;rounds,"",OFFSET(AllPairings!E$1,startRow-1+$A745,0))</f>
        <v/>
      </c>
      <c r="F745" s="46" t="e">
        <f ca="1">VLOOKUP($C745,OFFSET(ResultsInput!$B$2,($B745-1)*gamesPerRound,0,gamesPerRound,6),5,FALSE)</f>
        <v>#VALUE!</v>
      </c>
      <c r="G745" s="46" t="e">
        <f ca="1">VLOOKUP($C745,OFFSET(ResultsInput!$B$2,($B745-1)*gamesPerRound,0,gamesPerRound,6),6,FALSE)</f>
        <v>#VALUE!</v>
      </c>
      <c r="H745" s="87" t="str">
        <f t="shared" ca="1" si="46"/>
        <v/>
      </c>
    </row>
    <row r="746" spans="1:8" x14ac:dyDescent="0.2">
      <c r="A746" s="47">
        <f t="shared" si="47"/>
        <v>744</v>
      </c>
      <c r="B746" s="32" t="str">
        <f t="shared" si="44"/>
        <v/>
      </c>
      <c r="C746" s="32">
        <f t="shared" si="45"/>
        <v>25</v>
      </c>
      <c r="D746" s="1" t="str">
        <f ca="1">IF($B746&gt;rounds,"",OFFSET(AllPairings!D$1,startRow-1+$A746,0))</f>
        <v/>
      </c>
      <c r="E746" s="1" t="str">
        <f ca="1">IF($B746&gt;rounds,"",OFFSET(AllPairings!E$1,startRow-1+$A746,0))</f>
        <v/>
      </c>
      <c r="F746" s="46" t="e">
        <f ca="1">VLOOKUP($C746,OFFSET(ResultsInput!$B$2,($B746-1)*gamesPerRound,0,gamesPerRound,6),5,FALSE)</f>
        <v>#VALUE!</v>
      </c>
      <c r="G746" s="46" t="e">
        <f ca="1">VLOOKUP($C746,OFFSET(ResultsInput!$B$2,($B746-1)*gamesPerRound,0,gamesPerRound,6),6,FALSE)</f>
        <v>#VALUE!</v>
      </c>
      <c r="H746" s="87" t="str">
        <f t="shared" ca="1" si="46"/>
        <v/>
      </c>
    </row>
    <row r="747" spans="1:8" x14ac:dyDescent="0.2">
      <c r="A747" s="47">
        <f t="shared" si="47"/>
        <v>745</v>
      </c>
      <c r="B747" s="32" t="str">
        <f t="shared" si="44"/>
        <v/>
      </c>
      <c r="C747" s="32">
        <f t="shared" si="45"/>
        <v>26</v>
      </c>
      <c r="D747" s="1" t="str">
        <f ca="1">IF($B747&gt;rounds,"",OFFSET(AllPairings!D$1,startRow-1+$A747,0))</f>
        <v/>
      </c>
      <c r="E747" s="1" t="str">
        <f ca="1">IF($B747&gt;rounds,"",OFFSET(AllPairings!E$1,startRow-1+$A747,0))</f>
        <v/>
      </c>
      <c r="F747" s="46" t="e">
        <f ca="1">VLOOKUP($C747,OFFSET(ResultsInput!$B$2,($B747-1)*gamesPerRound,0,gamesPerRound,6),5,FALSE)</f>
        <v>#VALUE!</v>
      </c>
      <c r="G747" s="46" t="e">
        <f ca="1">VLOOKUP($C747,OFFSET(ResultsInput!$B$2,($B747-1)*gamesPerRound,0,gamesPerRound,6),6,FALSE)</f>
        <v>#VALUE!</v>
      </c>
      <c r="H747" s="87" t="str">
        <f t="shared" ca="1" si="46"/>
        <v/>
      </c>
    </row>
    <row r="748" spans="1:8" x14ac:dyDescent="0.2">
      <c r="A748" s="47">
        <f t="shared" si="47"/>
        <v>746</v>
      </c>
      <c r="B748" s="32" t="str">
        <f t="shared" si="44"/>
        <v/>
      </c>
      <c r="C748" s="32">
        <f t="shared" si="45"/>
        <v>27</v>
      </c>
      <c r="D748" s="1" t="str">
        <f ca="1">IF($B748&gt;rounds,"",OFFSET(AllPairings!D$1,startRow-1+$A748,0))</f>
        <v/>
      </c>
      <c r="E748" s="1" t="str">
        <f ca="1">IF($B748&gt;rounds,"",OFFSET(AllPairings!E$1,startRow-1+$A748,0))</f>
        <v/>
      </c>
      <c r="F748" s="46" t="e">
        <f ca="1">VLOOKUP($C748,OFFSET(ResultsInput!$B$2,($B748-1)*gamesPerRound,0,gamesPerRound,6),5,FALSE)</f>
        <v>#VALUE!</v>
      </c>
      <c r="G748" s="46" t="e">
        <f ca="1">VLOOKUP($C748,OFFSET(ResultsInput!$B$2,($B748-1)*gamesPerRound,0,gamesPerRound,6),6,FALSE)</f>
        <v>#VALUE!</v>
      </c>
      <c r="H748" s="87" t="str">
        <f t="shared" ca="1" si="46"/>
        <v/>
      </c>
    </row>
    <row r="749" spans="1:8" x14ac:dyDescent="0.2">
      <c r="A749" s="47">
        <f t="shared" si="47"/>
        <v>747</v>
      </c>
      <c r="B749" s="32" t="str">
        <f t="shared" si="44"/>
        <v/>
      </c>
      <c r="C749" s="32">
        <f t="shared" si="45"/>
        <v>28</v>
      </c>
      <c r="D749" s="1" t="str">
        <f ca="1">IF($B749&gt;rounds,"",OFFSET(AllPairings!D$1,startRow-1+$A749,0))</f>
        <v/>
      </c>
      <c r="E749" s="1" t="str">
        <f ca="1">IF($B749&gt;rounds,"",OFFSET(AllPairings!E$1,startRow-1+$A749,0))</f>
        <v/>
      </c>
      <c r="F749" s="46" t="e">
        <f ca="1">VLOOKUP($C749,OFFSET(ResultsInput!$B$2,($B749-1)*gamesPerRound,0,gamesPerRound,6),5,FALSE)</f>
        <v>#VALUE!</v>
      </c>
      <c r="G749" s="46" t="e">
        <f ca="1">VLOOKUP($C749,OFFSET(ResultsInput!$B$2,($B749-1)*gamesPerRound,0,gamesPerRound,6),6,FALSE)</f>
        <v>#VALUE!</v>
      </c>
      <c r="H749" s="87" t="str">
        <f t="shared" ca="1" si="46"/>
        <v/>
      </c>
    </row>
    <row r="750" spans="1:8" x14ac:dyDescent="0.2">
      <c r="A750" s="47">
        <f t="shared" si="47"/>
        <v>748</v>
      </c>
      <c r="B750" s="32" t="str">
        <f t="shared" si="44"/>
        <v/>
      </c>
      <c r="C750" s="32">
        <f t="shared" si="45"/>
        <v>29</v>
      </c>
      <c r="D750" s="1" t="str">
        <f ca="1">IF($B750&gt;rounds,"",OFFSET(AllPairings!D$1,startRow-1+$A750,0))</f>
        <v/>
      </c>
      <c r="E750" s="1" t="str">
        <f ca="1">IF($B750&gt;rounds,"",OFFSET(AllPairings!E$1,startRow-1+$A750,0))</f>
        <v/>
      </c>
      <c r="F750" s="46" t="e">
        <f ca="1">VLOOKUP($C750,OFFSET(ResultsInput!$B$2,($B750-1)*gamesPerRound,0,gamesPerRound,6),5,FALSE)</f>
        <v>#VALUE!</v>
      </c>
      <c r="G750" s="46" t="e">
        <f ca="1">VLOOKUP($C750,OFFSET(ResultsInput!$B$2,($B750-1)*gamesPerRound,0,gamesPerRound,6),6,FALSE)</f>
        <v>#VALUE!</v>
      </c>
      <c r="H750" s="87" t="str">
        <f t="shared" ca="1" si="46"/>
        <v/>
      </c>
    </row>
    <row r="751" spans="1:8" x14ac:dyDescent="0.2">
      <c r="A751" s="47">
        <f t="shared" si="47"/>
        <v>749</v>
      </c>
      <c r="B751" s="32" t="str">
        <f t="shared" si="44"/>
        <v/>
      </c>
      <c r="C751" s="32">
        <f t="shared" si="45"/>
        <v>30</v>
      </c>
      <c r="D751" s="1" t="str">
        <f ca="1">IF($B751&gt;rounds,"",OFFSET(AllPairings!D$1,startRow-1+$A751,0))</f>
        <v/>
      </c>
      <c r="E751" s="1" t="str">
        <f ca="1">IF($B751&gt;rounds,"",OFFSET(AllPairings!E$1,startRow-1+$A751,0))</f>
        <v/>
      </c>
      <c r="F751" s="46" t="e">
        <f ca="1">VLOOKUP($C751,OFFSET(ResultsInput!$B$2,($B751-1)*gamesPerRound,0,gamesPerRound,6),5,FALSE)</f>
        <v>#VALUE!</v>
      </c>
      <c r="G751" s="46" t="e">
        <f ca="1">VLOOKUP($C751,OFFSET(ResultsInput!$B$2,($B751-1)*gamesPerRound,0,gamesPerRound,6),6,FALSE)</f>
        <v>#VALUE!</v>
      </c>
      <c r="H751" s="87" t="str">
        <f t="shared" ca="1" si="46"/>
        <v/>
      </c>
    </row>
    <row r="752" spans="1:8" x14ac:dyDescent="0.2">
      <c r="A752" s="47">
        <f t="shared" si="47"/>
        <v>750</v>
      </c>
      <c r="B752" s="32" t="str">
        <f t="shared" si="44"/>
        <v/>
      </c>
      <c r="C752" s="32">
        <f t="shared" si="45"/>
        <v>31</v>
      </c>
      <c r="D752" s="1" t="str">
        <f ca="1">IF($B752&gt;rounds,"",OFFSET(AllPairings!D$1,startRow-1+$A752,0))</f>
        <v/>
      </c>
      <c r="E752" s="1" t="str">
        <f ca="1">IF($B752&gt;rounds,"",OFFSET(AllPairings!E$1,startRow-1+$A752,0))</f>
        <v/>
      </c>
      <c r="F752" s="46" t="e">
        <f ca="1">VLOOKUP($C752,OFFSET(ResultsInput!$B$2,($B752-1)*gamesPerRound,0,gamesPerRound,6),5,FALSE)</f>
        <v>#VALUE!</v>
      </c>
      <c r="G752" s="46" t="e">
        <f ca="1">VLOOKUP($C752,OFFSET(ResultsInput!$B$2,($B752-1)*gamesPerRound,0,gamesPerRound,6),6,FALSE)</f>
        <v>#VALUE!</v>
      </c>
      <c r="H752" s="87" t="str">
        <f t="shared" ca="1" si="46"/>
        <v/>
      </c>
    </row>
    <row r="753" spans="1:8" x14ac:dyDescent="0.2">
      <c r="A753" s="47">
        <f t="shared" si="47"/>
        <v>751</v>
      </c>
      <c r="B753" s="32" t="str">
        <f t="shared" si="44"/>
        <v/>
      </c>
      <c r="C753" s="32">
        <f t="shared" si="45"/>
        <v>32</v>
      </c>
      <c r="D753" s="1" t="str">
        <f ca="1">IF($B753&gt;rounds,"",OFFSET(AllPairings!D$1,startRow-1+$A753,0))</f>
        <v/>
      </c>
      <c r="E753" s="1" t="str">
        <f ca="1">IF($B753&gt;rounds,"",OFFSET(AllPairings!E$1,startRow-1+$A753,0))</f>
        <v/>
      </c>
      <c r="F753" s="46" t="e">
        <f ca="1">VLOOKUP($C753,OFFSET(ResultsInput!$B$2,($B753-1)*gamesPerRound,0,gamesPerRound,6),5,FALSE)</f>
        <v>#VALUE!</v>
      </c>
      <c r="G753" s="46" t="e">
        <f ca="1">VLOOKUP($C753,OFFSET(ResultsInput!$B$2,($B753-1)*gamesPerRound,0,gamesPerRound,6),6,FALSE)</f>
        <v>#VALUE!</v>
      </c>
      <c r="H753" s="87" t="str">
        <f t="shared" ca="1" si="46"/>
        <v/>
      </c>
    </row>
    <row r="754" spans="1:8" x14ac:dyDescent="0.2">
      <c r="A754" s="47">
        <f t="shared" si="47"/>
        <v>752</v>
      </c>
      <c r="B754" s="32" t="str">
        <f t="shared" si="44"/>
        <v/>
      </c>
      <c r="C754" s="32">
        <f t="shared" si="45"/>
        <v>33</v>
      </c>
      <c r="D754" s="1" t="str">
        <f ca="1">IF($B754&gt;rounds,"",OFFSET(AllPairings!D$1,startRow-1+$A754,0))</f>
        <v/>
      </c>
      <c r="E754" s="1" t="str">
        <f ca="1">IF($B754&gt;rounds,"",OFFSET(AllPairings!E$1,startRow-1+$A754,0))</f>
        <v/>
      </c>
      <c r="F754" s="46" t="e">
        <f ca="1">VLOOKUP($C754,OFFSET(ResultsInput!$B$2,($B754-1)*gamesPerRound,0,gamesPerRound,6),5,FALSE)</f>
        <v>#VALUE!</v>
      </c>
      <c r="G754" s="46" t="e">
        <f ca="1">VLOOKUP($C754,OFFSET(ResultsInput!$B$2,($B754-1)*gamesPerRound,0,gamesPerRound,6),6,FALSE)</f>
        <v>#VALUE!</v>
      </c>
      <c r="H754" s="87" t="str">
        <f t="shared" ca="1" si="46"/>
        <v/>
      </c>
    </row>
    <row r="755" spans="1:8" x14ac:dyDescent="0.2">
      <c r="A755" s="47">
        <f t="shared" si="47"/>
        <v>753</v>
      </c>
      <c r="B755" s="32" t="str">
        <f t="shared" si="44"/>
        <v/>
      </c>
      <c r="C755" s="32">
        <f t="shared" si="45"/>
        <v>34</v>
      </c>
      <c r="D755" s="1" t="str">
        <f ca="1">IF($B755&gt;rounds,"",OFFSET(AllPairings!D$1,startRow-1+$A755,0))</f>
        <v/>
      </c>
      <c r="E755" s="1" t="str">
        <f ca="1">IF($B755&gt;rounds,"",OFFSET(AllPairings!E$1,startRow-1+$A755,0))</f>
        <v/>
      </c>
      <c r="F755" s="46" t="e">
        <f ca="1">VLOOKUP($C755,OFFSET(ResultsInput!$B$2,($B755-1)*gamesPerRound,0,gamesPerRound,6),5,FALSE)</f>
        <v>#VALUE!</v>
      </c>
      <c r="G755" s="46" t="e">
        <f ca="1">VLOOKUP($C755,OFFSET(ResultsInput!$B$2,($B755-1)*gamesPerRound,0,gamesPerRound,6),6,FALSE)</f>
        <v>#VALUE!</v>
      </c>
      <c r="H755" s="87" t="str">
        <f t="shared" ca="1" si="46"/>
        <v/>
      </c>
    </row>
    <row r="756" spans="1:8" x14ac:dyDescent="0.2">
      <c r="A756" s="47">
        <f t="shared" si="47"/>
        <v>754</v>
      </c>
      <c r="B756" s="32" t="str">
        <f t="shared" si="44"/>
        <v/>
      </c>
      <c r="C756" s="32">
        <f t="shared" si="45"/>
        <v>35</v>
      </c>
      <c r="D756" s="1" t="str">
        <f ca="1">IF($B756&gt;rounds,"",OFFSET(AllPairings!D$1,startRow-1+$A756,0))</f>
        <v/>
      </c>
      <c r="E756" s="1" t="str">
        <f ca="1">IF($B756&gt;rounds,"",OFFSET(AllPairings!E$1,startRow-1+$A756,0))</f>
        <v/>
      </c>
      <c r="F756" s="46" t="e">
        <f ca="1">VLOOKUP($C756,OFFSET(ResultsInput!$B$2,($B756-1)*gamesPerRound,0,gamesPerRound,6),5,FALSE)</f>
        <v>#VALUE!</v>
      </c>
      <c r="G756" s="46" t="e">
        <f ca="1">VLOOKUP($C756,OFFSET(ResultsInput!$B$2,($B756-1)*gamesPerRound,0,gamesPerRound,6),6,FALSE)</f>
        <v>#VALUE!</v>
      </c>
      <c r="H756" s="87" t="str">
        <f t="shared" ca="1" si="46"/>
        <v/>
      </c>
    </row>
    <row r="757" spans="1:8" x14ac:dyDescent="0.2">
      <c r="A757" s="47">
        <f t="shared" si="47"/>
        <v>755</v>
      </c>
      <c r="B757" s="32" t="str">
        <f t="shared" si="44"/>
        <v/>
      </c>
      <c r="C757" s="32">
        <f t="shared" si="45"/>
        <v>36</v>
      </c>
      <c r="D757" s="1" t="str">
        <f ca="1">IF($B757&gt;rounds,"",OFFSET(AllPairings!D$1,startRow-1+$A757,0))</f>
        <v/>
      </c>
      <c r="E757" s="1" t="str">
        <f ca="1">IF($B757&gt;rounds,"",OFFSET(AllPairings!E$1,startRow-1+$A757,0))</f>
        <v/>
      </c>
      <c r="F757" s="46" t="e">
        <f ca="1">VLOOKUP($C757,OFFSET(ResultsInput!$B$2,($B757-1)*gamesPerRound,0,gamesPerRound,6),5,FALSE)</f>
        <v>#VALUE!</v>
      </c>
      <c r="G757" s="46" t="e">
        <f ca="1">VLOOKUP($C757,OFFSET(ResultsInput!$B$2,($B757-1)*gamesPerRound,0,gamesPerRound,6),6,FALSE)</f>
        <v>#VALUE!</v>
      </c>
      <c r="H757" s="87" t="str">
        <f t="shared" ca="1" si="46"/>
        <v/>
      </c>
    </row>
    <row r="758" spans="1:8" x14ac:dyDescent="0.2">
      <c r="A758" s="47">
        <f t="shared" si="47"/>
        <v>756</v>
      </c>
      <c r="B758" s="32" t="str">
        <f t="shared" si="44"/>
        <v/>
      </c>
      <c r="C758" s="32">
        <f t="shared" si="45"/>
        <v>37</v>
      </c>
      <c r="D758" s="1" t="str">
        <f ca="1">IF($B758&gt;rounds,"",OFFSET(AllPairings!D$1,startRow-1+$A758,0))</f>
        <v/>
      </c>
      <c r="E758" s="1" t="str">
        <f ca="1">IF($B758&gt;rounds,"",OFFSET(AllPairings!E$1,startRow-1+$A758,0))</f>
        <v/>
      </c>
      <c r="F758" s="46" t="e">
        <f ca="1">VLOOKUP($C758,OFFSET(ResultsInput!$B$2,($B758-1)*gamesPerRound,0,gamesPerRound,6),5,FALSE)</f>
        <v>#VALUE!</v>
      </c>
      <c r="G758" s="46" t="e">
        <f ca="1">VLOOKUP($C758,OFFSET(ResultsInput!$B$2,($B758-1)*gamesPerRound,0,gamesPerRound,6),6,FALSE)</f>
        <v>#VALUE!</v>
      </c>
      <c r="H758" s="87" t="str">
        <f t="shared" ca="1" si="46"/>
        <v/>
      </c>
    </row>
    <row r="759" spans="1:8" x14ac:dyDescent="0.2">
      <c r="A759" s="47">
        <f t="shared" si="47"/>
        <v>757</v>
      </c>
      <c r="B759" s="32" t="str">
        <f t="shared" si="44"/>
        <v/>
      </c>
      <c r="C759" s="32">
        <f t="shared" si="45"/>
        <v>38</v>
      </c>
      <c r="D759" s="1" t="str">
        <f ca="1">IF($B759&gt;rounds,"",OFFSET(AllPairings!D$1,startRow-1+$A759,0))</f>
        <v/>
      </c>
      <c r="E759" s="1" t="str">
        <f ca="1">IF($B759&gt;rounds,"",OFFSET(AllPairings!E$1,startRow-1+$A759,0))</f>
        <v/>
      </c>
      <c r="F759" s="46" t="e">
        <f ca="1">VLOOKUP($C759,OFFSET(ResultsInput!$B$2,($B759-1)*gamesPerRound,0,gamesPerRound,6),5,FALSE)</f>
        <v>#VALUE!</v>
      </c>
      <c r="G759" s="46" t="e">
        <f ca="1">VLOOKUP($C759,OFFSET(ResultsInput!$B$2,($B759-1)*gamesPerRound,0,gamesPerRound,6),6,FALSE)</f>
        <v>#VALUE!</v>
      </c>
      <c r="H759" s="87" t="str">
        <f t="shared" ca="1" si="46"/>
        <v/>
      </c>
    </row>
    <row r="760" spans="1:8" x14ac:dyDescent="0.2">
      <c r="A760" s="47">
        <f t="shared" si="47"/>
        <v>758</v>
      </c>
      <c r="B760" s="32" t="str">
        <f t="shared" si="44"/>
        <v/>
      </c>
      <c r="C760" s="32">
        <f t="shared" si="45"/>
        <v>39</v>
      </c>
      <c r="D760" s="1" t="str">
        <f ca="1">IF($B760&gt;rounds,"",OFFSET(AllPairings!D$1,startRow-1+$A760,0))</f>
        <v/>
      </c>
      <c r="E760" s="1" t="str">
        <f ca="1">IF($B760&gt;rounds,"",OFFSET(AllPairings!E$1,startRow-1+$A760,0))</f>
        <v/>
      </c>
      <c r="F760" s="46" t="e">
        <f ca="1">VLOOKUP($C760,OFFSET(ResultsInput!$B$2,($B760-1)*gamesPerRound,0,gamesPerRound,6),5,FALSE)</f>
        <v>#VALUE!</v>
      </c>
      <c r="G760" s="46" t="e">
        <f ca="1">VLOOKUP($C760,OFFSET(ResultsInput!$B$2,($B760-1)*gamesPerRound,0,gamesPerRound,6),6,FALSE)</f>
        <v>#VALUE!</v>
      </c>
      <c r="H760" s="87" t="str">
        <f t="shared" ca="1" si="46"/>
        <v/>
      </c>
    </row>
    <row r="761" spans="1:8" x14ac:dyDescent="0.2">
      <c r="A761" s="47">
        <f t="shared" si="47"/>
        <v>759</v>
      </c>
      <c r="B761" s="32" t="str">
        <f t="shared" si="44"/>
        <v/>
      </c>
      <c r="C761" s="32">
        <f t="shared" si="45"/>
        <v>40</v>
      </c>
      <c r="D761" s="1" t="str">
        <f ca="1">IF($B761&gt;rounds,"",OFFSET(AllPairings!D$1,startRow-1+$A761,0))</f>
        <v/>
      </c>
      <c r="E761" s="1" t="str">
        <f ca="1">IF($B761&gt;rounds,"",OFFSET(AllPairings!E$1,startRow-1+$A761,0))</f>
        <v/>
      </c>
      <c r="F761" s="46" t="e">
        <f ca="1">VLOOKUP($C761,OFFSET(ResultsInput!$B$2,($B761-1)*gamesPerRound,0,gamesPerRound,6),5,FALSE)</f>
        <v>#VALUE!</v>
      </c>
      <c r="G761" s="46" t="e">
        <f ca="1">VLOOKUP($C761,OFFSET(ResultsInput!$B$2,($B761-1)*gamesPerRound,0,gamesPerRound,6),6,FALSE)</f>
        <v>#VALUE!</v>
      </c>
      <c r="H761" s="87" t="str">
        <f t="shared" ca="1" si="46"/>
        <v/>
      </c>
    </row>
    <row r="762" spans="1:8" x14ac:dyDescent="0.2">
      <c r="A762" s="47">
        <f t="shared" si="47"/>
        <v>760</v>
      </c>
      <c r="B762" s="32" t="str">
        <f t="shared" si="44"/>
        <v/>
      </c>
      <c r="C762" s="32">
        <f t="shared" si="45"/>
        <v>41</v>
      </c>
      <c r="D762" s="1" t="str">
        <f ca="1">IF($B762&gt;rounds,"",OFFSET(AllPairings!D$1,startRow-1+$A762,0))</f>
        <v/>
      </c>
      <c r="E762" s="1" t="str">
        <f ca="1">IF($B762&gt;rounds,"",OFFSET(AllPairings!E$1,startRow-1+$A762,0))</f>
        <v/>
      </c>
      <c r="F762" s="46" t="e">
        <f ca="1">VLOOKUP($C762,OFFSET(ResultsInput!$B$2,($B762-1)*gamesPerRound,0,gamesPerRound,6),5,FALSE)</f>
        <v>#VALUE!</v>
      </c>
      <c r="G762" s="46" t="e">
        <f ca="1">VLOOKUP($C762,OFFSET(ResultsInput!$B$2,($B762-1)*gamesPerRound,0,gamesPerRound,6),6,FALSE)</f>
        <v>#VALUE!</v>
      </c>
      <c r="H762" s="87" t="str">
        <f t="shared" ca="1" si="46"/>
        <v/>
      </c>
    </row>
    <row r="763" spans="1:8" x14ac:dyDescent="0.2">
      <c r="A763" s="47">
        <f t="shared" si="47"/>
        <v>761</v>
      </c>
      <c r="B763" s="32" t="str">
        <f t="shared" si="44"/>
        <v/>
      </c>
      <c r="C763" s="32">
        <f t="shared" si="45"/>
        <v>42</v>
      </c>
      <c r="D763" s="1" t="str">
        <f ca="1">IF($B763&gt;rounds,"",OFFSET(AllPairings!D$1,startRow-1+$A763,0))</f>
        <v/>
      </c>
      <c r="E763" s="1" t="str">
        <f ca="1">IF($B763&gt;rounds,"",OFFSET(AllPairings!E$1,startRow-1+$A763,0))</f>
        <v/>
      </c>
      <c r="F763" s="46" t="e">
        <f ca="1">VLOOKUP($C763,OFFSET(ResultsInput!$B$2,($B763-1)*gamesPerRound,0,gamesPerRound,6),5,FALSE)</f>
        <v>#VALUE!</v>
      </c>
      <c r="G763" s="46" t="e">
        <f ca="1">VLOOKUP($C763,OFFSET(ResultsInput!$B$2,($B763-1)*gamesPerRound,0,gamesPerRound,6),6,FALSE)</f>
        <v>#VALUE!</v>
      </c>
      <c r="H763" s="87" t="str">
        <f t="shared" ca="1" si="46"/>
        <v/>
      </c>
    </row>
    <row r="764" spans="1:8" x14ac:dyDescent="0.2">
      <c r="A764" s="47">
        <f t="shared" si="47"/>
        <v>762</v>
      </c>
      <c r="B764" s="32" t="str">
        <f t="shared" si="44"/>
        <v/>
      </c>
      <c r="C764" s="32">
        <f t="shared" si="45"/>
        <v>43</v>
      </c>
      <c r="D764" s="1" t="str">
        <f ca="1">IF($B764&gt;rounds,"",OFFSET(AllPairings!D$1,startRow-1+$A764,0))</f>
        <v/>
      </c>
      <c r="E764" s="1" t="str">
        <f ca="1">IF($B764&gt;rounds,"",OFFSET(AllPairings!E$1,startRow-1+$A764,0))</f>
        <v/>
      </c>
      <c r="F764" s="46" t="e">
        <f ca="1">VLOOKUP($C764,OFFSET(ResultsInput!$B$2,($B764-1)*gamesPerRound,0,gamesPerRound,6),5,FALSE)</f>
        <v>#VALUE!</v>
      </c>
      <c r="G764" s="46" t="e">
        <f ca="1">VLOOKUP($C764,OFFSET(ResultsInput!$B$2,($B764-1)*gamesPerRound,0,gamesPerRound,6),6,FALSE)</f>
        <v>#VALUE!</v>
      </c>
      <c r="H764" s="87" t="str">
        <f t="shared" ca="1" si="46"/>
        <v/>
      </c>
    </row>
    <row r="765" spans="1:8" x14ac:dyDescent="0.2">
      <c r="A765" s="47">
        <f t="shared" si="47"/>
        <v>763</v>
      </c>
      <c r="B765" s="32" t="str">
        <f t="shared" si="44"/>
        <v/>
      </c>
      <c r="C765" s="32">
        <f t="shared" si="45"/>
        <v>44</v>
      </c>
      <c r="D765" s="1" t="str">
        <f ca="1">IF($B765&gt;rounds,"",OFFSET(AllPairings!D$1,startRow-1+$A765,0))</f>
        <v/>
      </c>
      <c r="E765" s="1" t="str">
        <f ca="1">IF($B765&gt;rounds,"",OFFSET(AllPairings!E$1,startRow-1+$A765,0))</f>
        <v/>
      </c>
      <c r="F765" s="46" t="e">
        <f ca="1">VLOOKUP($C765,OFFSET(ResultsInput!$B$2,($B765-1)*gamesPerRound,0,gamesPerRound,6),5,FALSE)</f>
        <v>#VALUE!</v>
      </c>
      <c r="G765" s="46" t="e">
        <f ca="1">VLOOKUP($C765,OFFSET(ResultsInput!$B$2,($B765-1)*gamesPerRound,0,gamesPerRound,6),6,FALSE)</f>
        <v>#VALUE!</v>
      </c>
      <c r="H765" s="87" t="str">
        <f t="shared" ca="1" si="46"/>
        <v/>
      </c>
    </row>
    <row r="766" spans="1:8" x14ac:dyDescent="0.2">
      <c r="A766" s="47">
        <f t="shared" si="47"/>
        <v>764</v>
      </c>
      <c r="B766" s="32" t="str">
        <f t="shared" si="44"/>
        <v/>
      </c>
      <c r="C766" s="32">
        <f t="shared" si="45"/>
        <v>45</v>
      </c>
      <c r="D766" s="1" t="str">
        <f ca="1">IF($B766&gt;rounds,"",OFFSET(AllPairings!D$1,startRow-1+$A766,0))</f>
        <v/>
      </c>
      <c r="E766" s="1" t="str">
        <f ca="1">IF($B766&gt;rounds,"",OFFSET(AllPairings!E$1,startRow-1+$A766,0))</f>
        <v/>
      </c>
      <c r="F766" s="46" t="e">
        <f ca="1">VLOOKUP($C766,OFFSET(ResultsInput!$B$2,($B766-1)*gamesPerRound,0,gamesPerRound,6),5,FALSE)</f>
        <v>#VALUE!</v>
      </c>
      <c r="G766" s="46" t="e">
        <f ca="1">VLOOKUP($C766,OFFSET(ResultsInput!$B$2,($B766-1)*gamesPerRound,0,gamesPerRound,6),6,FALSE)</f>
        <v>#VALUE!</v>
      </c>
      <c r="H766" s="87" t="str">
        <f t="shared" ca="1" si="46"/>
        <v/>
      </c>
    </row>
    <row r="767" spans="1:8" x14ac:dyDescent="0.2">
      <c r="A767" s="47">
        <f t="shared" si="47"/>
        <v>765</v>
      </c>
      <c r="B767" s="32" t="str">
        <f t="shared" si="44"/>
        <v/>
      </c>
      <c r="C767" s="32">
        <f t="shared" si="45"/>
        <v>46</v>
      </c>
      <c r="D767" s="1" t="str">
        <f ca="1">IF($B767&gt;rounds,"",OFFSET(AllPairings!D$1,startRow-1+$A767,0))</f>
        <v/>
      </c>
      <c r="E767" s="1" t="str">
        <f ca="1">IF($B767&gt;rounds,"",OFFSET(AllPairings!E$1,startRow-1+$A767,0))</f>
        <v/>
      </c>
      <c r="F767" s="46" t="e">
        <f ca="1">VLOOKUP($C767,OFFSET(ResultsInput!$B$2,($B767-1)*gamesPerRound,0,gamesPerRound,6),5,FALSE)</f>
        <v>#VALUE!</v>
      </c>
      <c r="G767" s="46" t="e">
        <f ca="1">VLOOKUP($C767,OFFSET(ResultsInput!$B$2,($B767-1)*gamesPerRound,0,gamesPerRound,6),6,FALSE)</f>
        <v>#VALUE!</v>
      </c>
      <c r="H767" s="87" t="str">
        <f t="shared" ca="1" si="46"/>
        <v/>
      </c>
    </row>
    <row r="768" spans="1:8" x14ac:dyDescent="0.2">
      <c r="A768" s="47">
        <f t="shared" si="47"/>
        <v>766</v>
      </c>
      <c r="B768" s="32" t="str">
        <f t="shared" si="44"/>
        <v/>
      </c>
      <c r="C768" s="32">
        <f t="shared" si="45"/>
        <v>47</v>
      </c>
      <c r="D768" s="1" t="str">
        <f ca="1">IF($B768&gt;rounds,"",OFFSET(AllPairings!D$1,startRow-1+$A768,0))</f>
        <v/>
      </c>
      <c r="E768" s="1" t="str">
        <f ca="1">IF($B768&gt;rounds,"",OFFSET(AllPairings!E$1,startRow-1+$A768,0))</f>
        <v/>
      </c>
      <c r="F768" s="46" t="e">
        <f ca="1">VLOOKUP($C768,OFFSET(ResultsInput!$B$2,($B768-1)*gamesPerRound,0,gamesPerRound,6),5,FALSE)</f>
        <v>#VALUE!</v>
      </c>
      <c r="G768" s="46" t="e">
        <f ca="1">VLOOKUP($C768,OFFSET(ResultsInput!$B$2,($B768-1)*gamesPerRound,0,gamesPerRound,6),6,FALSE)</f>
        <v>#VALUE!</v>
      </c>
      <c r="H768" s="87" t="str">
        <f t="shared" ca="1" si="46"/>
        <v/>
      </c>
    </row>
    <row r="769" spans="1:8" x14ac:dyDescent="0.2">
      <c r="A769" s="47">
        <f t="shared" si="47"/>
        <v>767</v>
      </c>
      <c r="B769" s="32" t="str">
        <f t="shared" si="44"/>
        <v/>
      </c>
      <c r="C769" s="32">
        <f t="shared" si="45"/>
        <v>48</v>
      </c>
      <c r="D769" s="1" t="str">
        <f ca="1">IF($B769&gt;rounds,"",OFFSET(AllPairings!D$1,startRow-1+$A769,0))</f>
        <v/>
      </c>
      <c r="E769" s="1" t="str">
        <f ca="1">IF($B769&gt;rounds,"",OFFSET(AllPairings!E$1,startRow-1+$A769,0))</f>
        <v/>
      </c>
      <c r="F769" s="46" t="e">
        <f ca="1">VLOOKUP($C769,OFFSET(ResultsInput!$B$2,($B769-1)*gamesPerRound,0,gamesPerRound,6),5,FALSE)</f>
        <v>#VALUE!</v>
      </c>
      <c r="G769" s="46" t="e">
        <f ca="1">VLOOKUP($C769,OFFSET(ResultsInput!$B$2,($B769-1)*gamesPerRound,0,gamesPerRound,6),6,FALSE)</f>
        <v>#VALUE!</v>
      </c>
      <c r="H769" s="87" t="str">
        <f t="shared" ca="1" si="46"/>
        <v/>
      </c>
    </row>
    <row r="770" spans="1:8" x14ac:dyDescent="0.2">
      <c r="A770" s="47">
        <f t="shared" si="47"/>
        <v>768</v>
      </c>
      <c r="B770" s="32" t="str">
        <f t="shared" si="44"/>
        <v/>
      </c>
      <c r="C770" s="32">
        <f t="shared" si="45"/>
        <v>1</v>
      </c>
      <c r="D770" s="1" t="str">
        <f ca="1">IF($B770&gt;rounds,"",OFFSET(AllPairings!D$1,startRow-1+$A770,0))</f>
        <v/>
      </c>
      <c r="E770" s="1" t="str">
        <f ca="1">IF($B770&gt;rounds,"",OFFSET(AllPairings!E$1,startRow-1+$A770,0))</f>
        <v/>
      </c>
      <c r="F770" s="46" t="e">
        <f ca="1">VLOOKUP($C770,OFFSET(ResultsInput!$B$2,($B770-1)*gamesPerRound,0,gamesPerRound,6),5,FALSE)</f>
        <v>#VALUE!</v>
      </c>
      <c r="G770" s="46" t="e">
        <f ca="1">VLOOKUP($C770,OFFSET(ResultsInput!$B$2,($B770-1)*gamesPerRound,0,gamesPerRound,6),6,FALSE)</f>
        <v>#VALUE!</v>
      </c>
      <c r="H770" s="87" t="str">
        <f t="shared" ca="1" si="46"/>
        <v/>
      </c>
    </row>
    <row r="771" spans="1:8" x14ac:dyDescent="0.2">
      <c r="A771" s="47">
        <f t="shared" si="47"/>
        <v>769</v>
      </c>
      <c r="B771" s="32" t="str">
        <f t="shared" si="44"/>
        <v/>
      </c>
      <c r="C771" s="32">
        <f t="shared" si="45"/>
        <v>2</v>
      </c>
      <c r="D771" s="1" t="str">
        <f ca="1">IF($B771&gt;rounds,"",OFFSET(AllPairings!D$1,startRow-1+$A771,0))</f>
        <v/>
      </c>
      <c r="E771" s="1" t="str">
        <f ca="1">IF($B771&gt;rounds,"",OFFSET(AllPairings!E$1,startRow-1+$A771,0))</f>
        <v/>
      </c>
      <c r="F771" s="46" t="e">
        <f ca="1">VLOOKUP($C771,OFFSET(ResultsInput!$B$2,($B771-1)*gamesPerRound,0,gamesPerRound,6),5,FALSE)</f>
        <v>#VALUE!</v>
      </c>
      <c r="G771" s="46" t="e">
        <f ca="1">VLOOKUP($C771,OFFSET(ResultsInput!$B$2,($B771-1)*gamesPerRound,0,gamesPerRound,6),6,FALSE)</f>
        <v>#VALUE!</v>
      </c>
      <c r="H771" s="87" t="str">
        <f t="shared" ca="1" si="46"/>
        <v/>
      </c>
    </row>
    <row r="772" spans="1:8" x14ac:dyDescent="0.2">
      <c r="A772" s="47">
        <f t="shared" si="47"/>
        <v>770</v>
      </c>
      <c r="B772" s="32" t="str">
        <f t="shared" si="44"/>
        <v/>
      </c>
      <c r="C772" s="32">
        <f t="shared" si="45"/>
        <v>3</v>
      </c>
      <c r="D772" s="1" t="str">
        <f ca="1">IF($B772&gt;rounds,"",OFFSET(AllPairings!D$1,startRow-1+$A772,0))</f>
        <v/>
      </c>
      <c r="E772" s="1" t="str">
        <f ca="1">IF($B772&gt;rounds,"",OFFSET(AllPairings!E$1,startRow-1+$A772,0))</f>
        <v/>
      </c>
      <c r="F772" s="46" t="e">
        <f ca="1">VLOOKUP($C772,OFFSET(ResultsInput!$B$2,($B772-1)*gamesPerRound,0,gamesPerRound,6),5,FALSE)</f>
        <v>#VALUE!</v>
      </c>
      <c r="G772" s="46" t="e">
        <f ca="1">VLOOKUP($C772,OFFSET(ResultsInput!$B$2,($B772-1)*gamesPerRound,0,gamesPerRound,6),6,FALSE)</f>
        <v>#VALUE!</v>
      </c>
      <c r="H772" s="87" t="str">
        <f t="shared" ca="1" si="46"/>
        <v/>
      </c>
    </row>
    <row r="773" spans="1:8" x14ac:dyDescent="0.2">
      <c r="A773" s="47">
        <f t="shared" si="47"/>
        <v>771</v>
      </c>
      <c r="B773" s="32" t="str">
        <f t="shared" si="44"/>
        <v/>
      </c>
      <c r="C773" s="32">
        <f t="shared" si="45"/>
        <v>4</v>
      </c>
      <c r="D773" s="1" t="str">
        <f ca="1">IF($B773&gt;rounds,"",OFFSET(AllPairings!D$1,startRow-1+$A773,0))</f>
        <v/>
      </c>
      <c r="E773" s="1" t="str">
        <f ca="1">IF($B773&gt;rounds,"",OFFSET(AllPairings!E$1,startRow-1+$A773,0))</f>
        <v/>
      </c>
      <c r="F773" s="46" t="e">
        <f ca="1">VLOOKUP($C773,OFFSET(ResultsInput!$B$2,($B773-1)*gamesPerRound,0,gamesPerRound,6),5,FALSE)</f>
        <v>#VALUE!</v>
      </c>
      <c r="G773" s="46" t="e">
        <f ca="1">VLOOKUP($C773,OFFSET(ResultsInput!$B$2,($B773-1)*gamesPerRound,0,gamesPerRound,6),6,FALSE)</f>
        <v>#VALUE!</v>
      </c>
      <c r="H773" s="87" t="str">
        <f t="shared" ca="1" si="46"/>
        <v/>
      </c>
    </row>
    <row r="774" spans="1:8" x14ac:dyDescent="0.2">
      <c r="A774" s="47">
        <f t="shared" si="47"/>
        <v>772</v>
      </c>
      <c r="B774" s="32" t="str">
        <f t="shared" si="44"/>
        <v/>
      </c>
      <c r="C774" s="32">
        <f t="shared" si="45"/>
        <v>5</v>
      </c>
      <c r="D774" s="1" t="str">
        <f ca="1">IF($B774&gt;rounds,"",OFFSET(AllPairings!D$1,startRow-1+$A774,0))</f>
        <v/>
      </c>
      <c r="E774" s="1" t="str">
        <f ca="1">IF($B774&gt;rounds,"",OFFSET(AllPairings!E$1,startRow-1+$A774,0))</f>
        <v/>
      </c>
      <c r="F774" s="46" t="e">
        <f ca="1">VLOOKUP($C774,OFFSET(ResultsInput!$B$2,($B774-1)*gamesPerRound,0,gamesPerRound,6),5,FALSE)</f>
        <v>#VALUE!</v>
      </c>
      <c r="G774" s="46" t="e">
        <f ca="1">VLOOKUP($C774,OFFSET(ResultsInput!$B$2,($B774-1)*gamesPerRound,0,gamesPerRound,6),6,FALSE)</f>
        <v>#VALUE!</v>
      </c>
      <c r="H774" s="87" t="str">
        <f t="shared" ca="1" si="46"/>
        <v/>
      </c>
    </row>
    <row r="775" spans="1:8" x14ac:dyDescent="0.2">
      <c r="A775" s="47">
        <f t="shared" si="47"/>
        <v>773</v>
      </c>
      <c r="B775" s="32" t="str">
        <f t="shared" si="44"/>
        <v/>
      </c>
      <c r="C775" s="32">
        <f t="shared" si="45"/>
        <v>6</v>
      </c>
      <c r="D775" s="1" t="str">
        <f ca="1">IF($B775&gt;rounds,"",OFFSET(AllPairings!D$1,startRow-1+$A775,0))</f>
        <v/>
      </c>
      <c r="E775" s="1" t="str">
        <f ca="1">IF($B775&gt;rounds,"",OFFSET(AllPairings!E$1,startRow-1+$A775,0))</f>
        <v/>
      </c>
      <c r="F775" s="46" t="e">
        <f ca="1">VLOOKUP($C775,OFFSET(ResultsInput!$B$2,($B775-1)*gamesPerRound,0,gamesPerRound,6),5,FALSE)</f>
        <v>#VALUE!</v>
      </c>
      <c r="G775" s="46" t="e">
        <f ca="1">VLOOKUP($C775,OFFSET(ResultsInput!$B$2,($B775-1)*gamesPerRound,0,gamesPerRound,6),6,FALSE)</f>
        <v>#VALUE!</v>
      </c>
      <c r="H775" s="87" t="str">
        <f t="shared" ca="1" si="46"/>
        <v/>
      </c>
    </row>
    <row r="776" spans="1:8" x14ac:dyDescent="0.2">
      <c r="A776" s="47">
        <f t="shared" si="47"/>
        <v>774</v>
      </c>
      <c r="B776" s="32" t="str">
        <f t="shared" si="44"/>
        <v/>
      </c>
      <c r="C776" s="32">
        <f t="shared" si="45"/>
        <v>7</v>
      </c>
      <c r="D776" s="1" t="str">
        <f ca="1">IF($B776&gt;rounds,"",OFFSET(AllPairings!D$1,startRow-1+$A776,0))</f>
        <v/>
      </c>
      <c r="E776" s="1" t="str">
        <f ca="1">IF($B776&gt;rounds,"",OFFSET(AllPairings!E$1,startRow-1+$A776,0))</f>
        <v/>
      </c>
      <c r="F776" s="46" t="e">
        <f ca="1">VLOOKUP($C776,OFFSET(ResultsInput!$B$2,($B776-1)*gamesPerRound,0,gamesPerRound,6),5,FALSE)</f>
        <v>#VALUE!</v>
      </c>
      <c r="G776" s="46" t="e">
        <f ca="1">VLOOKUP($C776,OFFSET(ResultsInput!$B$2,($B776-1)*gamesPerRound,0,gamesPerRound,6),6,FALSE)</f>
        <v>#VALUE!</v>
      </c>
      <c r="H776" s="87" t="str">
        <f t="shared" ca="1" si="46"/>
        <v/>
      </c>
    </row>
    <row r="777" spans="1:8" x14ac:dyDescent="0.2">
      <c r="A777" s="47">
        <f t="shared" si="47"/>
        <v>775</v>
      </c>
      <c r="B777" s="32" t="str">
        <f t="shared" si="44"/>
        <v/>
      </c>
      <c r="C777" s="32">
        <f t="shared" si="45"/>
        <v>8</v>
      </c>
      <c r="D777" s="1" t="str">
        <f ca="1">IF($B777&gt;rounds,"",OFFSET(AllPairings!D$1,startRow-1+$A777,0))</f>
        <v/>
      </c>
      <c r="E777" s="1" t="str">
        <f ca="1">IF($B777&gt;rounds,"",OFFSET(AllPairings!E$1,startRow-1+$A777,0))</f>
        <v/>
      </c>
      <c r="F777" s="46" t="e">
        <f ca="1">VLOOKUP($C777,OFFSET(ResultsInput!$B$2,($B777-1)*gamesPerRound,0,gamesPerRound,6),5,FALSE)</f>
        <v>#VALUE!</v>
      </c>
      <c r="G777" s="46" t="e">
        <f ca="1">VLOOKUP($C777,OFFSET(ResultsInput!$B$2,($B777-1)*gamesPerRound,0,gamesPerRound,6),6,FALSE)</f>
        <v>#VALUE!</v>
      </c>
      <c r="H777" s="87" t="str">
        <f t="shared" ca="1" si="46"/>
        <v/>
      </c>
    </row>
    <row r="778" spans="1:8" x14ac:dyDescent="0.2">
      <c r="A778" s="47">
        <f t="shared" si="47"/>
        <v>776</v>
      </c>
      <c r="B778" s="32" t="str">
        <f t="shared" si="44"/>
        <v/>
      </c>
      <c r="C778" s="32">
        <f t="shared" si="45"/>
        <v>9</v>
      </c>
      <c r="D778" s="1" t="str">
        <f ca="1">IF($B778&gt;rounds,"",OFFSET(AllPairings!D$1,startRow-1+$A778,0))</f>
        <v/>
      </c>
      <c r="E778" s="1" t="str">
        <f ca="1">IF($B778&gt;rounds,"",OFFSET(AllPairings!E$1,startRow-1+$A778,0))</f>
        <v/>
      </c>
      <c r="F778" s="46" t="e">
        <f ca="1">VLOOKUP($C778,OFFSET(ResultsInput!$B$2,($B778-1)*gamesPerRound,0,gamesPerRound,6),5,FALSE)</f>
        <v>#VALUE!</v>
      </c>
      <c r="G778" s="46" t="e">
        <f ca="1">VLOOKUP($C778,OFFSET(ResultsInput!$B$2,($B778-1)*gamesPerRound,0,gamesPerRound,6),6,FALSE)</f>
        <v>#VALUE!</v>
      </c>
      <c r="H778" s="87" t="str">
        <f t="shared" ca="1" si="46"/>
        <v/>
      </c>
    </row>
    <row r="779" spans="1:8" x14ac:dyDescent="0.2">
      <c r="A779" s="47">
        <f t="shared" si="47"/>
        <v>777</v>
      </c>
      <c r="B779" s="32" t="str">
        <f t="shared" si="44"/>
        <v/>
      </c>
      <c r="C779" s="32">
        <f t="shared" si="45"/>
        <v>10</v>
      </c>
      <c r="D779" s="1" t="str">
        <f ca="1">IF($B779&gt;rounds,"",OFFSET(AllPairings!D$1,startRow-1+$A779,0))</f>
        <v/>
      </c>
      <c r="E779" s="1" t="str">
        <f ca="1">IF($B779&gt;rounds,"",OFFSET(AllPairings!E$1,startRow-1+$A779,0))</f>
        <v/>
      </c>
      <c r="F779" s="46" t="e">
        <f ca="1">VLOOKUP($C779,OFFSET(ResultsInput!$B$2,($B779-1)*gamesPerRound,0,gamesPerRound,6),5,FALSE)</f>
        <v>#VALUE!</v>
      </c>
      <c r="G779" s="46" t="e">
        <f ca="1">VLOOKUP($C779,OFFSET(ResultsInput!$B$2,($B779-1)*gamesPerRound,0,gamesPerRound,6),6,FALSE)</f>
        <v>#VALUE!</v>
      </c>
      <c r="H779" s="87" t="str">
        <f t="shared" ca="1" si="46"/>
        <v/>
      </c>
    </row>
    <row r="780" spans="1:8" x14ac:dyDescent="0.2">
      <c r="A780" s="47">
        <f t="shared" si="47"/>
        <v>778</v>
      </c>
      <c r="B780" s="32" t="str">
        <f t="shared" si="44"/>
        <v/>
      </c>
      <c r="C780" s="32">
        <f t="shared" si="45"/>
        <v>11</v>
      </c>
      <c r="D780" s="1" t="str">
        <f ca="1">IF($B780&gt;rounds,"",OFFSET(AllPairings!D$1,startRow-1+$A780,0))</f>
        <v/>
      </c>
      <c r="E780" s="1" t="str">
        <f ca="1">IF($B780&gt;rounds,"",OFFSET(AllPairings!E$1,startRow-1+$A780,0))</f>
        <v/>
      </c>
      <c r="F780" s="46" t="e">
        <f ca="1">VLOOKUP($C780,OFFSET(ResultsInput!$B$2,($B780-1)*gamesPerRound,0,gamesPerRound,6),5,FALSE)</f>
        <v>#VALUE!</v>
      </c>
      <c r="G780" s="46" t="e">
        <f ca="1">VLOOKUP($C780,OFFSET(ResultsInput!$B$2,($B780-1)*gamesPerRound,0,gamesPerRound,6),6,FALSE)</f>
        <v>#VALUE!</v>
      </c>
      <c r="H780" s="87" t="str">
        <f t="shared" ca="1" si="46"/>
        <v/>
      </c>
    </row>
    <row r="781" spans="1:8" x14ac:dyDescent="0.2">
      <c r="A781" s="47">
        <f t="shared" si="47"/>
        <v>779</v>
      </c>
      <c r="B781" s="32" t="str">
        <f t="shared" si="44"/>
        <v/>
      </c>
      <c r="C781" s="32">
        <f t="shared" si="45"/>
        <v>12</v>
      </c>
      <c r="D781" s="1" t="str">
        <f ca="1">IF($B781&gt;rounds,"",OFFSET(AllPairings!D$1,startRow-1+$A781,0))</f>
        <v/>
      </c>
      <c r="E781" s="1" t="str">
        <f ca="1">IF($B781&gt;rounds,"",OFFSET(AllPairings!E$1,startRow-1+$A781,0))</f>
        <v/>
      </c>
      <c r="F781" s="46" t="e">
        <f ca="1">VLOOKUP($C781,OFFSET(ResultsInput!$B$2,($B781-1)*gamesPerRound,0,gamesPerRound,6),5,FALSE)</f>
        <v>#VALUE!</v>
      </c>
      <c r="G781" s="46" t="e">
        <f ca="1">VLOOKUP($C781,OFFSET(ResultsInput!$B$2,($B781-1)*gamesPerRound,0,gamesPerRound,6),6,FALSE)</f>
        <v>#VALUE!</v>
      </c>
      <c r="H781" s="87" t="str">
        <f t="shared" ca="1" si="46"/>
        <v/>
      </c>
    </row>
  </sheetData>
  <sheetProtection sheet="1" objects="1" scenarios="1"/>
  <phoneticPr fontId="0" type="noConversion"/>
  <conditionalFormatting sqref="F2:G601">
    <cfRule type="cellIs" dxfId="1" priority="2" stopIfTrue="1" operator="between">
      <formula>0</formula>
      <formula>1</formula>
    </cfRule>
  </conditionalFormatting>
  <conditionalFormatting sqref="F602:G781">
    <cfRule type="cellIs" dxfId="0" priority="1" stopIfTrue="1" operator="between">
      <formula>0</formula>
      <formula>1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Instructions</vt:lpstr>
      <vt:lpstr>Teams</vt:lpstr>
      <vt:lpstr>TeamSheets</vt:lpstr>
      <vt:lpstr>ResultsInput</vt:lpstr>
      <vt:lpstr>TeamResults</vt:lpstr>
      <vt:lpstr>TeamDeclarations</vt:lpstr>
      <vt:lpstr>PlayerDetails</vt:lpstr>
      <vt:lpstr>ResultSlips</vt:lpstr>
      <vt:lpstr>Pairings</vt:lpstr>
      <vt:lpstr>AllPairings</vt:lpstr>
      <vt:lpstr>Sheet1</vt:lpstr>
      <vt:lpstr>Header</vt:lpstr>
      <vt:lpstr>Player_List</vt:lpstr>
      <vt:lpstr>Results_List</vt:lpstr>
      <vt:lpstr>CountyCodes</vt:lpstr>
      <vt:lpstr>a</vt:lpstr>
      <vt:lpstr>b</vt:lpstr>
      <vt:lpstr>gamesPerRound</vt:lpstr>
      <vt:lpstr>playerDetails</vt:lpstr>
      <vt:lpstr>players</vt:lpstr>
      <vt:lpstr>ResultSlips!Print_Area</vt:lpstr>
      <vt:lpstr>TeamResults!Print_Area</vt:lpstr>
      <vt:lpstr>Teams!Print_Area</vt:lpstr>
      <vt:lpstr>TeamSheets!Print_Area</vt:lpstr>
      <vt:lpstr>rounds</vt:lpstr>
      <vt:lpstr>startRow</vt:lpstr>
      <vt:lpstr>Sub_Submission</vt:lpstr>
      <vt:lpstr>TeamLookup</vt:lpstr>
      <vt:lpstr>teams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Jamboree</dc:title>
  <dc:subject>Chess Pairings</dc:subject>
  <dc:creator>Roger Thetford</dc:creator>
  <cp:lastModifiedBy>Roger Thetford</cp:lastModifiedBy>
  <cp:lastPrinted>2015-03-29T20:50:41Z</cp:lastPrinted>
  <dcterms:created xsi:type="dcterms:W3CDTF">2004-01-25T16:14:39Z</dcterms:created>
  <dcterms:modified xsi:type="dcterms:W3CDTF">2017-10-08T20:18:38Z</dcterms:modified>
</cp:coreProperties>
</file>